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Pc\Desktop\"/>
    </mc:Choice>
  </mc:AlternateContent>
  <xr:revisionPtr revIDLastSave="0" documentId="8_{81CF5770-1F44-4C48-B773-A9E7C2CDB67F}" xr6:coauthVersionLast="47" xr6:coauthVersionMax="47" xr10:uidLastSave="{00000000-0000-0000-0000-000000000000}"/>
  <bookViews>
    <workbookView xWindow="-120" yWindow="-120" windowWidth="20730" windowHeight="11160" tabRatio="933" activeTab="2" xr2:uid="{956159CF-DEEC-4F9D-A970-246355BE5A4A}"/>
  </bookViews>
  <sheets>
    <sheet name="DISPAZ" sheetId="1" r:id="rId1"/>
    <sheet name="AG. ACHUMANI" sheetId="2" r:id="rId2"/>
    <sheet name="AG. MURILLO" sheetId="3" r:id="rId3"/>
    <sheet name="AG. MAX PAREDES" sheetId="4" r:id="rId4"/>
    <sheet name="DISALTO" sheetId="5" r:id="rId5"/>
    <sheet name="AG. SATELITE" sheetId="6" r:id="rId6"/>
    <sheet name="DISCRUZ" sheetId="7" r:id="rId7"/>
    <sheet name="AG. ALEMANA" sheetId="8" r:id="rId8"/>
    <sheet name="AG. MONTERO" sheetId="9" r:id="rId9"/>
    <sheet name="AG. WARNES" sheetId="10" r:id="rId10"/>
    <sheet name="DISTAR" sheetId="11" r:id="rId11"/>
    <sheet name="AG. TARIJEÑITA" sheetId="12" r:id="rId12"/>
    <sheet name="COCHABAMBA" sheetId="13" r:id="rId13"/>
    <sheet name="AG. HONDURAS" sheetId="14" r:id="rId14"/>
    <sheet name="AG. CALAMA" sheetId="15" r:id="rId15"/>
    <sheet name="SUCRE" sheetId="16" r:id="rId16"/>
    <sheet name="AG. SUCRE 1" sheetId="17" r:id="rId17"/>
    <sheet name="AG. SUCRE 2" sheetId="18" r:id="rId18"/>
    <sheet name="POTOSI" sheetId="19" r:id="rId19"/>
    <sheet name="AG. POTOSI 1" sheetId="20" r:id="rId20"/>
    <sheet name="ORURO" sheetId="21" r:id="rId21"/>
    <sheet name="AG. ORURO 1" sheetId="22" r:id="rId22"/>
    <sheet name="TRINIDAD" sheetId="23" r:id="rId23"/>
    <sheet name="AG. TRINIDAD 1" sheetId="24" r:id="rId24"/>
    <sheet name="PANDO" sheetId="25" r:id="rId25"/>
    <sheet name="RIBERALTA" sheetId="26" r:id="rId26"/>
    <sheet name="IVSA" sheetId="27" r:id="rId27"/>
    <sheet name="OPAL" sheetId="28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63" i="13" l="1"/>
  <c r="D3331" i="7"/>
  <c r="D3415" i="7"/>
  <c r="F409" i="26"/>
  <c r="F455" i="25"/>
  <c r="F500" i="23"/>
  <c r="F608" i="21"/>
  <c r="F519" i="19"/>
  <c r="F622" i="16"/>
  <c r="F1463" i="13"/>
  <c r="F587" i="11"/>
  <c r="F3331" i="7"/>
  <c r="F3415" i="7"/>
  <c r="F1288" i="5"/>
  <c r="F1899" i="1"/>
  <c r="F1918" i="1"/>
  <c r="F3206" i="7"/>
  <c r="D3206" i="7"/>
  <c r="D593" i="21"/>
  <c r="D1428" i="13"/>
  <c r="F399" i="26"/>
  <c r="F445" i="25"/>
  <c r="F490" i="23"/>
  <c r="F593" i="21"/>
  <c r="F507" i="19"/>
  <c r="F608" i="16"/>
  <c r="F1428" i="13"/>
  <c r="F573" i="11"/>
  <c r="F3317" i="7"/>
  <c r="F1252" i="5"/>
  <c r="F1267" i="5"/>
  <c r="F1850" i="1"/>
  <c r="F1883" i="1"/>
  <c r="D481" i="19"/>
  <c r="D1338" i="13"/>
  <c r="D1373" i="13"/>
  <c r="D3134" i="7"/>
  <c r="D3115" i="7"/>
  <c r="E3206" i="7" l="1"/>
  <c r="F379" i="26"/>
  <c r="F435" i="25"/>
  <c r="F425" i="25"/>
  <c r="F466" i="23"/>
  <c r="F562" i="21"/>
  <c r="F481" i="19"/>
  <c r="F577" i="16"/>
  <c r="F1391" i="13"/>
  <c r="F1373" i="13"/>
  <c r="F563" i="11"/>
  <c r="F549" i="11"/>
  <c r="F3056" i="7"/>
  <c r="F3115" i="7"/>
  <c r="F3134" i="7"/>
  <c r="F1234" i="5"/>
  <c r="F1210" i="5"/>
  <c r="F1199" i="5"/>
  <c r="F1829" i="1"/>
  <c r="F1773" i="1"/>
  <c r="F1749" i="1"/>
  <c r="F1732" i="1"/>
  <c r="D469" i="19"/>
  <c r="D2891" i="7"/>
  <c r="D3005" i="7"/>
  <c r="F368" i="26"/>
  <c r="F456" i="23"/>
  <c r="F548" i="21"/>
  <c r="F469" i="19"/>
  <c r="F562" i="16"/>
  <c r="F1338" i="13"/>
  <c r="F536" i="11"/>
  <c r="F2891" i="7"/>
  <c r="F3005" i="7"/>
  <c r="F1160" i="5"/>
  <c r="F1176" i="5"/>
  <c r="F1701" i="1"/>
  <c r="F355" i="26"/>
  <c r="F404" i="25"/>
  <c r="F533" i="21"/>
  <c r="F457" i="19"/>
  <c r="F547" i="16"/>
  <c r="F522" i="11"/>
  <c r="F1140" i="5"/>
  <c r="F1124" i="5"/>
  <c r="F444" i="23"/>
  <c r="D444" i="23"/>
  <c r="F1296" i="13"/>
  <c r="D1296" i="13"/>
  <c r="D2827" i="7"/>
  <c r="F2875" i="7"/>
  <c r="F2827" i="7"/>
  <c r="D2808" i="7"/>
  <c r="F1684" i="1"/>
  <c r="F1646" i="1"/>
  <c r="F2808" i="7"/>
  <c r="D2718" i="7"/>
  <c r="F345" i="26"/>
  <c r="F394" i="25"/>
  <c r="F431" i="23"/>
  <c r="F515" i="21"/>
  <c r="F444" i="19"/>
  <c r="F531" i="16"/>
  <c r="F1257" i="13"/>
  <c r="F509" i="11"/>
  <c r="F2735" i="7"/>
  <c r="F1099" i="5"/>
  <c r="F1107" i="5"/>
  <c r="F1608" i="1"/>
  <c r="F1628" i="1"/>
  <c r="D419" i="23"/>
  <c r="D1215" i="13"/>
  <c r="F335" i="26"/>
  <c r="F419" i="23"/>
  <c r="F504" i="21"/>
  <c r="F432" i="19"/>
  <c r="F517" i="16"/>
  <c r="F1215" i="13"/>
  <c r="F499" i="11"/>
  <c r="F2642" i="7"/>
  <c r="F2718" i="7"/>
  <c r="F1065" i="5"/>
  <c r="F1552" i="1"/>
  <c r="F1590" i="1"/>
  <c r="F1536" i="1"/>
  <c r="D1166" i="13"/>
  <c r="D2585" i="7"/>
  <c r="D2598" i="7"/>
  <c r="F315" i="26" l="1"/>
  <c r="F344" i="25"/>
  <c r="F392" i="23"/>
  <c r="F475" i="21"/>
  <c r="F407" i="19"/>
  <c r="F486" i="16"/>
  <c r="F1166" i="13"/>
  <c r="F486" i="11"/>
  <c r="F469" i="11"/>
  <c r="F2598" i="7"/>
  <c r="F2585" i="7"/>
  <c r="F2511" i="7"/>
  <c r="F1043" i="5"/>
  <c r="F1014" i="5"/>
  <c r="F998" i="5"/>
  <c r="F1509" i="1"/>
  <c r="F1478" i="1"/>
  <c r="D1127" i="13"/>
  <c r="D2491" i="7"/>
  <c r="D2431" i="7"/>
  <c r="F304" i="26" l="1"/>
  <c r="F334" i="25"/>
  <c r="F378" i="23"/>
  <c r="F461" i="21"/>
  <c r="F396" i="19"/>
  <c r="F467" i="16"/>
  <c r="F1127" i="13"/>
  <c r="F456" i="11"/>
  <c r="F2431" i="7"/>
  <c r="F2491" i="7"/>
  <c r="F972" i="5"/>
  <c r="F983" i="5"/>
  <c r="F1430" i="1"/>
  <c r="F1461" i="1"/>
  <c r="D1087" i="13"/>
  <c r="D384" i="19"/>
  <c r="F294" i="26"/>
  <c r="F324" i="25"/>
  <c r="F365" i="23"/>
  <c r="F444" i="21"/>
  <c r="F384" i="19"/>
  <c r="F455" i="16"/>
  <c r="F1087" i="13"/>
  <c r="F442" i="11"/>
  <c r="F2365" i="7"/>
  <c r="F2408" i="7"/>
  <c r="F936" i="5"/>
  <c r="F1350" i="1"/>
  <c r="F1414" i="1"/>
  <c r="D2350" i="7"/>
  <c r="F284" i="26"/>
  <c r="F314" i="25"/>
  <c r="F347" i="23"/>
  <c r="F429" i="21"/>
  <c r="F373" i="19"/>
  <c r="F441" i="16"/>
  <c r="F1054" i="13"/>
  <c r="F425" i="11"/>
  <c r="F2283" i="7"/>
  <c r="F2350" i="7"/>
  <c r="F905" i="5"/>
  <c r="F923" i="5"/>
  <c r="F1315" i="1"/>
  <c r="F1332" i="1"/>
  <c r="D2236" i="7"/>
  <c r="D2257" i="7"/>
  <c r="F274" i="26"/>
  <c r="F335" i="23"/>
  <c r="F414" i="21"/>
  <c r="F360" i="19"/>
  <c r="F429" i="16"/>
  <c r="F1013" i="13"/>
  <c r="F415" i="11"/>
  <c r="F2236" i="7"/>
  <c r="F2257" i="7"/>
  <c r="F877" i="5"/>
  <c r="F889" i="5"/>
  <c r="F1270" i="1"/>
  <c r="F1303" i="1"/>
  <c r="D965" i="13"/>
  <c r="D387" i="11"/>
  <c r="D2162" i="7"/>
  <c r="D2175" i="7"/>
  <c r="D2189" i="7"/>
  <c r="F255" i="26" l="1"/>
  <c r="F295" i="25"/>
  <c r="F285" i="25"/>
  <c r="F314" i="23"/>
  <c r="F385" i="21"/>
  <c r="F338" i="19"/>
  <c r="F404" i="16"/>
  <c r="F965" i="13"/>
  <c r="F404" i="11"/>
  <c r="F387" i="11"/>
  <c r="F374" i="11"/>
  <c r="F2044" i="7"/>
  <c r="F2162" i="7"/>
  <c r="F2175" i="7"/>
  <c r="F2189" i="7"/>
  <c r="F815" i="5"/>
  <c r="F849" i="5"/>
  <c r="F1156" i="1"/>
  <c r="F1230" i="1"/>
  <c r="F1250" i="1"/>
  <c r="D1796" i="7"/>
  <c r="D2026" i="7"/>
  <c r="F367" i="21"/>
  <c r="F244" i="26"/>
  <c r="F300" i="23"/>
  <c r="F320" i="19"/>
  <c r="F388" i="16"/>
  <c r="F909" i="13"/>
  <c r="F361" i="11"/>
  <c r="F1796" i="7"/>
  <c r="F2026" i="7"/>
  <c r="F781" i="5"/>
  <c r="F795" i="5"/>
  <c r="F1085" i="1"/>
  <c r="F1103" i="1"/>
  <c r="D876" i="13"/>
  <c r="D1626" i="7"/>
  <c r="D1778" i="7"/>
  <c r="F233" i="26"/>
  <c r="F253" i="25"/>
  <c r="F289" i="23"/>
  <c r="F352" i="21"/>
  <c r="F304" i="19"/>
  <c r="F367" i="16"/>
  <c r="F876" i="13"/>
  <c r="F346" i="11"/>
  <c r="F1626" i="7"/>
  <c r="F1778" i="7"/>
  <c r="F748" i="5"/>
  <c r="F762" i="5"/>
  <c r="F1028" i="1"/>
  <c r="F1053" i="1"/>
  <c r="D275" i="23"/>
  <c r="D827" i="13"/>
  <c r="D1517" i="7"/>
  <c r="D1589" i="7"/>
  <c r="D784" i="13"/>
  <c r="F222" i="26"/>
  <c r="F243" i="25"/>
  <c r="F275" i="23"/>
  <c r="F337" i="21"/>
  <c r="F293" i="19"/>
  <c r="F347" i="16"/>
  <c r="F827" i="13"/>
  <c r="F331" i="11"/>
  <c r="F1517" i="7"/>
  <c r="F1589" i="7"/>
  <c r="F708" i="5"/>
  <c r="F728" i="5"/>
  <c r="F986" i="1"/>
  <c r="F1008" i="1"/>
  <c r="D323" i="21"/>
  <c r="D1498" i="7"/>
  <c r="D1438" i="7"/>
  <c r="F212" i="26"/>
  <c r="F233" i="25"/>
  <c r="F323" i="21"/>
  <c r="F279" i="19"/>
  <c r="F334" i="16"/>
  <c r="F717" i="13"/>
  <c r="F747" i="13"/>
  <c r="F754" i="13"/>
  <c r="F784" i="13"/>
  <c r="F313" i="11"/>
  <c r="F1438" i="7"/>
  <c r="F1498" i="7"/>
  <c r="F677" i="5"/>
  <c r="F692" i="5"/>
  <c r="F941" i="1"/>
  <c r="F974" i="1"/>
  <c r="D1409" i="7"/>
  <c r="D1353" i="7"/>
  <c r="D1316" i="7"/>
  <c r="F202" i="26"/>
  <c r="F214" i="25"/>
  <c r="F254" i="23"/>
  <c r="F244" i="23"/>
  <c r="F291" i="21"/>
  <c r="F257" i="19"/>
  <c r="F305" i="16"/>
  <c r="F664" i="13"/>
  <c r="F303" i="11"/>
  <c r="F288" i="11"/>
  <c r="F1316" i="7"/>
  <c r="F1353" i="7"/>
  <c r="F1409" i="7"/>
  <c r="F617" i="5"/>
  <c r="F635" i="5"/>
  <c r="F654" i="5"/>
  <c r="F928" i="1"/>
  <c r="F872" i="1"/>
  <c r="F903" i="1"/>
  <c r="D626" i="13"/>
  <c r="D1224" i="7"/>
  <c r="D1267" i="7"/>
  <c r="F190" i="26"/>
  <c r="F233" i="23"/>
  <c r="F275" i="21"/>
  <c r="F243" i="19"/>
  <c r="F292" i="16"/>
  <c r="F626" i="13"/>
  <c r="F275" i="11"/>
  <c r="F1224" i="7"/>
  <c r="F1267" i="7"/>
  <c r="F588" i="5"/>
  <c r="F599" i="5"/>
  <c r="F819" i="1"/>
  <c r="F855" i="1"/>
  <c r="D220" i="23"/>
  <c r="D588" i="13"/>
  <c r="D544" i="13"/>
  <c r="D1132" i="7"/>
  <c r="D1210" i="7"/>
  <c r="F180" i="26"/>
  <c r="F195" i="25"/>
  <c r="F220" i="23"/>
  <c r="F260" i="21"/>
  <c r="F228" i="19"/>
  <c r="F275" i="16"/>
  <c r="F588" i="13"/>
  <c r="F260" i="11"/>
  <c r="F1132" i="7"/>
  <c r="F1210" i="7"/>
  <c r="F555" i="5"/>
  <c r="F571" i="5"/>
  <c r="F775" i="1"/>
  <c r="F800" i="1"/>
  <c r="D245" i="21"/>
  <c r="D1110" i="7"/>
  <c r="D1076" i="7"/>
  <c r="D228" i="21"/>
  <c r="F170" i="26"/>
  <c r="F185" i="25"/>
  <c r="F207" i="23"/>
  <c r="F245" i="21"/>
  <c r="F217" i="19"/>
  <c r="F261" i="16"/>
  <c r="F544" i="13"/>
  <c r="F246" i="11"/>
  <c r="F1076" i="7"/>
  <c r="F1110" i="7"/>
  <c r="F519" i="5"/>
  <c r="F534" i="5"/>
  <c r="F721" i="1"/>
  <c r="F756" i="1"/>
  <c r="D195" i="23"/>
  <c r="D507" i="13"/>
  <c r="D1061" i="7"/>
  <c r="D1016" i="7"/>
  <c r="D182" i="19"/>
  <c r="F160" i="26"/>
  <c r="F195" i="23"/>
  <c r="F228" i="21"/>
  <c r="F205" i="19"/>
  <c r="F247" i="16"/>
  <c r="F507" i="13"/>
  <c r="F1061" i="7"/>
  <c r="F1016" i="7"/>
  <c r="F486" i="5"/>
  <c r="F505" i="5"/>
  <c r="F669" i="1"/>
  <c r="F706" i="1"/>
  <c r="D206" i="11"/>
  <c r="D926" i="7"/>
  <c r="D853" i="7"/>
  <c r="D947" i="7"/>
  <c r="F150" i="25" l="1"/>
  <c r="F160" i="25"/>
  <c r="F140" i="26"/>
  <c r="F182" i="23"/>
  <c r="F171" i="23"/>
  <c r="F199" i="21"/>
  <c r="F182" i="19"/>
  <c r="F218" i="16"/>
  <c r="F419" i="13"/>
  <c r="F462" i="13"/>
  <c r="F222" i="11"/>
  <c r="F206" i="11"/>
  <c r="F853" i="7"/>
  <c r="F926" i="7"/>
  <c r="F947" i="7"/>
  <c r="F427" i="5"/>
  <c r="F438" i="5"/>
  <c r="F465" i="5"/>
  <c r="F585" i="1"/>
  <c r="F614" i="1"/>
  <c r="F650" i="1"/>
  <c r="D837" i="7"/>
  <c r="D776" i="7"/>
  <c r="F129" i="26"/>
  <c r="F161" i="23"/>
  <c r="F184" i="21"/>
  <c r="F165" i="19"/>
  <c r="F203" i="16"/>
  <c r="F405" i="13"/>
  <c r="F191" i="11"/>
  <c r="F776" i="7"/>
  <c r="F837" i="7"/>
  <c r="F393" i="5"/>
  <c r="F407" i="5"/>
  <c r="F534" i="1"/>
  <c r="F569" i="1"/>
  <c r="D147" i="23"/>
  <c r="D747" i="7"/>
  <c r="F119" i="26"/>
  <c r="F131" i="25"/>
  <c r="F147" i="23"/>
  <c r="F171" i="21"/>
  <c r="F153" i="19"/>
  <c r="F188" i="16"/>
  <c r="F179" i="11"/>
  <c r="F696" i="7"/>
  <c r="F747" i="7"/>
  <c r="F362" i="5"/>
  <c r="F373" i="5"/>
  <c r="F492" i="1"/>
  <c r="F517" i="1"/>
  <c r="D108" i="26"/>
  <c r="D140" i="19"/>
  <c r="D364" i="13"/>
  <c r="D674" i="7"/>
  <c r="F108" i="26"/>
  <c r="F121" i="25"/>
  <c r="F133" i="23"/>
  <c r="F156" i="21"/>
  <c r="F140" i="19"/>
  <c r="F172" i="16"/>
  <c r="F364" i="13"/>
  <c r="F166" i="11"/>
  <c r="F624" i="7"/>
  <c r="F674" i="7"/>
  <c r="F332" i="5"/>
  <c r="F460" i="1"/>
  <c r="F478" i="1"/>
  <c r="D79" i="22"/>
  <c r="D121" i="23" l="1"/>
  <c r="D329" i="13"/>
  <c r="D542" i="7"/>
  <c r="F96" i="26"/>
  <c r="F121" i="23"/>
  <c r="F103" i="23"/>
  <c r="F141" i="21"/>
  <c r="F128" i="19"/>
  <c r="F157" i="16"/>
  <c r="F329" i="13"/>
  <c r="F152" i="11"/>
  <c r="F542" i="7"/>
  <c r="F607" i="7"/>
  <c r="F296" i="5"/>
  <c r="F313" i="5"/>
  <c r="F411" i="1"/>
  <c r="F432" i="1"/>
  <c r="D474" i="7"/>
  <c r="D488" i="7"/>
  <c r="F75" i="26"/>
  <c r="F88" i="25"/>
  <c r="F93" i="23"/>
  <c r="F114" i="21"/>
  <c r="F106" i="19"/>
  <c r="F128" i="16"/>
  <c r="F276" i="13"/>
  <c r="F141" i="11"/>
  <c r="F126" i="11"/>
  <c r="F488" i="7"/>
  <c r="F474" i="7"/>
  <c r="F428" i="7"/>
  <c r="F233" i="5"/>
  <c r="F245" i="5"/>
  <c r="F275" i="5"/>
  <c r="F327" i="1"/>
  <c r="F355" i="1"/>
  <c r="F393" i="1"/>
  <c r="D407" i="7"/>
  <c r="D89" i="19"/>
  <c r="F233" i="13"/>
  <c r="D233" i="13"/>
  <c r="D334" i="7"/>
  <c r="E233" i="13" l="1"/>
  <c r="F65" i="26"/>
  <c r="F80" i="23"/>
  <c r="F96" i="21"/>
  <c r="F89" i="19"/>
  <c r="F110" i="16"/>
  <c r="F112" i="11"/>
  <c r="F334" i="7"/>
  <c r="F407" i="7"/>
  <c r="F195" i="5"/>
  <c r="F213" i="5"/>
  <c r="F278" i="1"/>
  <c r="F311" i="1"/>
  <c r="D80" i="21"/>
  <c r="D314" i="7"/>
  <c r="D272" i="7"/>
  <c r="F55" i="26"/>
  <c r="F66" i="23"/>
  <c r="F80" i="21"/>
  <c r="F75" i="19"/>
  <c r="F93" i="16"/>
  <c r="F191" i="13"/>
  <c r="F96" i="11"/>
  <c r="F272" i="7"/>
  <c r="F314" i="7"/>
  <c r="F168" i="5"/>
  <c r="F179" i="5"/>
  <c r="F240" i="1"/>
  <c r="F268" i="1"/>
  <c r="D151" i="13"/>
  <c r="D207" i="7"/>
  <c r="D261" i="7"/>
  <c r="F44" i="26" l="1"/>
  <c r="F55" i="23"/>
  <c r="F64" i="21"/>
  <c r="F61" i="19"/>
  <c r="F72" i="16"/>
  <c r="F63" i="16"/>
  <c r="F151" i="13"/>
  <c r="F82" i="11"/>
  <c r="F261" i="7"/>
  <c r="F207" i="7"/>
  <c r="F138" i="5"/>
  <c r="F153" i="5"/>
  <c r="F206" i="1"/>
  <c r="F223" i="1"/>
  <c r="D126" i="5"/>
  <c r="D192" i="1"/>
  <c r="D116" i="13"/>
  <c r="D152" i="7"/>
  <c r="D196" i="7"/>
  <c r="F34" i="26"/>
  <c r="F44" i="23"/>
  <c r="F51" i="21"/>
  <c r="F47" i="19"/>
  <c r="F116" i="13"/>
  <c r="F70" i="11"/>
  <c r="F51" i="11"/>
  <c r="F196" i="7"/>
  <c r="F152" i="7"/>
  <c r="F104" i="5"/>
  <c r="F126" i="5"/>
  <c r="F168" i="1"/>
  <c r="F192" i="1"/>
  <c r="D71" i="13"/>
  <c r="D85" i="7"/>
  <c r="D69" i="7"/>
  <c r="D38" i="7"/>
  <c r="F17" i="25"/>
  <c r="F19" i="23"/>
  <c r="F23" i="21"/>
  <c r="F24" i="19"/>
  <c r="F22" i="16"/>
  <c r="F71" i="13"/>
  <c r="F26" i="11"/>
  <c r="F38" i="7"/>
  <c r="F69" i="7"/>
  <c r="F85" i="7"/>
  <c r="F85" i="5"/>
  <c r="F60" i="5"/>
  <c r="F38" i="5"/>
  <c r="F148" i="1"/>
  <c r="F88" i="1"/>
  <c r="F43" i="1"/>
  <c r="D31" i="13" l="1"/>
  <c r="D16" i="7"/>
  <c r="F7" i="26"/>
  <c r="F7" i="25"/>
  <c r="F8" i="23"/>
  <c r="F10" i="21"/>
  <c r="F11" i="19"/>
  <c r="F11" i="16"/>
  <c r="F31" i="13"/>
  <c r="F10" i="11"/>
  <c r="F16" i="7"/>
  <c r="F9" i="5"/>
  <c r="F26" i="1" l="1"/>
</calcChain>
</file>

<file path=xl/sharedStrings.xml><?xml version="1.0" encoding="utf-8"?>
<sst xmlns="http://schemas.openxmlformats.org/spreadsheetml/2006/main" count="55745" uniqueCount="1637">
  <si>
    <t>Cierre Caja</t>
  </si>
  <si>
    <t>Del 01/09/2022</t>
  </si>
  <si>
    <t>Fecha</t>
  </si>
  <si>
    <t>Cajero</t>
  </si>
  <si>
    <t>Nro Voucher</t>
  </si>
  <si>
    <t>Nro Cuenta</t>
  </si>
  <si>
    <t>Tipo Ingreso</t>
  </si>
  <si>
    <t>TIPO DE INGRESO</t>
  </si>
  <si>
    <t>Cobrador</t>
  </si>
  <si>
    <t>EFECTIVO</t>
  </si>
  <si>
    <t>CHEQUE</t>
  </si>
  <si>
    <t>TRANSFERENCIA</t>
  </si>
  <si>
    <t>CCAJ-LP02/370/2022</t>
  </si>
  <si>
    <t>3884 RIBANA RUTH REA RUEDA</t>
  </si>
  <si>
    <t>136 OSCAR REYNALDO LIMACHI SURCO</t>
  </si>
  <si>
    <t>SAP</t>
  </si>
  <si>
    <t>FECHA</t>
  </si>
  <si>
    <t>CIERRE DE CAJA</t>
  </si>
  <si>
    <t>IMPORTE</t>
  </si>
  <si>
    <t>CCAJ-LP02/371/2022</t>
  </si>
  <si>
    <t>4190 JESUS FELCY MENDOZA CAHUANA</t>
  </si>
  <si>
    <t>BISA-100070022</t>
  </si>
  <si>
    <t>DEPÓSITO BANCARIO</t>
  </si>
  <si>
    <t>4276 CARLOS MARCELO REQUENA TERAN</t>
  </si>
  <si>
    <t>2464 LUIS FERNANDO GUEVARA PECA</t>
  </si>
  <si>
    <t>108 GREGORIO RAMIREZ APAZA</t>
  </si>
  <si>
    <t>883 FRANKLIN CARDOZO RIVERA</t>
  </si>
  <si>
    <t>1116 VLADIMIR FRANZ ATAHUACHI RODRIGUEZ</t>
  </si>
  <si>
    <t>2597 JOSE MAIDANA LP - T01</t>
  </si>
  <si>
    <t>2597 JOSE MAIDANA LP - T02</t>
  </si>
  <si>
    <t>2597 JOSE MAIDANA LP - T05</t>
  </si>
  <si>
    <t>CCAJ-LP08/199/22</t>
  </si>
  <si>
    <t>199 IBANA SOLIZ CUENTAS</t>
  </si>
  <si>
    <t>TARJETA DE DÉBITO/CRÉDITO</t>
  </si>
  <si>
    <t>CCAJ-LP01/368/22</t>
  </si>
  <si>
    <t>3825 ABEL URBANO ALARCON ARROYO</t>
  </si>
  <si>
    <t>CCAJ-LP01/369/22</t>
  </si>
  <si>
    <t>2936 JUAN CARLOS CAPCHA ORELLANA</t>
  </si>
  <si>
    <t>CCAJ-LP07/199/22</t>
  </si>
  <si>
    <t>312 JHONNY IGNACIO FLORES LOPEZ</t>
  </si>
  <si>
    <t>CCAJ-EA10/372/2022</t>
  </si>
  <si>
    <t>1431 GRACIELA CASTILLO CATARI</t>
  </si>
  <si>
    <t>375 VICTOR ERNESTO QUISPE TICONA</t>
  </si>
  <si>
    <t>596 VICENTE MENDOZA SIRPA</t>
  </si>
  <si>
    <t>2307 RAMIRO POMA QUISPE</t>
  </si>
  <si>
    <t>2597 JOSE MAIDANA EA - T02</t>
  </si>
  <si>
    <t>CCAJ-EA10/373/20</t>
  </si>
  <si>
    <t>BISA-100072017</t>
  </si>
  <si>
    <t>3622 JULIO CESAR PORTILLO HUARACHI</t>
  </si>
  <si>
    <t>CCAJ-EA10/373/2022</t>
  </si>
  <si>
    <t>4764 CARLOS ERIK CASTRO HURTADO</t>
  </si>
  <si>
    <t>1056 ALEX JESUS ZABALA TICONA</t>
  </si>
  <si>
    <t>841 JAEL ARRATIA - EL ALTO</t>
  </si>
  <si>
    <t>CCAJ-EA58/199/22</t>
  </si>
  <si>
    <t>261 ALICIA VIRGINIA QUISBERT MAMANI</t>
  </si>
  <si>
    <t>CCAJ-SC39/407/2022</t>
  </si>
  <si>
    <t>2843 JUAN CARLOS DELGADILLO MORALES</t>
  </si>
  <si>
    <t>BANCO INDUSTRIAL-100070049</t>
  </si>
  <si>
    <t>4307 PEDRO GALARZA TERCEROS</t>
  </si>
  <si>
    <t>CCAJ-SC39/408/2022</t>
  </si>
  <si>
    <t>PAGO EXPRESS M/N-101020101</t>
  </si>
  <si>
    <t>1972 FLAVIA GALEAN MALLON</t>
  </si>
  <si>
    <t>1973 BASILIA CRUZ AJARACHI</t>
  </si>
  <si>
    <t>1974 JOEL EGUEZ BARBA</t>
  </si>
  <si>
    <t>2552 ALVARO JAVIER LOAYZA CACERES</t>
  </si>
  <si>
    <t>3323 JORGE SUBIRANA SANCHEZ</t>
  </si>
  <si>
    <t>4309 RODRIGO RAMOS - T06</t>
  </si>
  <si>
    <t>CCAJ-SC57/199/22</t>
  </si>
  <si>
    <t>3844 OSCAR ANDRES LEON ZAPATA</t>
  </si>
  <si>
    <t>CCAJ-SC59/200/22</t>
  </si>
  <si>
    <t>4262 JUAN GILBERTO PARADA ROJAS</t>
  </si>
  <si>
    <t>CCAJ-TA43/205/2022</t>
  </si>
  <si>
    <t>723 NELVI JUANITA ROMERO CASTILLO</t>
  </si>
  <si>
    <t>BANCO UNION-10000020161539</t>
  </si>
  <si>
    <t>3094 SHIRLEY HALSEY JALDIN</t>
  </si>
  <si>
    <t>2645 ANDRES ESTEBAN SINGURI LLANOS</t>
  </si>
  <si>
    <t>2456 JOEL MOISES RUEDA DELGADO</t>
  </si>
  <si>
    <t>CCAJ-TA06/202/22</t>
  </si>
  <si>
    <t>3550 BELZA GUTIERREZ CONDORI</t>
  </si>
  <si>
    <t>CCAJ-CB11/206/2022</t>
  </si>
  <si>
    <t>3726 MARCELO ROCABADO ROJAS</t>
  </si>
  <si>
    <t>BISA-100070031</t>
  </si>
  <si>
    <t>611 EVELYN TORREZ - COBRANZAS - CB</t>
  </si>
  <si>
    <t>2378 EDDY DAREN JIMENEZ ROJAS</t>
  </si>
  <si>
    <t>4861 BRIAN ABAD FLORES CRUZ</t>
  </si>
  <si>
    <t>CCAJ-CB11/206/20</t>
  </si>
  <si>
    <t>2979 ROBERTO CARLOS QUINTEROS FLORES</t>
  </si>
  <si>
    <t>2281 ANGEL DONATO GONZALES CONDORI</t>
  </si>
  <si>
    <t>2286 JOSE MARCELO NOGALES SUAREZ</t>
  </si>
  <si>
    <t>2287 OLVER VACA ARCHONDO</t>
  </si>
  <si>
    <t>2383 MAURO FELIPE CARICARI</t>
  </si>
  <si>
    <t>2537 JUAN CARLOS REVOLLO RODRIGUEZ</t>
  </si>
  <si>
    <t>2539 JUAN CARLOS ANGULO ROJAS</t>
  </si>
  <si>
    <t>2676 RUDDY AUGUSTO BASTO ZURITA</t>
  </si>
  <si>
    <t>2941 EFRAIN MAMANI CAMIÑO</t>
  </si>
  <si>
    <t>3791 LIMBERT SALAZAR MALDONADO</t>
  </si>
  <si>
    <t>4269 JULY GONZALES - T01</t>
  </si>
  <si>
    <t>4269 JULY GONZALES - T02</t>
  </si>
  <si>
    <t>4269 JULY GONZALES - T03</t>
  </si>
  <si>
    <t>4269 JULY GONZALES - T05</t>
  </si>
  <si>
    <t>4269 JULY GONZALES - T06</t>
  </si>
  <si>
    <t>CCAJ-CB12/393/22</t>
  </si>
  <si>
    <t>2279 GIOVANNA ALCOCER PEREDO</t>
  </si>
  <si>
    <t>CCAJ-CB12/394/22</t>
  </si>
  <si>
    <t>2362 MARILYN LESLIE VIDAL RIOS</t>
  </si>
  <si>
    <t>CCAJ-CB13/200/22</t>
  </si>
  <si>
    <t>2274 CELMI RIVERA CORDOVA</t>
  </si>
  <si>
    <t>CCAJ-SR27/177/2022</t>
  </si>
  <si>
    <t>3106 FABIOLA NAVA - CAJA</t>
  </si>
  <si>
    <t>3118 PAOLA LESLY CARMONA GARCIA</t>
  </si>
  <si>
    <t>BISA-100070065</t>
  </si>
  <si>
    <t>3140 JUAN MAMANI MERMA</t>
  </si>
  <si>
    <t>3144 WILSON ORLANDO CASILLAS ROBLES</t>
  </si>
  <si>
    <t>CCAJ-SR54/199/22</t>
  </si>
  <si>
    <t>3107 ANA MARIA VEGA PEREYRA</t>
  </si>
  <si>
    <t>CCAJ-SR24/200/22</t>
  </si>
  <si>
    <t>3406 MARCIAL ZELAYA VARGAS</t>
  </si>
  <si>
    <t>CCAJ-PT53/173/2022</t>
  </si>
  <si>
    <t>4363 BLANCA ROXANA SUBIETA RAMIREZ - CAJA</t>
  </si>
  <si>
    <t>BISA-100070073</t>
  </si>
  <si>
    <t>3136 GONZALO JESUS VARGAS CASTRO</t>
  </si>
  <si>
    <t>4509 JOSE MANUEL MOREIRA MIRANDA</t>
  </si>
  <si>
    <t>CCAJ-PT18/200/22</t>
  </si>
  <si>
    <t>3344 GUNNAR VICTOR PORTUGAL MURGUIA</t>
  </si>
  <si>
    <t>CCAJ-OR52/171/2022</t>
  </si>
  <si>
    <t>0 ADMINISTRADOR-ORURO</t>
  </si>
  <si>
    <t>BISA-100070057</t>
  </si>
  <si>
    <t>3091 ISRAEL LUIS OCAMPO CAYOJA</t>
  </si>
  <si>
    <t>3090 DAVID RODRIGO CHUMACERO VEGA</t>
  </si>
  <si>
    <t>CCAJ-OR51/199/22</t>
  </si>
  <si>
    <t>3063 ENRIQUE XAVIER RODRIGUEZ CUETO</t>
  </si>
  <si>
    <t>CCAJ-TR47/202/2022</t>
  </si>
  <si>
    <t>2981 DAVID ZABALA - CAJA</t>
  </si>
  <si>
    <t>2999 GUSTAVO LINARES CASTRO</t>
  </si>
  <si>
    <t>3047 PAOLA LOAYZA ZAMBRANA</t>
  </si>
  <si>
    <t>1019 HARWIN JAYO - T01</t>
  </si>
  <si>
    <t>CCAJ-TR50/200/22</t>
  </si>
  <si>
    <t>2995 OSCAR LOAYZA SALVATIERRA</t>
  </si>
  <si>
    <t>CCAJ-PN62/161/2022</t>
  </si>
  <si>
    <t>4627 ROBIN HASSAN - CAJA</t>
  </si>
  <si>
    <t>4639 ALEX ARAUZ PEREZ</t>
  </si>
  <si>
    <t>4627 ROBIN HASSAN - COBRANZAS</t>
  </si>
  <si>
    <t>CCAJ-RB01/146/2022</t>
  </si>
  <si>
    <t>0 VALERY TERCEROS - CAJA</t>
  </si>
  <si>
    <t>4637 ERICK EDUARDO IBAÑEZ ZAPATA</t>
  </si>
  <si>
    <t>4524 ALVARO GARCIA - T01</t>
  </si>
  <si>
    <t>Del 02/09/2022</t>
  </si>
  <si>
    <t>CCAJ-LP02/372/2022</t>
  </si>
  <si>
    <t>266 SANTIAGO MACHACA CALCINA</t>
  </si>
  <si>
    <t>304 ALFREDO MENDOZA APAZA</t>
  </si>
  <si>
    <t>331 CARLOS ALFREDO GUTIERREZ HUANCA</t>
  </si>
  <si>
    <t>584 FREDDY FEDERICO FLORES MARIN</t>
  </si>
  <si>
    <t>667 WILLIAMS EDSON SANCHEZ SILVA</t>
  </si>
  <si>
    <t>1180 JAIME RAMIRO CHACON PAREDES</t>
  </si>
  <si>
    <t>3052 JUAN JOSE MACHACA TORREZ</t>
  </si>
  <si>
    <t>2597 JOSE MAIDANA LP - T03</t>
  </si>
  <si>
    <t>2597 JOSE MAIDANA LP - T04</t>
  </si>
  <si>
    <t>CCAJ-LP02/373/20</t>
  </si>
  <si>
    <t>CCAJ-LP02/373/2022</t>
  </si>
  <si>
    <t>Del 03/09/2022</t>
  </si>
  <si>
    <t>CCAJ-LP02/374/20</t>
  </si>
  <si>
    <t>CCAJ-LP02/374/2022</t>
  </si>
  <si>
    <t>CCAJ-LP08/200/22</t>
  </si>
  <si>
    <t>CCAJ-LP01/372/22</t>
  </si>
  <si>
    <t>CCAJ-LP01/373/22</t>
  </si>
  <si>
    <t>CCAJ-LP01/370/22</t>
  </si>
  <si>
    <t>CCAJ-LP01/371/22</t>
  </si>
  <si>
    <t>CCAJ-LP07/200/22</t>
  </si>
  <si>
    <t>CCAJ-LP07/201/22</t>
  </si>
  <si>
    <t>CCAJ-EA10/374/2022</t>
  </si>
  <si>
    <t>191 ELIAS MENDOZA YUJRA</t>
  </si>
  <si>
    <t>480 WALTER AMARRO MAMANI</t>
  </si>
  <si>
    <t>716 JUAN CARLOS MAMANI ORTIZ</t>
  </si>
  <si>
    <t>980 RUBEN QUISPE CHURA</t>
  </si>
  <si>
    <t>2597 JOSE MAIDANA EA - T01</t>
  </si>
  <si>
    <t>2597 JOSE MAIDANA EA - T04</t>
  </si>
  <si>
    <t>2597 JOSE MAIDANA EA - T05</t>
  </si>
  <si>
    <t>CCAJ-EA10/375/2022</t>
  </si>
  <si>
    <t>3051 EFRAIN ARMANDO CHIPANA MARTINEZ</t>
  </si>
  <si>
    <t>CCAJ-EA10/376/2022</t>
  </si>
  <si>
    <t>2597 JOSE MAIDANA EA - T03</t>
  </si>
  <si>
    <t>CCAJ-EA58/200/22</t>
  </si>
  <si>
    <t>CCAJ-EA58/201/22</t>
  </si>
  <si>
    <t>CCAJ-SC39/409/2022</t>
  </si>
  <si>
    <t>BANCO UNION-120271437</t>
  </si>
  <si>
    <t>3834 MARIBEL CAÑARI MAMANI</t>
  </si>
  <si>
    <t>1970 CARLOS CAMPOS ORTIZ</t>
  </si>
  <si>
    <t>2551 EDMUNDO CAYANI M.</t>
  </si>
  <si>
    <t>2913 MARSOLINI APURANI VACA</t>
  </si>
  <si>
    <t>2932 EUGENIO LOPEZ CESPEDES</t>
  </si>
  <si>
    <t>3211 PEDRO CAYALO COCA</t>
  </si>
  <si>
    <t>4309 RODRIGO RAMOS - T09</t>
  </si>
  <si>
    <t>4309 RODRIGO RAMOS - T10</t>
  </si>
  <si>
    <t>CCAJ-SC39/410/2022</t>
  </si>
  <si>
    <t>MERCANTIL SANTA CRUZ-4010678183</t>
  </si>
  <si>
    <t>3046 CLAUDIA ELEN CASTRO DELGADILLO</t>
  </si>
  <si>
    <t>MERCANTIL SANTA CRUZ-4010640108</t>
  </si>
  <si>
    <t>1271 SANDRA SALAZAR ESCOBAR</t>
  </si>
  <si>
    <t>2994 CRISTIAN DEIBY PARDO VILLEGAS</t>
  </si>
  <si>
    <t>4309 RODRIGO RAMOS - T03</t>
  </si>
  <si>
    <t>4863 MOISES MENACHO MONTAÑO</t>
  </si>
  <si>
    <t>CCAJ-SC39/411/20</t>
  </si>
  <si>
    <t xml:space="preserve">2843 JUAN CARLOS DELGADILLO </t>
  </si>
  <si>
    <t>CCAJ-SC39/411/2022</t>
  </si>
  <si>
    <t>901 FELIX GARCIA ROCHA</t>
  </si>
  <si>
    <t>4309 RODRIGO RAMOS - T02</t>
  </si>
  <si>
    <t>CCAJ-SC39/412/2022</t>
  </si>
  <si>
    <t>0 EINAR CHOQUETIJLLA - COBRADOR</t>
  </si>
  <si>
    <t>CCAJ-SC57/200/22</t>
  </si>
  <si>
    <t>CCAJ-SC57/201/22</t>
  </si>
  <si>
    <t>CCAJ-SC59/201/22</t>
  </si>
  <si>
    <t>CCAJ-SC59/202/22</t>
  </si>
  <si>
    <t>CCAJ-TA43/206/20</t>
  </si>
  <si>
    <t>4648 HUGO PEREDO ARCE</t>
  </si>
  <si>
    <t>CCAJ-TA43/206/2022</t>
  </si>
  <si>
    <t>BISA-100070081</t>
  </si>
  <si>
    <t>2581 EDGAR FLORES MARQUEZ</t>
  </si>
  <si>
    <t>2779 JUAN PABLO CAMACHO QUISPE</t>
  </si>
  <si>
    <t>CCAJ-TA43/207/2022</t>
  </si>
  <si>
    <t>CCAJ-TA06/203/22</t>
  </si>
  <si>
    <t>CCAJ-TA06/204/22</t>
  </si>
  <si>
    <t>CCAJ-CB11/208/2022</t>
  </si>
  <si>
    <t>BISA-100070049</t>
  </si>
  <si>
    <t>CCAJ-CB11/207/2022</t>
  </si>
  <si>
    <t>2340 NAIN QUIÑONES TIPA</t>
  </si>
  <si>
    <t>2276 ESTEBAN MAMANI CATORCENO</t>
  </si>
  <si>
    <t>CCAJ-CB12/395/22</t>
  </si>
  <si>
    <t>CCAJ-CB12/396/22</t>
  </si>
  <si>
    <t>CCAJ-CB12/397/22</t>
  </si>
  <si>
    <t>X</t>
  </si>
  <si>
    <t>CCAJ-CB13/201/22</t>
  </si>
  <si>
    <t>CCAJ-CB13/202/22</t>
  </si>
  <si>
    <t>CCAJ-SR27/178/2022</t>
  </si>
  <si>
    <t>CCAJ-SR54/200/22</t>
  </si>
  <si>
    <t>CCAJ-SR54/201/22</t>
  </si>
  <si>
    <t>CCAJ-SR24/201/22</t>
  </si>
  <si>
    <t>CCAJ-SR24/202/22</t>
  </si>
  <si>
    <t>CCAJ-PT53/174/2022</t>
  </si>
  <si>
    <t>4363 BLANCA ROXANA SUBIETA RAMIREZ</t>
  </si>
  <si>
    <t>3313 JOSE ADRIAN ORCKO CHECA</t>
  </si>
  <si>
    <t>4536 JUAN FELIX ALEJO APAZA</t>
  </si>
  <si>
    <t>NO HUBO CIERRES DE CAJA, SABADO</t>
  </si>
  <si>
    <t>CCAJ-PT18/201/22</t>
  </si>
  <si>
    <t>CCAJ-PT18/202/22</t>
  </si>
  <si>
    <t>CCAJ-OR52/172/2022</t>
  </si>
  <si>
    <t>3533 EDNALDO BRUNO GUZMAN BARRIENTOS</t>
  </si>
  <si>
    <t>646 JOSE ESPEJO - T01</t>
  </si>
  <si>
    <t>CCAJ-OR51/200/22</t>
  </si>
  <si>
    <t>CCAJ-OR51/201/22</t>
  </si>
  <si>
    <t>CCAJ-TR47/203/2022</t>
  </si>
  <si>
    <t>BANCO UNION-10000020271437</t>
  </si>
  <si>
    <t>CCAJ-TR47/204/2022</t>
  </si>
  <si>
    <t>CCAJ-TR50/201/22</t>
  </si>
  <si>
    <t>CCAJ-TR50/202/22</t>
  </si>
  <si>
    <t>CCAJ-PN62/162/2022</t>
  </si>
  <si>
    <t>CCAJ-RB01/147/2022</t>
  </si>
  <si>
    <t>CCAJ-LP08/201/22</t>
  </si>
  <si>
    <t>ANULADO</t>
  </si>
  <si>
    <t>CCAJ-LP02/376/2022</t>
  </si>
  <si>
    <t>CCAJ-LP02/375/2022</t>
  </si>
  <si>
    <t>Del 05/09/2022</t>
  </si>
  <si>
    <t>CCAJ-LP08/202/22</t>
  </si>
  <si>
    <t>CCAJ-LP01/374/22</t>
  </si>
  <si>
    <t>CCAJ-LP01/375/22</t>
  </si>
  <si>
    <t>CCAJ-LP07/202/22</t>
  </si>
  <si>
    <t>CCAJ-EA10/378/2022</t>
  </si>
  <si>
    <t>CCAJ-EA10/378/20</t>
  </si>
  <si>
    <t>CCAJ-EA10/377/2022</t>
  </si>
  <si>
    <t>CCAJ-EA58/202/22</t>
  </si>
  <si>
    <t>CCAJ-SC39/413/2022</t>
  </si>
  <si>
    <t>CCAJ-SC39/413/20</t>
  </si>
  <si>
    <t>2917 MILAN HUANCOLLO JUCUMARI</t>
  </si>
  <si>
    <t>3020 VICTOR HUGO GUERRA ROMERO</t>
  </si>
  <si>
    <t>4309 RODRIGO RAMOS - T04</t>
  </si>
  <si>
    <t>4309 RODRIGO RAMOS - T05</t>
  </si>
  <si>
    <t>4309 RODRIGO RAMOS - T07</t>
  </si>
  <si>
    <t>4309 RODRIGO RAMOS - T11</t>
  </si>
  <si>
    <t>CCAJ-SC39/414/2022</t>
  </si>
  <si>
    <t>CCAJ-SC39/414/20</t>
  </si>
  <si>
    <t>CCAJ-SC57/202/22</t>
  </si>
  <si>
    <t>CCAJ-SC59/203/22</t>
  </si>
  <si>
    <t>CCAJ-TA43/208/2022</t>
  </si>
  <si>
    <t>CCAJ-TA43/209/2022</t>
  </si>
  <si>
    <t>CCAJ-TA43/210/2022</t>
  </si>
  <si>
    <t>MERCANTIL SANTA CRUZ-4010501329</t>
  </si>
  <si>
    <t>CCAJ-TA06/205/22</t>
  </si>
  <si>
    <t>CCAJ-CB11/209/2022</t>
  </si>
  <si>
    <t>CCAJ-CB12/398/22</t>
  </si>
  <si>
    <t>CCAJ-CB13/203/22</t>
  </si>
  <si>
    <t>No Hubo cierre porque se confirmo el 06/09/22</t>
  </si>
  <si>
    <t>CCAJ-SR54/202/22</t>
  </si>
  <si>
    <t>CCAJ-SR24/203/22</t>
  </si>
  <si>
    <t>CCAJ-PT53/175/2022</t>
  </si>
  <si>
    <t>CCAJ-PT18/203/22</t>
  </si>
  <si>
    <t>CCAJ-OR52/173/20</t>
  </si>
  <si>
    <t>0 ADMINISTRADOR-</t>
  </si>
  <si>
    <t>CCAJ-OR52/173/2022</t>
  </si>
  <si>
    <t>3796 MARCOS JOSUE FLORES CAYOJA</t>
  </si>
  <si>
    <t>CCAJ-OR51/202/22</t>
  </si>
  <si>
    <t>CCAJ-TR47/205/2022</t>
  </si>
  <si>
    <t>BISA-100070090</t>
  </si>
  <si>
    <t>1019 HARWIN JAYO - T02</t>
  </si>
  <si>
    <t>CCAJ-TR50/203/22</t>
  </si>
  <si>
    <t>CCAJ-PN62/163/2022</t>
  </si>
  <si>
    <t>CCAJ-PN62/164/2022</t>
  </si>
  <si>
    <t>CCAJ-RB01/148/2022</t>
  </si>
  <si>
    <t>ASUETO POR CUMPLEAÑOS CAJERA MARILYN</t>
  </si>
  <si>
    <t>SE REEMPLAZO EL CIERRE ANULADO</t>
  </si>
  <si>
    <t>Doc. Correcto según correo</t>
  </si>
  <si>
    <t>CCAJ-LP02/378/2022</t>
  </si>
  <si>
    <t>CCAJ-LP02/378/20</t>
  </si>
  <si>
    <t>CCAJ-LP02/377/2022</t>
  </si>
  <si>
    <t>Del 06/09/2022</t>
  </si>
  <si>
    <t>CCAJ-LP08/203/22</t>
  </si>
  <si>
    <t>CCAJ-LP01/376/22</t>
  </si>
  <si>
    <t>CCAJ-LP01/377/22</t>
  </si>
  <si>
    <t>CCAJ-LP07/203/22</t>
  </si>
  <si>
    <t>CCAJ-EA10/380/2022</t>
  </si>
  <si>
    <t>CCAJ-EA10/380/20</t>
  </si>
  <si>
    <t>CCAJ-EA10/379/2022</t>
  </si>
  <si>
    <t>CCAJ-EA58/203/22</t>
  </si>
  <si>
    <t>CCAJ-SC39/415/2022</t>
  </si>
  <si>
    <t>CCAJ-SC39/416/2022</t>
  </si>
  <si>
    <t>CCAJ-SC39/416/20</t>
  </si>
  <si>
    <t>CCAJ-SC57/203/22</t>
  </si>
  <si>
    <t>CCAJ-SC59/204/22</t>
  </si>
  <si>
    <t>CCAJ-TA43/211/2022</t>
  </si>
  <si>
    <t>CCAJ-TA06/206/22</t>
  </si>
  <si>
    <t>CCAJ-CB11/210/2022</t>
  </si>
  <si>
    <t>CCAJ-CB12/400/22</t>
  </si>
  <si>
    <t>CCAJ-CB12/399/22</t>
  </si>
  <si>
    <t>CCAJ-CB13/204/22</t>
  </si>
  <si>
    <t>CCAJ-SR27/179/2022</t>
  </si>
  <si>
    <t>3365 FELIX VILLCA VILLCA</t>
  </si>
  <si>
    <t>4099 MANUEL SANCHEZ</t>
  </si>
  <si>
    <t>CCAJ-SR27/180/20</t>
  </si>
  <si>
    <t>CCAJ-SR27/180/2022</t>
  </si>
  <si>
    <t>CCAJ-SR54/203/22</t>
  </si>
  <si>
    <t>CCAJ-SR24/204/22</t>
  </si>
  <si>
    <t>CCAJ-PT53/176/2022</t>
  </si>
  <si>
    <t>CCAJ-PT18/204/22</t>
  </si>
  <si>
    <t>CCAJ-OR52/174/2022</t>
  </si>
  <si>
    <t>CCAJ-OR51/203/22</t>
  </si>
  <si>
    <t>CCAJ-TR47/206/2022</t>
  </si>
  <si>
    <t>CCAJ-TR50/204/22</t>
  </si>
  <si>
    <t>CCAJ-RB01/149/2022</t>
  </si>
  <si>
    <t>4631 ELI RIBERA COIMBRA</t>
  </si>
  <si>
    <t>NO HUBO CIERRE DE CAJA EL 06/09, YA QUE SE CONFIRMO EL 07/09</t>
  </si>
  <si>
    <t>NO SE REALIZO CIERRE DEBIDO A VACACIONES DE CAJERA SEGÚN CORREO</t>
  </si>
  <si>
    <t>CORRECTO</t>
  </si>
  <si>
    <t>REVERSION</t>
  </si>
  <si>
    <t>COMP. DE LA REV.</t>
  </si>
  <si>
    <t>INCORRECTO</t>
  </si>
  <si>
    <t>CCAJ-LP02/380/2022</t>
  </si>
  <si>
    <t>2597 JOSE MAIDANA LP - T06</t>
  </si>
  <si>
    <t>CCAJ-LP02/379/2022</t>
  </si>
  <si>
    <t>2309 FERNANDO POMA ESCOBAR</t>
  </si>
  <si>
    <t>Del 07/09/2022</t>
  </si>
  <si>
    <t>CCAJ-LP08/204/22</t>
  </si>
  <si>
    <t>CCAJ-LP01/378/22</t>
  </si>
  <si>
    <t>CCAJ-LP01/379/22</t>
  </si>
  <si>
    <t>CCAJ-LP07/204/22</t>
  </si>
  <si>
    <t>CCAJ-EA10/382/2022</t>
  </si>
  <si>
    <t>CCAJ-EA10/382/20</t>
  </si>
  <si>
    <t>CCAJ-EA10/381/2022</t>
  </si>
  <si>
    <t>835 JAVIER DAVID VILLA MAMANI</t>
  </si>
  <si>
    <t>CCAJ-EA58/204/22</t>
  </si>
  <si>
    <t>CCAJ-SC39/418/2022</t>
  </si>
  <si>
    <t>PAGO EXPRESS M/E-101020203</t>
  </si>
  <si>
    <t>CCAJ-SC39/417/2022</t>
  </si>
  <si>
    <t>CCAJ-SC57/204/22</t>
  </si>
  <si>
    <t>CCAJ-SC59/205/22</t>
  </si>
  <si>
    <t>CCAJ-TA43/212/2022</t>
  </si>
  <si>
    <t>CCAJ-TA06/207/22</t>
  </si>
  <si>
    <t>CCAJ-CB11/211/2022</t>
  </si>
  <si>
    <t>4269 JULY GONZALES - T07</t>
  </si>
  <si>
    <t>CCAJ-CB12/402/22</t>
  </si>
  <si>
    <t>CCAJ-CB12/401/22</t>
  </si>
  <si>
    <t>CCAJ-CB13/205/22</t>
  </si>
  <si>
    <t>CCAJ-SR27/181/2022</t>
  </si>
  <si>
    <t>4219 HUMBERTO HURTADO - T01</t>
  </si>
  <si>
    <t>CCAJ-SR54/204/22</t>
  </si>
  <si>
    <t>CCAJ-SR24/205/22</t>
  </si>
  <si>
    <t>CCAJ-PT53/177/2022</t>
  </si>
  <si>
    <t>CCAJ-PT18/205/22</t>
  </si>
  <si>
    <t>CCAJ-OR52/175/2022</t>
  </si>
  <si>
    <t>3412 CRISTIAN HUARACHI QUISPE</t>
  </si>
  <si>
    <t>CCAJ-OR51/204/22</t>
  </si>
  <si>
    <t xml:space="preserve">3063 ENRIQUE XAVIER RODRIGUEZ </t>
  </si>
  <si>
    <t>CCAJ-TR47/207/2022</t>
  </si>
  <si>
    <t>CCAJ-TR50/205/22</t>
  </si>
  <si>
    <t>CCAJ-PN62/165/2022</t>
  </si>
  <si>
    <t>CCAJ-PN62/166/2022</t>
  </si>
  <si>
    <t>CCAJ-PN62/167/2022</t>
  </si>
  <si>
    <t>CCAJ-RB01/150/2022</t>
  </si>
  <si>
    <t>BISA-100070103</t>
  </si>
  <si>
    <t>CCAJ-LP02/382/2022</t>
  </si>
  <si>
    <t>CCAJ-LP02/382/20</t>
  </si>
  <si>
    <t>CCAJ-LP02/381/2022</t>
  </si>
  <si>
    <t>Del 08/09/2022</t>
  </si>
  <si>
    <t>CCAJ-LP08/205/22</t>
  </si>
  <si>
    <t>CCAJ-LP01/380/22</t>
  </si>
  <si>
    <t>CCAJ-LP01/381/22</t>
  </si>
  <si>
    <t>CCAJ-LP07/205/22</t>
  </si>
  <si>
    <t>CCAJ-EA10/384/2022</t>
  </si>
  <si>
    <t>CCAJ-EA10/383/2022</t>
  </si>
  <si>
    <t>CCAJ-EA58/205/22</t>
  </si>
  <si>
    <t>CCAJ-SC39/420/2022</t>
  </si>
  <si>
    <t>CCAJ-SC39/420/20</t>
  </si>
  <si>
    <t>BANCO DE CREDITO-7015054675359</t>
  </si>
  <si>
    <t>CCAJ-SC39/419/2022</t>
  </si>
  <si>
    <t>CCAJ-SC57/205/22</t>
  </si>
  <si>
    <t>CCAJ-SC59/206/22</t>
  </si>
  <si>
    <t>CCAJ-TA43/213/2022</t>
  </si>
  <si>
    <t>CCAJ-TA06/208/22</t>
  </si>
  <si>
    <t>CCAJ-CB11/212/2022</t>
  </si>
  <si>
    <t>4269 JULY GONZALES - T04</t>
  </si>
  <si>
    <t>CCAJ-CB11/212/20</t>
  </si>
  <si>
    <t>TARJETA DE DÉBITO/CRÉDI</t>
  </si>
  <si>
    <t>CCAJ-CB12/404/22</t>
  </si>
  <si>
    <t>CCAJ-CB12/403/22</t>
  </si>
  <si>
    <t>CCAJ-CB13/206/22</t>
  </si>
  <si>
    <t>CCAJ-SR27/182/2022</t>
  </si>
  <si>
    <t>CCAJ-SR54/205/22</t>
  </si>
  <si>
    <t>CCAJ-SR24/206/22</t>
  </si>
  <si>
    <t>CCAJ-PT53/178/2022</t>
  </si>
  <si>
    <t>CCAJ-PT18/206/22</t>
  </si>
  <si>
    <t>CCAJ-OR52/176/2022</t>
  </si>
  <si>
    <t>CCAJ-OR51/205/22</t>
  </si>
  <si>
    <t>CCAJ-TR47/208/2022</t>
  </si>
  <si>
    <t>CCAJ-TR50/206/22</t>
  </si>
  <si>
    <t>CCAJ-PN62/168/2022</t>
  </si>
  <si>
    <t>CCAJ-RB01/151/2022</t>
  </si>
  <si>
    <t>Solo hubo depositos y tranferencias, migro SAP el 09/09/2022 cuando deberia de migrar el 03/09/2022</t>
  </si>
  <si>
    <t>CCAJ-LP02/385/2022</t>
  </si>
  <si>
    <t>4868 SERGIO HUGO CAMPOS AVALOS</t>
  </si>
  <si>
    <t>CCAJ-LP02/385/20</t>
  </si>
  <si>
    <t>Del 10/09/2022</t>
  </si>
  <si>
    <t>CCAJ-LP02/384/2022</t>
  </si>
  <si>
    <t>CCAJ-LP02/384/20</t>
  </si>
  <si>
    <t>CCAJ-LP02/383/2022</t>
  </si>
  <si>
    <t>Del 09/09/2022</t>
  </si>
  <si>
    <t>CCAJ-LP08/206/22</t>
  </si>
  <si>
    <t>CCAJ-LP08/207/22</t>
  </si>
  <si>
    <t>CCAJ-LP01/384/22</t>
  </si>
  <si>
    <t>CCAJ-LP01/385/22</t>
  </si>
  <si>
    <t>CCAJ-LP01/382/22</t>
  </si>
  <si>
    <t>CCAJ-LP01/383/22</t>
  </si>
  <si>
    <t>CCAJ-LP07/206/22</t>
  </si>
  <si>
    <t>CCAJ-LP07/207/22</t>
  </si>
  <si>
    <t>CCAJ-EA10/387/2022</t>
  </si>
  <si>
    <t>CCAJ-EA10/386/2022</t>
  </si>
  <si>
    <t>CCAJ-EA10/385/2022</t>
  </si>
  <si>
    <t>CCAJ-EA58/206/22</t>
  </si>
  <si>
    <t>CCAJ-EA58/207/22</t>
  </si>
  <si>
    <t>CCAJ-SC39/421/2022</t>
  </si>
  <si>
    <t>CCAJ-SC39/422/2022</t>
  </si>
  <si>
    <t>CCAJ-SC39/422/20</t>
  </si>
  <si>
    <t>1271 SANDRA SALAZAR - YACUIBA</t>
  </si>
  <si>
    <t>CCAJ-SC39/423/20</t>
  </si>
  <si>
    <t>CCAJ-SC39/423/2022</t>
  </si>
  <si>
    <t>4309 RODRIGO RAMOS - T12</t>
  </si>
  <si>
    <t>CCAJ-SC39/424/2022</t>
  </si>
  <si>
    <t>CCAJ-SC57/206/22</t>
  </si>
  <si>
    <t>CCAJ-SC57/207/22</t>
  </si>
  <si>
    <t>CCAJ-SC59/207/22</t>
  </si>
  <si>
    <t>CCAJ-SC59/208/22</t>
  </si>
  <si>
    <t>CCAJ-TA43/214/2022</t>
  </si>
  <si>
    <t>CCAJ-TA43/215/2022</t>
  </si>
  <si>
    <t>CCAJ-TA06/209/22</t>
  </si>
  <si>
    <t>CCAJ-TA06/210/22</t>
  </si>
  <si>
    <t>CCAJ-CB11/214/2022</t>
  </si>
  <si>
    <t>CCAJ-CB11/213/2022</t>
  </si>
  <si>
    <t>CCAJ-CB11/213/20</t>
  </si>
  <si>
    <t>CCAJ-CB12/406/22</t>
  </si>
  <si>
    <t>CCAJ-CB12/405/22</t>
  </si>
  <si>
    <t>CCAJ-CB12/408/22</t>
  </si>
  <si>
    <t>CCAJ-CB12/407/22</t>
  </si>
  <si>
    <t>CCAJ-CB13/207/22</t>
  </si>
  <si>
    <t>CCAJ-CB13/208/22</t>
  </si>
  <si>
    <t>CCAJ-SR27/183/2022</t>
  </si>
  <si>
    <t>CCAJ-SR54/206/22</t>
  </si>
  <si>
    <t>CCAJ-SR54/207/22</t>
  </si>
  <si>
    <t>CCAJ-SR24/207/22</t>
  </si>
  <si>
    <t>CCAJ-SR24/208/22</t>
  </si>
  <si>
    <t>CCAJ-PT53/179/2022</t>
  </si>
  <si>
    <t>CCAJ-PT18/207/22</t>
  </si>
  <si>
    <t>CCAJ-PT18/208/22</t>
  </si>
  <si>
    <t>CCAJ-OR52/177/2022</t>
  </si>
  <si>
    <t>3070 JUAN CARLOS RAMIREZ COPA</t>
  </si>
  <si>
    <t>CCAJ-OR51/206/22</t>
  </si>
  <si>
    <t>CCAJ-OR51/207/22</t>
  </si>
  <si>
    <t>CCAJ-TR47/209/2022</t>
  </si>
  <si>
    <t>CCAJ-TR47/210/2022</t>
  </si>
  <si>
    <t>CCAJ-TR50/207/22</t>
  </si>
  <si>
    <t>CCAJ-TR50/208/22</t>
  </si>
  <si>
    <t>CCAJ-PN62/169/2022</t>
  </si>
  <si>
    <t>CCAJ-RB01/152/2022</t>
  </si>
  <si>
    <t>NO HUBO CIERRE DE CAJA DEBIDO A QUE TODOS FUERON DEP. Y TRANSF.</t>
  </si>
  <si>
    <t>OBSERVADO</t>
  </si>
  <si>
    <t>SI MIGRO A LA CUENTA DE BANCO COCHABAMBA</t>
  </si>
  <si>
    <t>CCAJ-LP02/388/2022</t>
  </si>
  <si>
    <t>CCAJ-LP02/387/2022</t>
  </si>
  <si>
    <t>CCAJ-LP02/386/2022</t>
  </si>
  <si>
    <t>Del 12/09/2022</t>
  </si>
  <si>
    <t>CCAJ-LP08/208/22</t>
  </si>
  <si>
    <t>CCAJ-LP01/387/22</t>
  </si>
  <si>
    <t>CCAJ-LP01/386/22</t>
  </si>
  <si>
    <t>CCAJ-LP07/208/22</t>
  </si>
  <si>
    <t>CCAJ-EA10/389/2022</t>
  </si>
  <si>
    <t>CCAJ-EA10/389/20</t>
  </si>
  <si>
    <t>CCAJ-EA10/388/2022</t>
  </si>
  <si>
    <t>CCAJ-EA10/388/20</t>
  </si>
  <si>
    <t>CCAJ-EA58/208/22</t>
  </si>
  <si>
    <t>CCAJ-SC39/426/2022</t>
  </si>
  <si>
    <t>1386 EINAR CHOQUETIJLLA - COBRADOR</t>
  </si>
  <si>
    <t>CCAJ-SC39/426/20</t>
  </si>
  <si>
    <t>CCAJ-SC39/425/2022</t>
  </si>
  <si>
    <t>CCAJ-SC57/208/22</t>
  </si>
  <si>
    <t>CCAJ-SC59/209/22</t>
  </si>
  <si>
    <t>CCAJ-TA43/216/2022</t>
  </si>
  <si>
    <t>CCAJ-TA06/211/22</t>
  </si>
  <si>
    <t>CCAJ-CB11/215/2022</t>
  </si>
  <si>
    <t>CCAJ-CB11/215/20</t>
  </si>
  <si>
    <t>CCAJ-CB12/409/22</t>
  </si>
  <si>
    <t>CCAJ-CB13/209/22</t>
  </si>
  <si>
    <t>CCAJ-SR27/184/2022</t>
  </si>
  <si>
    <t>4219 HUMBERTO HURTADO - T02</t>
  </si>
  <si>
    <t>CCAJ-SR54/208/22</t>
  </si>
  <si>
    <t>CCAJ-SR24/209/22</t>
  </si>
  <si>
    <t>CCAJ-PT53/180/2022</t>
  </si>
  <si>
    <t>CCAJ-PT18/209/22</t>
  </si>
  <si>
    <t>CCAJ-OR52/178/2022</t>
  </si>
  <si>
    <t>CCAJ-OR52/178/20</t>
  </si>
  <si>
    <t>CCAJ-OR51/208/22</t>
  </si>
  <si>
    <t>CCAJ-TR47/211/2022</t>
  </si>
  <si>
    <t>CCAJ-TR50/209/22</t>
  </si>
  <si>
    <t>CCAJ-PN62/170/2022</t>
  </si>
  <si>
    <t>CCAJ-PN62/171/2022</t>
  </si>
  <si>
    <t>CCAJ-RB01/153/2022</t>
  </si>
  <si>
    <t>CCAJ-LP02/390/2022</t>
  </si>
  <si>
    <t>CCAJ-LP02/389/2022</t>
  </si>
  <si>
    <t>Del 13/09/2022</t>
  </si>
  <si>
    <t>CCAJ-LP08/209/22</t>
  </si>
  <si>
    <t>CCAJ-LP01/389/22</t>
  </si>
  <si>
    <t>CCAJ-LP01/388/22</t>
  </si>
  <si>
    <t>CCAJ-LP07/209/22</t>
  </si>
  <si>
    <t>CCAJ-EA10/391/2022</t>
  </si>
  <si>
    <t>CCAJ-EA10/391/20</t>
  </si>
  <si>
    <t>CCAJ-EA10/390/2022</t>
  </si>
  <si>
    <t>CCAJ-EA58/209/22</t>
  </si>
  <si>
    <t>CCAJ-SC39/428/2022</t>
  </si>
  <si>
    <t>CCAJ-SC39/428/20</t>
  </si>
  <si>
    <t>CCAJ-SC39/427/2022</t>
  </si>
  <si>
    <t>CCAJ-SC57/209/22</t>
  </si>
  <si>
    <t>CCAJ-SC59/210/22</t>
  </si>
  <si>
    <t xml:space="preserve">4262 JUAN GILBERTO PARADA </t>
  </si>
  <si>
    <t>CCAJ-TA43/217/2022</t>
  </si>
  <si>
    <t>CCAJ-TA06/212/22</t>
  </si>
  <si>
    <t>CCAJ-CB11/216/2022</t>
  </si>
  <si>
    <t>CCAJ-CB12/410/22</t>
  </si>
  <si>
    <t>CCAJ-CB13/210/22</t>
  </si>
  <si>
    <t>CCAJ-SR27/185/2022</t>
  </si>
  <si>
    <t>CCAJ-SR54/209/22</t>
  </si>
  <si>
    <t>CCAJ-SR24/210/22</t>
  </si>
  <si>
    <t>CCAJ-PT53/181/2022</t>
  </si>
  <si>
    <t>CCAJ-PT18/210/22</t>
  </si>
  <si>
    <t>CCAJ-OR52/179/2022</t>
  </si>
  <si>
    <t>CCAJ-OR51/209/22</t>
  </si>
  <si>
    <t>CCAJ-TR47/212/2022</t>
  </si>
  <si>
    <t>CCAJ-TR50/210/22</t>
  </si>
  <si>
    <t>CCAJ-PN62/172/2022</t>
  </si>
  <si>
    <t>CCAJ-RB01/154/2022</t>
  </si>
  <si>
    <t>Del 14/09/2022</t>
  </si>
  <si>
    <t>NO HUBO CIERRES DE CAJA POR ANIVERSARIO DE COCHABAMBA</t>
  </si>
  <si>
    <t>CCAJ-LP02/392/2022</t>
  </si>
  <si>
    <t>CCAJ-LP02/391/2022</t>
  </si>
  <si>
    <t>CCAJ-LP08/210/22</t>
  </si>
  <si>
    <t>CCAJ-LP01/391/22</t>
  </si>
  <si>
    <t>CCAJ-LP01/390/22</t>
  </si>
  <si>
    <t>CCAJ-LP07/210/22</t>
  </si>
  <si>
    <t>CCAJ-EA10/393/2022</t>
  </si>
  <si>
    <t>CCAJ-EA10/392/2022</t>
  </si>
  <si>
    <t>CCAJ-EA58/210/22</t>
  </si>
  <si>
    <t>CCAJ-SC39/430/2022</t>
  </si>
  <si>
    <t>CCAJ-SC39/430/20</t>
  </si>
  <si>
    <t>CCAJ-SC39/429/2022</t>
  </si>
  <si>
    <t>CCAJ-SC57/210/22</t>
  </si>
  <si>
    <t>CCAJ-SC59/211/22</t>
  </si>
  <si>
    <t>CCAJ-TA43/218/2022</t>
  </si>
  <si>
    <t>CCAJ-TA06/213/22</t>
  </si>
  <si>
    <t xml:space="preserve">3550 BELZA GUTIERREZ CONDORI </t>
  </si>
  <si>
    <t>CCAJ-SR27/186/2022</t>
  </si>
  <si>
    <t>CCAJ-SR54/210/22</t>
  </si>
  <si>
    <t>CCAJ-SR24/211/22</t>
  </si>
  <si>
    <t>CCAJ-PT53/182/2022</t>
  </si>
  <si>
    <t>CCAJ-PT18/211/22</t>
  </si>
  <si>
    <t>CCAJ-OR52/180/2022</t>
  </si>
  <si>
    <t>CCAJ-OR51/210/22</t>
  </si>
  <si>
    <t>CCAJ-TR47/213/2022</t>
  </si>
  <si>
    <t>CCAJ-TR50/211/22</t>
  </si>
  <si>
    <t>CCAJ-PN62/173/20</t>
  </si>
  <si>
    <t>CCAJ-PN62/173/2022</t>
  </si>
  <si>
    <t>CCAJ-RB01/155/2022</t>
  </si>
  <si>
    <t>CCAJ-LP02/394/2022</t>
  </si>
  <si>
    <t>CCAJ-LP02/393/2022</t>
  </si>
  <si>
    <t>Del 15/09/2022</t>
  </si>
  <si>
    <t>CCAJ-LP08/211/22</t>
  </si>
  <si>
    <t>CCAJ-LP01/393/22</t>
  </si>
  <si>
    <t>CCAJ-LP01/392/22</t>
  </si>
  <si>
    <t>CCAJ-LP07/211/22</t>
  </si>
  <si>
    <t>CCAJ-EA10/395/2022</t>
  </si>
  <si>
    <t>CCAJ-EA10/395/20</t>
  </si>
  <si>
    <t>CCAJ-EA10/394/2022</t>
  </si>
  <si>
    <t>CCAJ-EA10/394/20</t>
  </si>
  <si>
    <t>CCAJ-EA58/211/22</t>
  </si>
  <si>
    <t>CCAJ-SC39/432/2022</t>
  </si>
  <si>
    <t>CCAJ-SC39/432/20</t>
  </si>
  <si>
    <t>CCAJ-SC39/431/2022</t>
  </si>
  <si>
    <t>CCAJ-SC57/211/22</t>
  </si>
  <si>
    <t>CCAJ-SC59/212/22</t>
  </si>
  <si>
    <t>CCAJ-TA43/219/2022</t>
  </si>
  <si>
    <t>CCAJ-TA06/214/22</t>
  </si>
  <si>
    <t>CCAJ-CB11/217/2022</t>
  </si>
  <si>
    <t>CCAJ-CB11/217/20</t>
  </si>
  <si>
    <t>CCAJ-CB12/411/22</t>
  </si>
  <si>
    <t>CCAJ-CB13/211/22</t>
  </si>
  <si>
    <t>CCAJ-SR27/187/2022</t>
  </si>
  <si>
    <t>CCAJ-SR54/211/22</t>
  </si>
  <si>
    <t>CCAJ-SR24/212/22</t>
  </si>
  <si>
    <t>CCAJ-PT53/183/2022</t>
  </si>
  <si>
    <t>CCAJ-PT18/212/22</t>
  </si>
  <si>
    <t>CCAJ-OR52/181/2022</t>
  </si>
  <si>
    <t>CCAJ-OR51/211/22</t>
  </si>
  <si>
    <t>CCAJ-TR47/214/2022</t>
  </si>
  <si>
    <t>2981 DAVID ZABALA COB</t>
  </si>
  <si>
    <t>CCAJ-TR50/212/22</t>
  </si>
  <si>
    <t>CCAJ-PN62/174/2022</t>
  </si>
  <si>
    <t>CCAJ-RB01/156/2022</t>
  </si>
  <si>
    <t>NO HUBO CIERRES DE CAJA POR VACACION GIOVANNA ALCOCER Y FERIADO</t>
  </si>
  <si>
    <t>ERROR YA QUE SE DEPOSITO A LA CUENTA DE JHONNY FLORES. YA SE SUBSANO</t>
  </si>
  <si>
    <t>NO HUBO CIERRES DE CAJA POR VACACION GIOVANNA ALCOCER S/G CORREO DEL 06/09/22</t>
  </si>
  <si>
    <t>NO HUBO CIERRES DE CAJA POR ANIVERSARIO DE COCHABAMBA S/G CORREO DEL 15/09/22</t>
  </si>
  <si>
    <t>CCAJ-LP02/397/2022</t>
  </si>
  <si>
    <t>CCAJ-LP02/397/20</t>
  </si>
  <si>
    <t>Del 17/09/2022</t>
  </si>
  <si>
    <t>CCAJ-LP02/396/2022</t>
  </si>
  <si>
    <t>CCAJ-LP02/396/20</t>
  </si>
  <si>
    <t>MERCANTIL SANTA CRUZ-4010374232</t>
  </si>
  <si>
    <t>CCAJ-LP02/395/2022</t>
  </si>
  <si>
    <t>Del 16/09/2022</t>
  </si>
  <si>
    <t>CCAJ-LP08/212/22</t>
  </si>
  <si>
    <t>CCAJ-LP08/213/22</t>
  </si>
  <si>
    <t>CCAJ-LP01/397/22</t>
  </si>
  <si>
    <t>CCAJ-LP01/396/22</t>
  </si>
  <si>
    <t>CCAJ-LP01/395/22</t>
  </si>
  <si>
    <t>CCAJ-LP01/394/22</t>
  </si>
  <si>
    <t>CCAJ-LP07/212/22</t>
  </si>
  <si>
    <t>CCAJ-LP07/213/22</t>
  </si>
  <si>
    <t>CCAJ-EA10/398/2022</t>
  </si>
  <si>
    <t>CCAJ-EA10/397/2022</t>
  </si>
  <si>
    <t>CCAJ-EA10/396/2022</t>
  </si>
  <si>
    <t>CCAJ-EA58/212/22</t>
  </si>
  <si>
    <t>CCAJ-EA58/213/22</t>
  </si>
  <si>
    <t>CCAJ-SC39/436/2022</t>
  </si>
  <si>
    <t>CCAJ-SC39/436/20</t>
  </si>
  <si>
    <t>CCAJ-SC39/435/2022</t>
  </si>
  <si>
    <t>CCAJ-SC39/434/2022</t>
  </si>
  <si>
    <t>CCAJ-SC39/434/20</t>
  </si>
  <si>
    <t>CCAJ-SC39/433/2022</t>
  </si>
  <si>
    <t>CCAJ-SC57/212/22</t>
  </si>
  <si>
    <t>CCAJ-SC57/213/22</t>
  </si>
  <si>
    <t>CCAJ-SC59/213/22</t>
  </si>
  <si>
    <t>CCAJ-SC59/214/22</t>
  </si>
  <si>
    <t>CCAJ-TA43/220/2022</t>
  </si>
  <si>
    <t>CCAJ-TA43/220/20</t>
  </si>
  <si>
    <t>CCAJ-TA43/221/2022</t>
  </si>
  <si>
    <t>CCAJ-TA06/215/22</t>
  </si>
  <si>
    <t>CCAJ-TA06/216/22</t>
  </si>
  <si>
    <t>CCAJ-CB11/219/2022</t>
  </si>
  <si>
    <t>CCAJ-CB11/219/20</t>
  </si>
  <si>
    <t>CCAJ-CB11/218/2022</t>
  </si>
  <si>
    <t>CCAJ-CB12/413/22</t>
  </si>
  <si>
    <t>CCAJ-CB12/412/22</t>
  </si>
  <si>
    <t>CCAJ-CB13/213/22</t>
  </si>
  <si>
    <t>CCAJ-CB13/212/22</t>
  </si>
  <si>
    <t>CCAJ-SR27/188/2022</t>
  </si>
  <si>
    <t>CCAJ-SR54/212/22</t>
  </si>
  <si>
    <t>CCAJ-SR54/213/22</t>
  </si>
  <si>
    <t>CCAJ-SR24/213/22</t>
  </si>
  <si>
    <t>CCAJ-SR24/214/22</t>
  </si>
  <si>
    <t>CCAJ-PT53/184/2022</t>
  </si>
  <si>
    <t>CCAJ-PT18/213/22</t>
  </si>
  <si>
    <t>CCAJ-PT18/214/22</t>
  </si>
  <si>
    <t>CCAJ-OR52/182/2022</t>
  </si>
  <si>
    <t>CCAJ-OR51/212/22</t>
  </si>
  <si>
    <t>CCAJ-OR51/213/22</t>
  </si>
  <si>
    <t>CCAJ-TR47/215/2022</t>
  </si>
  <si>
    <t>CCAJ-TR47/216/2022</t>
  </si>
  <si>
    <t>CCAJ-TR50/213/22</t>
  </si>
  <si>
    <t>CCAJ-TR50/214/22</t>
  </si>
  <si>
    <t>CCAJ-PN62/175/2022</t>
  </si>
  <si>
    <t>CCAJ-PN62/176/2022</t>
  </si>
  <si>
    <t>CCAJ-RB01/157/2022</t>
  </si>
  <si>
    <t>SI MIGRO A LA CUENTA DE BANCO DISPAZ 0022</t>
  </si>
  <si>
    <t>CCAJ-LP02/399/2022</t>
  </si>
  <si>
    <t>CCAJ-LP02/399/20</t>
  </si>
  <si>
    <t>CCAJ-LP02/398/2022</t>
  </si>
  <si>
    <t>Del 19/09/2022</t>
  </si>
  <si>
    <t>CCAJ-LP01/399/22</t>
  </si>
  <si>
    <t>CCAJ-LP01/398/22</t>
  </si>
  <si>
    <t>CCAJ-LP07/214/22</t>
  </si>
  <si>
    <t>CCAJ-EA10/400/2022</t>
  </si>
  <si>
    <t>CCAJ-EA10/399/2022</t>
  </si>
  <si>
    <t>CCAJ-EA58/214/22</t>
  </si>
  <si>
    <t>CCAJ-SC39/438/2022</t>
  </si>
  <si>
    <t>CCAJ-SC39/438/20</t>
  </si>
  <si>
    <t>1906 JOSE PAUL SUAREZ MENDOZA</t>
  </si>
  <si>
    <t>CCAJ-SC39/439/2022</t>
  </si>
  <si>
    <t>CCAJ-SC39/439/20</t>
  </si>
  <si>
    <t>CCAJ-SC39/437/2022</t>
  </si>
  <si>
    <t>CCAJ-SC57/214/22</t>
  </si>
  <si>
    <t>CCAJ-SC59/215/22</t>
  </si>
  <si>
    <t>CCAJ-TA43/222/2022</t>
  </si>
  <si>
    <t>CCAJ-TA06/217/22</t>
  </si>
  <si>
    <t>CCAJ-CB11/220/2022</t>
  </si>
  <si>
    <t>CCAJ-CB11/220/20</t>
  </si>
  <si>
    <t>CCAJ-CB12/414/22</t>
  </si>
  <si>
    <t>CCAJ-CB13/214/22</t>
  </si>
  <si>
    <t>CCAJ-SR27/189/2022</t>
  </si>
  <si>
    <t>CCAJ-SR54/214/22</t>
  </si>
  <si>
    <t>CCAJ-SR24/215/22</t>
  </si>
  <si>
    <t>CCAJ-PT53/185/2022</t>
  </si>
  <si>
    <t>CCAJ-PT18/215/22</t>
  </si>
  <si>
    <t>CCAJ-OR52/183/2022</t>
  </si>
  <si>
    <t>CCAJ-OR52/183/20</t>
  </si>
  <si>
    <t>CCAJ-OR51/214/22</t>
  </si>
  <si>
    <t>CCAJ-TR47/217/2022</t>
  </si>
  <si>
    <t>CCAJ-TR50/215/22</t>
  </si>
  <si>
    <t>CCAJ-RB01/158/2022</t>
  </si>
  <si>
    <t>EL CIERRE DE CAJA CCAJ-LP08/214/22 SE CONFIRMO AL DIA SIGUIENTE EL 20/09/2022</t>
  </si>
  <si>
    <t>EL CIERRE SE REALIZO EL 20/09/2022 POR QUE FALTABA LA CONFIRMACION DE UN CIERRE DE COBRADOR POR ANOMALIA EN LA RENDICION DE CHOFER S/G CORREO DEL 20/09/2022</t>
  </si>
  <si>
    <t>CCAJ-LP02/401/2022</t>
  </si>
  <si>
    <t>CCAJ-LP02/401/20</t>
  </si>
  <si>
    <t>CCAJ-LP02/400/2022</t>
  </si>
  <si>
    <t>CCAJ-LP02/400/20</t>
  </si>
  <si>
    <t>Del 20/09/2022</t>
  </si>
  <si>
    <t>CCAJ-LP08/214/22</t>
  </si>
  <si>
    <t>CCAJ-LP08/215/22</t>
  </si>
  <si>
    <t>CCAJ-LP01/401/22</t>
  </si>
  <si>
    <t>CCAJ-LP01/400/22</t>
  </si>
  <si>
    <t>CCAJ-LP07/215/22</t>
  </si>
  <si>
    <t>CCAJ-EA10/402/2022</t>
  </si>
  <si>
    <t>CCAJ-EA10/401/2022</t>
  </si>
  <si>
    <t>CCAJ-EA58/215/22</t>
  </si>
  <si>
    <t>CCAJ-SC39/441/2022</t>
  </si>
  <si>
    <t>4309 RODRIGO RAMOS - T08</t>
  </si>
  <si>
    <t>CCAJ-SC39/441/20</t>
  </si>
  <si>
    <t>CCAJ-SC39/440/2022</t>
  </si>
  <si>
    <t>CCAJ-SC57/215/22</t>
  </si>
  <si>
    <t>CCAJ-SC59/216/22</t>
  </si>
  <si>
    <t>CCAJ-TA43/223/2022</t>
  </si>
  <si>
    <t>CCAJ-TA06/218/22</t>
  </si>
  <si>
    <t>CCAJ-CB11/221/2022</t>
  </si>
  <si>
    <t>CCAJ-CB11/221/20</t>
  </si>
  <si>
    <t>CCAJ-CB12/415/22</t>
  </si>
  <si>
    <t>CCAJ-CB13/215/22</t>
  </si>
  <si>
    <t>CCAJ-SR27/190/2022</t>
  </si>
  <si>
    <t>CCAJ-SR54/215/22</t>
  </si>
  <si>
    <t>CCAJ-SR24/216/22</t>
  </si>
  <si>
    <t>CCAJ-PT53/186/2022</t>
  </si>
  <si>
    <t>CCAJ-PT18/216/22</t>
  </si>
  <si>
    <t>CCAJ-OR52/184/2022</t>
  </si>
  <si>
    <t>3062 FULVIA SIRIA GUZMAN OLIVARES</t>
  </si>
  <si>
    <t>CCAJ-OR51/215/22</t>
  </si>
  <si>
    <t>CCAJ-TR47/218/2022</t>
  </si>
  <si>
    <t>CCAJ-TR50/216/22</t>
  </si>
  <si>
    <t>CCAJ-PN62/177/2022</t>
  </si>
  <si>
    <t>CCAJ-PN62/178/2022</t>
  </si>
  <si>
    <t>CCAJ-RB01/159/2022</t>
  </si>
  <si>
    <t>SE REALIZO EL CIERRE DEL 19/09/2022</t>
  </si>
  <si>
    <t>CCAJ-LP02/403/2022</t>
  </si>
  <si>
    <t>CCAJ-LP02/403/20</t>
  </si>
  <si>
    <t>CCAJ-LP02/402/2022</t>
  </si>
  <si>
    <t>Del 21/09/2022</t>
  </si>
  <si>
    <t>CCAJ-LP08/216/22</t>
  </si>
  <si>
    <t>CCAJ-LP01/403/22</t>
  </si>
  <si>
    <t>CCAJ-LP01/402/22</t>
  </si>
  <si>
    <t>CCAJ-LP07/216/22</t>
  </si>
  <si>
    <t>CCAJ-EA10/404/2022</t>
  </si>
  <si>
    <t>CCAJ-EA10/403/2022</t>
  </si>
  <si>
    <t>CCAJ-EA58/216/22</t>
  </si>
  <si>
    <t>CCAJ-SC39/443/2022</t>
  </si>
  <si>
    <t>CCAJ-SC39/443/20</t>
  </si>
  <si>
    <t>CCAJ-SC39/442/2022</t>
  </si>
  <si>
    <t>CCAJ-SC57/216/22</t>
  </si>
  <si>
    <t>CCAJ-SC59/217/22</t>
  </si>
  <si>
    <t>CCAJ-TA43/224/2022</t>
  </si>
  <si>
    <t>CCAJ-TA43/224/20</t>
  </si>
  <si>
    <t>CCAJ-TA06/219/22</t>
  </si>
  <si>
    <t>CCAJ-CB11/222/2022</t>
  </si>
  <si>
    <t>CCAJ-CB11/222/20</t>
  </si>
  <si>
    <t>CCAJ-CB12/416/22</t>
  </si>
  <si>
    <t>CCAJ-CB13/216/22</t>
  </si>
  <si>
    <t>CCAJ-SR27/191/2022</t>
  </si>
  <si>
    <t>CCAJ-SR54/216/22</t>
  </si>
  <si>
    <t>CCAJ-SR24/217/22</t>
  </si>
  <si>
    <t>CCAJ-PT53/187/2022</t>
  </si>
  <si>
    <t>CCAJ-PT18/217/22</t>
  </si>
  <si>
    <t>CCAJ-OR52/185/2022</t>
  </si>
  <si>
    <t>CCAJ-OR51/216/22</t>
  </si>
  <si>
    <t>CCAJ-TR47/219/2022</t>
  </si>
  <si>
    <t>CCAJ-TR50/217/22</t>
  </si>
  <si>
    <t>CCAJ-PN62/179/2022</t>
  </si>
  <si>
    <t>CCAJ-RB01/160/2022</t>
  </si>
  <si>
    <t>CCAJ-LP02/405/2022</t>
  </si>
  <si>
    <t>CCAJ-LP02/404/2022</t>
  </si>
  <si>
    <t>Del 22/09/2022</t>
  </si>
  <si>
    <t>CCAJ-LP08/217/22</t>
  </si>
  <si>
    <t>CCAJ-LP01/405/22</t>
  </si>
  <si>
    <t>CCAJ-LP01/404/22</t>
  </si>
  <si>
    <t>CCAJ-LP07/217/22</t>
  </si>
  <si>
    <t>CCAJ-EA10/406/2022</t>
  </si>
  <si>
    <t>CCAJ-EA10/405/2022</t>
  </si>
  <si>
    <t>CCAJ-EA58/217/22</t>
  </si>
  <si>
    <t>CCAJ-SC39/445/2022</t>
  </si>
  <si>
    <t>CCAJ-SC39/444/2022</t>
  </si>
  <si>
    <t>CCAJ-SC57/217/22</t>
  </si>
  <si>
    <t>CCAJ-SC59/218/22</t>
  </si>
  <si>
    <t>CCAJ-TA43/225/2022</t>
  </si>
  <si>
    <t>CCAJ-TA06/220/22</t>
  </si>
  <si>
    <t>CCAJ-CB11/223/2022</t>
  </si>
  <si>
    <t>CCAJ-CB11/223/20</t>
  </si>
  <si>
    <t>CCAJ-CB12/417/22</t>
  </si>
  <si>
    <t>CCAJ-CB13/217/22</t>
  </si>
  <si>
    <t>CCAJ-SR27/192/2022</t>
  </si>
  <si>
    <t>CCAJ-SR27/192/20</t>
  </si>
  <si>
    <t>CCAJ-SR54/217/22</t>
  </si>
  <si>
    <t>CCAJ-SR24/218/22</t>
  </si>
  <si>
    <t>CCAJ-PT53/188/2022</t>
  </si>
  <si>
    <t xml:space="preserve">4363 BLANCA ROXANA SUBIETA </t>
  </si>
  <si>
    <t>CCAJ-PT53/188/20</t>
  </si>
  <si>
    <t>CCAJ-PT18/218/22</t>
  </si>
  <si>
    <t>CCAJ-OR52/186/2022</t>
  </si>
  <si>
    <t>CCAJ-OR51/217/22</t>
  </si>
  <si>
    <t>CCAJ-TR47/220/2022</t>
  </si>
  <si>
    <t>CCAJ-TR50/218/22</t>
  </si>
  <si>
    <t>CCAJ-PN62/180/2022</t>
  </si>
  <si>
    <t>CCAJ-RB01/161/2022</t>
  </si>
  <si>
    <t>Hubo un error en el numero de documento de un cheque y la fecha de otro s/g correo del 22/09/22 se dijo que adjunten notas aclaratorias en los legajos</t>
  </si>
  <si>
    <t>CCAJ-LP02/407/2022</t>
  </si>
  <si>
    <t>CCAJ-LP02/407/20</t>
  </si>
  <si>
    <t>CCAJ-LP02/406/2022</t>
  </si>
  <si>
    <t>Del 23/09/2022</t>
  </si>
  <si>
    <t>CCAJ-LP02/408/2022</t>
  </si>
  <si>
    <t>Del 24/09/2022</t>
  </si>
  <si>
    <t>CCAJ-LP08/218/22</t>
  </si>
  <si>
    <t>CCAJ-LP08/219/22</t>
  </si>
  <si>
    <t>CCAJ-LP01/407/22</t>
  </si>
  <si>
    <t>CCAJ-LP01/406/22</t>
  </si>
  <si>
    <t>CCAJ-LP01/409/22</t>
  </si>
  <si>
    <t>CCAJ-LP01/408/22</t>
  </si>
  <si>
    <t>CCAJ-LP07/218/22</t>
  </si>
  <si>
    <t>CCAJ-LP07/219/22</t>
  </si>
  <si>
    <t>CCAJ-EA10/409/2022</t>
  </si>
  <si>
    <t>CCAJ-EA10/408/2022</t>
  </si>
  <si>
    <t>CCAJ-EA10/407/2022</t>
  </si>
  <si>
    <t>CCAJ-EA58/219/22</t>
  </si>
  <si>
    <t>CCAJ-EA58/218/22</t>
  </si>
  <si>
    <t>4309 RODRIGO RAMOS - T13</t>
  </si>
  <si>
    <t>CCAJ-SC39/448/2022</t>
  </si>
  <si>
    <t>CCAJ-SC39/448/20</t>
  </si>
  <si>
    <t>CCAJ-SC39/447/2022</t>
  </si>
  <si>
    <t>CCAJ-SC39/447/20</t>
  </si>
  <si>
    <t>CCAJ-SC39/446/2022</t>
  </si>
  <si>
    <t>CCAJ-SC39/446/20</t>
  </si>
  <si>
    <t>CCAJ-SC57/218/22</t>
  </si>
  <si>
    <t>CCAJ-SC59/219/22</t>
  </si>
  <si>
    <t>CCAJ-TA43/226/2022</t>
  </si>
  <si>
    <t>CCAJ-TA06/222/22</t>
  </si>
  <si>
    <t>CCAJ-TA06/221/22</t>
  </si>
  <si>
    <t>NO HUBO CIERRES DE CAJA DEBIDO A FERIADO DEPARTAMENTAL POR ANIVERSARIO DE SANTA CRUZ</t>
  </si>
  <si>
    <t>CCAJ-TA43/227/2022</t>
  </si>
  <si>
    <t>CCAJ-CB11/224/2022</t>
  </si>
  <si>
    <t>CCAJ-CB11/224/20</t>
  </si>
  <si>
    <t>CCAJ-CB12/419/22</t>
  </si>
  <si>
    <t>CCAJ-CB12/418/22</t>
  </si>
  <si>
    <t>CCAJ-CB13/219/22</t>
  </si>
  <si>
    <t xml:space="preserve">2274 CELMI RIVERA CORDOVA </t>
  </si>
  <si>
    <t>CCAJ-CB13/218/22</t>
  </si>
  <si>
    <t>CCAJ-SR27/193/2022</t>
  </si>
  <si>
    <t>MERCANTIL SANTA CRUZ-4010132476</t>
  </si>
  <si>
    <t>CCAJ-SR54/218/22</t>
  </si>
  <si>
    <t>CCAJ-SR54/219/22</t>
  </si>
  <si>
    <t>CCAJ-SR24/219/22</t>
  </si>
  <si>
    <t>CCAJ-SR24/220/22</t>
  </si>
  <si>
    <t>CCAJ-PT53/189/2022</t>
  </si>
  <si>
    <t>CCAJ-PT18/219/22</t>
  </si>
  <si>
    <t>CCAJ-PT18/220/22</t>
  </si>
  <si>
    <t>CCAJ-OR52/187/2022</t>
  </si>
  <si>
    <t>CCAJ-OR51/218/22</t>
  </si>
  <si>
    <t>CCAJ-OR51/219/22</t>
  </si>
  <si>
    <t>CCAJ-TR47/221/2022</t>
  </si>
  <si>
    <t>CCAJ-TR47/222/2022</t>
  </si>
  <si>
    <t>CCAJ-TR50/219/22</t>
  </si>
  <si>
    <t>CCAJ-TR50/220/22</t>
  </si>
  <si>
    <t>CCAJ-PN62/181/2022</t>
  </si>
  <si>
    <t>CCAJ-RB01/162/2022</t>
  </si>
  <si>
    <t>EL CIERRE CCAJ-SC39/445/2022 FUE ANULADO SEGUN CORREO DEL 23/09/2022</t>
  </si>
  <si>
    <t>CCAJ-LP02/410/2022</t>
  </si>
  <si>
    <t>CCAJ-LP02/409/2022</t>
  </si>
  <si>
    <t>Del 26/09/2022</t>
  </si>
  <si>
    <t>CCAJ-LP08/220/22</t>
  </si>
  <si>
    <t>CCAJ-LP01/411/22</t>
  </si>
  <si>
    <t>CCAJ-LP01/410/22</t>
  </si>
  <si>
    <t>CCAJ-LP07/220/22</t>
  </si>
  <si>
    <t>CCAJ-EA10/411/2022</t>
  </si>
  <si>
    <t>CCAJ-EA10/410/2022</t>
  </si>
  <si>
    <t>CCAJ-EA58/220/22</t>
  </si>
  <si>
    <t>CCAJ-SC39/451/2022</t>
  </si>
  <si>
    <t>CCAJ-SC39/451/20</t>
  </si>
  <si>
    <t>CCAJ-SC39/450/2022</t>
  </si>
  <si>
    <t>CCAJ-SC39/449/2022</t>
  </si>
  <si>
    <t>CCAJ-SC57/219/22</t>
  </si>
  <si>
    <t>CCAJ-SC59/220/22</t>
  </si>
  <si>
    <t>CCAJ-TA43/228/2022</t>
  </si>
  <si>
    <t>CCAJ-TA06/223/22</t>
  </si>
  <si>
    <t>CCAJ-CB11/231/2022</t>
  </si>
  <si>
    <t>CCAJ-CB11/231/20</t>
  </si>
  <si>
    <t>CCAJ-CB11/230/2022</t>
  </si>
  <si>
    <t>CCAJ-CB11/229/2022</t>
  </si>
  <si>
    <t>CCAJ-CB11/229/20</t>
  </si>
  <si>
    <t>CCAJ-CB11/228/2022</t>
  </si>
  <si>
    <t>CCAJ-CB12/421/22</t>
  </si>
  <si>
    <t>CCAJ-CB12/420/22</t>
  </si>
  <si>
    <t>CCAJ-CB13/220/22</t>
  </si>
  <si>
    <t>CCAJ-SR27/194/2022</t>
  </si>
  <si>
    <t>CCAJ-SR54/220/22</t>
  </si>
  <si>
    <t>CCAJ-SR24/221/22</t>
  </si>
  <si>
    <t>CCAJ-PT53/190/2022</t>
  </si>
  <si>
    <t>CCAJ-PT18/221/22</t>
  </si>
  <si>
    <t>CCAJ-OR52/188/2022</t>
  </si>
  <si>
    <t>CCAJ-OR52/188/20</t>
  </si>
  <si>
    <t>CCAJ-OR51/220/22</t>
  </si>
  <si>
    <t>CCAJ-TR47/223/2022</t>
  </si>
  <si>
    <t>CCAJ-TR50/221/22</t>
  </si>
  <si>
    <t>CCAJ-PN62/182/2022</t>
  </si>
  <si>
    <t>CCAJ-RB01/163/2022</t>
  </si>
  <si>
    <t>FERIADO</t>
  </si>
  <si>
    <t>ANULADO SEGÚN CORREO DEL 26/09/22</t>
  </si>
  <si>
    <t>CCAJ-LP02/412/2022</t>
  </si>
  <si>
    <t>CCAJ-LP02/411/2022</t>
  </si>
  <si>
    <t>Del 27/09/2022</t>
  </si>
  <si>
    <t>CCAJ-LP08/221/22</t>
  </si>
  <si>
    <t>CCAJ-LP01/413/22</t>
  </si>
  <si>
    <t>CCAJ-LP01/412/22</t>
  </si>
  <si>
    <t>CCAJ-LP07/221/22</t>
  </si>
  <si>
    <t>CCAJ-EA10/413/2022</t>
  </si>
  <si>
    <t>CCAJ-EA10/412/2022</t>
  </si>
  <si>
    <t xml:space="preserve">261 ALICIA VIRGINIA QUISBERT </t>
  </si>
  <si>
    <t>CCAJ-EA58/221/22</t>
  </si>
  <si>
    <t>CCAJ-SC39/453/2022</t>
  </si>
  <si>
    <t>CCAJ-SC39/453/20</t>
  </si>
  <si>
    <t xml:space="preserve">4307 PEDRO GALARZA TERCEROS </t>
  </si>
  <si>
    <t>CCAJ-SC39/452/2022</t>
  </si>
  <si>
    <t>CCAJ-SC57/220/22</t>
  </si>
  <si>
    <t>CCAJ-SC59/221/22</t>
  </si>
  <si>
    <t>CCAJ-TA43/229/2022</t>
  </si>
  <si>
    <t>CCAJ-TA06/224/22</t>
  </si>
  <si>
    <t>CCAJ-CB11/232/2022</t>
  </si>
  <si>
    <t>CCAJ-CB11/232/20</t>
  </si>
  <si>
    <t>CCAJ-CB12/423/22</t>
  </si>
  <si>
    <t>CCAJ-CB12/422/22</t>
  </si>
  <si>
    <t>CCAJ-CB13/221/22</t>
  </si>
  <si>
    <t>CCAJ-SR27/195/2022</t>
  </si>
  <si>
    <t>CCAJ-SR54/221/22</t>
  </si>
  <si>
    <t>CCAJ-SR24/222/22</t>
  </si>
  <si>
    <t>CCAJ-PT53/191/2022</t>
  </si>
  <si>
    <t>CCAJ-PT18/222/22</t>
  </si>
  <si>
    <t>CCAJ-OR52/189/2022</t>
  </si>
  <si>
    <t>CCAJ-OR51/221/22</t>
  </si>
  <si>
    <t>CCAJ-TR47/224/2022</t>
  </si>
  <si>
    <t>CCAJ-TR50/222/22</t>
  </si>
  <si>
    <t>CCAJ-PN62/183/2022</t>
  </si>
  <si>
    <t>CCAJ-PN62/183/20</t>
  </si>
  <si>
    <t>CCAJ-RB01/164/2022</t>
  </si>
  <si>
    <t>CCAJ-LP02/414/2022</t>
  </si>
  <si>
    <t>CCAJ-LP02/414/20</t>
  </si>
  <si>
    <t>CCAJ-LP02/413/2022</t>
  </si>
  <si>
    <t>CCAJ-LP02/413/20</t>
  </si>
  <si>
    <t>Del 28/09/2022</t>
  </si>
  <si>
    <t>CCAJ-LP08/222/22</t>
  </si>
  <si>
    <t>CCAJ-LP01/415/22</t>
  </si>
  <si>
    <t>CCAJ-LP01/414/22</t>
  </si>
  <si>
    <t>CCAJ-LP07/222/22</t>
  </si>
  <si>
    <t>CCAJ-EA10/415/2022</t>
  </si>
  <si>
    <t>CCAJ-EA10/414/2022</t>
  </si>
  <si>
    <t>CCAJ-EA58/222/22</t>
  </si>
  <si>
    <t>CCAJ-SC39/455/2022</t>
  </si>
  <si>
    <t>CCAJ-SC39/455/20</t>
  </si>
  <si>
    <t>CCAJ-SC39/454/2022</t>
  </si>
  <si>
    <t>CCAJ-SC57/221/22</t>
  </si>
  <si>
    <t>CCAJ-SC59/222/22</t>
  </si>
  <si>
    <t>CCAJ-TA43/230/2022</t>
  </si>
  <si>
    <t>CCAJ-TA06/225/22</t>
  </si>
  <si>
    <t>CCAJ-CB11/233/2022</t>
  </si>
  <si>
    <t>CCAJ-CB12/425/22</t>
  </si>
  <si>
    <t>CCAJ-CB12/424/22</t>
  </si>
  <si>
    <t>CCAJ-CB13/222/22</t>
  </si>
  <si>
    <t>CCAJ-SR27/196/2022</t>
  </si>
  <si>
    <t>CCAJ-SR54/222/22</t>
  </si>
  <si>
    <t>CCAJ-SR24/223/22</t>
  </si>
  <si>
    <t>CCAJ-PT53/192/2022</t>
  </si>
  <si>
    <t>CCAJ-PT18/223/22</t>
  </si>
  <si>
    <t>CCAJ-OR52/190/2022</t>
  </si>
  <si>
    <t>CCAJ-OR51/222/22</t>
  </si>
  <si>
    <t>CCAJ-TR47/225/2022</t>
  </si>
  <si>
    <t>CCAJ-TR50/223/22</t>
  </si>
  <si>
    <t>CCAJ-PN62/184/2022</t>
  </si>
  <si>
    <t>CCAJ-RB01/165/2022</t>
  </si>
  <si>
    <t>CCAJ-LP02/418/2022</t>
  </si>
  <si>
    <t>CCAJ-LP02/417/2022</t>
  </si>
  <si>
    <t>CCAJ-LP02/416/2022</t>
  </si>
  <si>
    <t>Del 29/09/2022</t>
  </si>
  <si>
    <t>CCAJ-LP08/223/22</t>
  </si>
  <si>
    <t>CCAJ-LP01/417/22</t>
  </si>
  <si>
    <t>CCAJ-LP01/416/22</t>
  </si>
  <si>
    <t>CCAJ-LP07/223/22</t>
  </si>
  <si>
    <t>CCAJ-EA10/417/2022</t>
  </si>
  <si>
    <t>CCAJ-EA10/416/2022</t>
  </si>
  <si>
    <t>CCAJ-EA58/223/22</t>
  </si>
  <si>
    <t>CCAJ-SC39/457/2022</t>
  </si>
  <si>
    <t>CCAJ-SC39/457/20</t>
  </si>
  <si>
    <t>CCAJ-SC39/456/2022</t>
  </si>
  <si>
    <t>CCAJ-SC57/222/22</t>
  </si>
  <si>
    <t>CCAJ-SC59/223/22</t>
  </si>
  <si>
    <t>CCAJ-TA43/231/2022</t>
  </si>
  <si>
    <t>CCAJ-TA06/226/22</t>
  </si>
  <si>
    <t>CCAJ-CB11/234/2022</t>
  </si>
  <si>
    <t>CCAJ-CB11/234/20</t>
  </si>
  <si>
    <t>CCAJ-CB12/427/22</t>
  </si>
  <si>
    <t>CCAJ-CB12/426/22</t>
  </si>
  <si>
    <t>CCAJ-CB13/223/22</t>
  </si>
  <si>
    <t>CCAJ-SR27/197/2022</t>
  </si>
  <si>
    <t>CCAJ-SR27/197/20</t>
  </si>
  <si>
    <t>CCAJ-SR54/223/22</t>
  </si>
  <si>
    <t>CCAJ-SR24/224/22</t>
  </si>
  <si>
    <t>CCAJ-PT53/193/2022</t>
  </si>
  <si>
    <t>CCAJ-PT18/224/22</t>
  </si>
  <si>
    <t>CCAJ-OR52/191/2022</t>
  </si>
  <si>
    <t>CCAJ-OR51/223/22</t>
  </si>
  <si>
    <t>CCAJ-TR47/226/2022</t>
  </si>
  <si>
    <t>CCAJ-TR50/224/22</t>
  </si>
  <si>
    <t>CCAJ-RB01/166/2022</t>
  </si>
  <si>
    <t>Existe una diferencia de Bs 2743,89 debido a un cheque que se deposito directo al banco y se espera la conifrmacion de que tiene fondos. S/G correo del 30/09/2022</t>
  </si>
  <si>
    <t>NO HUBO CIERRES DE CAJA, DEBIDO A ASALTO AL CHOFER S/C DEL 30/09/2022</t>
  </si>
  <si>
    <t>CCAJ-LP02/421/2022</t>
  </si>
  <si>
    <t>Del 01/10/2022</t>
  </si>
  <si>
    <t>CCAJ-LP02/420/2022</t>
  </si>
  <si>
    <t>CCAJ-LP02/420/20</t>
  </si>
  <si>
    <t>CCAJ-LP02/419/2022</t>
  </si>
  <si>
    <t>Del 30/09/2022</t>
  </si>
  <si>
    <t>CCAJ-LP08/224/22</t>
  </si>
  <si>
    <t>CCAJ-LP08/225/22</t>
  </si>
  <si>
    <t>CCAJ-LP01/421/22</t>
  </si>
  <si>
    <t>CCAJ-LP01/420/22</t>
  </si>
  <si>
    <t>CCAJ-LP01/419/22</t>
  </si>
  <si>
    <t>CCAJ-LP01/418/22</t>
  </si>
  <si>
    <t>CCAJ-LP07/224/22</t>
  </si>
  <si>
    <t>CCAJ-EA10/420/2022</t>
  </si>
  <si>
    <t>CCAJ-EA10/419/2022</t>
  </si>
  <si>
    <t>CCAJ-EA10/419/20</t>
  </si>
  <si>
    <t>CCAJ-EA10/418/2022</t>
  </si>
  <si>
    <t>CCAJ-EA10/418/20</t>
  </si>
  <si>
    <t>CCAJ-EA58/225/22</t>
  </si>
  <si>
    <t>CCAJ-EA58/224/22</t>
  </si>
  <si>
    <t>CCAJ-SC39/461/2022</t>
  </si>
  <si>
    <t>CCAJ-SC39/460/2022</t>
  </si>
  <si>
    <t>CCAJ-SC39/459/2022</t>
  </si>
  <si>
    <t>2194 PAULO CESAR VISCARRA VILLARROEL</t>
  </si>
  <si>
    <t>CCAJ-SC39/459/20</t>
  </si>
  <si>
    <t>CCAJ-SC39/458/2022</t>
  </si>
  <si>
    <t>CCAJ-SC57/223/22</t>
  </si>
  <si>
    <t>CCAJ-SC57/224/22</t>
  </si>
  <si>
    <t>CCAJ-SC59/224/22</t>
  </si>
  <si>
    <t>CCAJ-SC59/225/22</t>
  </si>
  <si>
    <t>CCAJ-TA43/232/2022</t>
  </si>
  <si>
    <t>CCAJ-TA43/233/2022</t>
  </si>
  <si>
    <t>CCAJ-TA43/234/2022</t>
  </si>
  <si>
    <t>CCAJ-TA06/227/22</t>
  </si>
  <si>
    <t>CCAJ-TA06/228/22</t>
  </si>
  <si>
    <t>CCAJ-CB11/236/2022</t>
  </si>
  <si>
    <t>CCAJ-CB11/235/2022</t>
  </si>
  <si>
    <t>CCAJ-CB11/235/20</t>
  </si>
  <si>
    <t>CCAJ-CB12/431/22</t>
  </si>
  <si>
    <t>CCAJ-CB12/430/22</t>
  </si>
  <si>
    <t>CCAJ-CB12/429/22</t>
  </si>
  <si>
    <t>CCAJ-CB12/428/22</t>
  </si>
  <si>
    <t>CCAJ-CB13/225/22</t>
  </si>
  <si>
    <t>CCAJ-CB13/224/22</t>
  </si>
  <si>
    <t>CCAJ-SR27/198/2022</t>
  </si>
  <si>
    <t>CCAJ-SR54/224/22</t>
  </si>
  <si>
    <t>CCAJ-SR54/225/22</t>
  </si>
  <si>
    <t>CCAJ-SR24/225/22</t>
  </si>
  <si>
    <t>CCAJ-SR24/226/22</t>
  </si>
  <si>
    <t>CCAJ-PT53/194/2022</t>
  </si>
  <si>
    <t>CCAJ-PT18/225/22</t>
  </si>
  <si>
    <t>CCAJ-PT18/226/22</t>
  </si>
  <si>
    <t>CCAJ-OR52/192/2022</t>
  </si>
  <si>
    <t>CCAJ-OR52/193/2022</t>
  </si>
  <si>
    <t>CCAJ-OR51/224/22</t>
  </si>
  <si>
    <t>CCAJ-OR51/225/22</t>
  </si>
  <si>
    <t>CCAJ-TR47/227/2022</t>
  </si>
  <si>
    <t>CCAJ-TR47/228/2022</t>
  </si>
  <si>
    <t>CCAJ-TR50/225/22</t>
  </si>
  <si>
    <t>CCAJ-TR50/226/22</t>
  </si>
  <si>
    <t>CCAJ-PN62/185/2022</t>
  </si>
  <si>
    <t>CCAJ-PN62/186/2022</t>
  </si>
  <si>
    <t>CCAJ-PN62/187/2022</t>
  </si>
  <si>
    <t>BISA-100070111</t>
  </si>
  <si>
    <t>CCAJ-PN62/187/20</t>
  </si>
  <si>
    <t>CCAJ-PN62/188/2022</t>
  </si>
  <si>
    <t>CCAJ-RB01/167/2022</t>
  </si>
  <si>
    <t>SI MIGRO A LA CUENTA DE BANCO DISCRUZ 0049, 0101 y 017</t>
  </si>
  <si>
    <t>SI MIGRO A LA CUENTA DE BANCO DISCRUZ 0049, 0101</t>
  </si>
  <si>
    <t>SI MIGRO A LA CUENTA DE COCHABAMBA 0031 Y 017</t>
  </si>
  <si>
    <t>SI MIGRO A LA CUENTA DE DISALTO 0022</t>
  </si>
  <si>
    <t>NO HUBO CIERRES DE CAJA, DEBIDO A QUE EL CIERRE CCAJ-LP07/225/22 FUE CONFIRMADO EL 03/10/22 S/G Correo del 01/10/22</t>
  </si>
  <si>
    <t>NO HUBO CIERRES DE CAJA, FERIADO POR EL ANIVERSARIO DEPART. DE PANDO</t>
  </si>
  <si>
    <t>CCAJ-LP02/423/2022</t>
  </si>
  <si>
    <t>CCAJ-LP02/422/2022</t>
  </si>
  <si>
    <t>Del 03/10/2022</t>
  </si>
  <si>
    <t>CÓDIGO QR</t>
  </si>
  <si>
    <t>CCAJ-LP08/226/22</t>
  </si>
  <si>
    <t>CCAJ-LP01/423/22</t>
  </si>
  <si>
    <t>CCAJ-LP01/422/22</t>
  </si>
  <si>
    <t>CCAJ-LP07/226/22</t>
  </si>
  <si>
    <t>CCAJ-LP07/225/22</t>
  </si>
  <si>
    <t>CCAJ-EA10/422/2022</t>
  </si>
  <si>
    <t>CCAJ-EA10/421/2022</t>
  </si>
  <si>
    <t>CCAJ-EA58/226/22</t>
  </si>
  <si>
    <t>CCAJ-SC39/464/2022</t>
  </si>
  <si>
    <t>CCAJ-SC39/463/2022</t>
  </si>
  <si>
    <t>CCAJ-SC39/463/20</t>
  </si>
  <si>
    <t>CCAJ-SC57/225/22</t>
  </si>
  <si>
    <t>CCAJ-SC59/226/22</t>
  </si>
  <si>
    <t>CCAJ-TA43/235/2022</t>
  </si>
  <si>
    <t>CCAJ-TA06/229/22</t>
  </si>
  <si>
    <t>CCAJ-CB11/237/2022</t>
  </si>
  <si>
    <t>CCAJ-CB11/237/20</t>
  </si>
  <si>
    <t>CCAJ-CB12/433/22</t>
  </si>
  <si>
    <t>CCAJ-CB12/432/22</t>
  </si>
  <si>
    <t>CCAJ-CB13/226/22</t>
  </si>
  <si>
    <t>CCAJ-SR27/199/2022</t>
  </si>
  <si>
    <t>CCAJ-SR54/226/22</t>
  </si>
  <si>
    <t>CCAJ-SR24/227/22</t>
  </si>
  <si>
    <t>CCAJ-PT53/195/2022</t>
  </si>
  <si>
    <t xml:space="preserve">4509 JOSE MANUEL MOREIRA MIRANDA </t>
  </si>
  <si>
    <t>CCAJ-PT18/227/22</t>
  </si>
  <si>
    <t>CCAJ-OR52/194/2022</t>
  </si>
  <si>
    <t>CCAJ-OR51/226/22</t>
  </si>
  <si>
    <t>CCAJ-TR47/229/2022</t>
  </si>
  <si>
    <t>CCAJ-TR50/227/22</t>
  </si>
  <si>
    <t>CCAJ-PN62/189/2022</t>
  </si>
  <si>
    <t>CCAJ-RB01/168/2022</t>
  </si>
  <si>
    <t>SI MIGRO A LA CUENTA DE ORURO 0057</t>
  </si>
  <si>
    <t>ANULADO S/G CORREO DEL 30/09/22</t>
  </si>
  <si>
    <t>CIERRE DE CAJA ANULADO S/G CORREO DEL 04/10/22</t>
  </si>
  <si>
    <t>CCAJ-LP02/425/2022</t>
  </si>
  <si>
    <t>CCAJ-LP02/424/2022</t>
  </si>
  <si>
    <t>Del 04/10/2022</t>
  </si>
  <si>
    <t>CCAJ-LP08/227/22</t>
  </si>
  <si>
    <t>CCAJ-LP01/425/22</t>
  </si>
  <si>
    <t>CCAJ-LP01/424/22</t>
  </si>
  <si>
    <t>CCAJ-LP07/227/22</t>
  </si>
  <si>
    <t>CCAJ-EA10/424/2022</t>
  </si>
  <si>
    <t>CCAJ-EA10/424/20</t>
  </si>
  <si>
    <t>CCAJ-EA10/423/2022</t>
  </si>
  <si>
    <t>CCAJ-EA58/227/22</t>
  </si>
  <si>
    <t>CCAJ-SC39/466/2022</t>
  </si>
  <si>
    <t>CCAJ-SC39/466/20</t>
  </si>
  <si>
    <t>CCAJ-SC39/465/2022</t>
  </si>
  <si>
    <t>CCAJ-SC57/226/22</t>
  </si>
  <si>
    <t>CCAJ-SC59/227/22</t>
  </si>
  <si>
    <t>CCAJ-TA43/236/2022</t>
  </si>
  <si>
    <t>CCAJ-TA06/230/22</t>
  </si>
  <si>
    <t>CCAJ-CB11/238/2022</t>
  </si>
  <si>
    <t>CCAJ-CB12/435/22</t>
  </si>
  <si>
    <t>CCAJ-CB12/434/22</t>
  </si>
  <si>
    <t>CCAJ-CB13/227/22</t>
  </si>
  <si>
    <t>CCAJ-SR27/200/2022</t>
  </si>
  <si>
    <t>CCAJ-SR54/227/22</t>
  </si>
  <si>
    <t>CCAJ-SR24/228/22</t>
  </si>
  <si>
    <t>CCAJ-PT53/196/2022</t>
  </si>
  <si>
    <t>CCAJ-PT18/228/22</t>
  </si>
  <si>
    <t>CCAJ-OR52/195/2022</t>
  </si>
  <si>
    <t>CCAJ-OR51/227/22</t>
  </si>
  <si>
    <t>CCAJ-TR47/230/2022</t>
  </si>
  <si>
    <t>CCAJ-TR50/228/22</t>
  </si>
  <si>
    <t xml:space="preserve">2995 OSCAR LOAYZA </t>
  </si>
  <si>
    <t>CCAJ-PN62/190/2022</t>
  </si>
  <si>
    <t>CCAJ-RB01/169/2022</t>
  </si>
  <si>
    <t>CCAJ-LP02/427/2022</t>
  </si>
  <si>
    <t>CCAJ-LP02/427/20</t>
  </si>
  <si>
    <t>CCAJ-LP02/426/2022</t>
  </si>
  <si>
    <t>Del 05/10/2022</t>
  </si>
  <si>
    <t>CCAJ-LP08/228/22</t>
  </si>
  <si>
    <t>CCAJ-LP01/427/22</t>
  </si>
  <si>
    <t>CCAJ-LP01/426/22</t>
  </si>
  <si>
    <t>CCAJ-LP07/228/22</t>
  </si>
  <si>
    <t>CCAJ-EA10/426/2022</t>
  </si>
  <si>
    <t>CCAJ-EA10/425/2022</t>
  </si>
  <si>
    <t>CCAJ-EA58/228/22</t>
  </si>
  <si>
    <t>CCAJ-SC39/468/2022</t>
  </si>
  <si>
    <t>CCAJ-SC39/468/20</t>
  </si>
  <si>
    <t>CCAJ-SC39/467/2022</t>
  </si>
  <si>
    <t>CCAJ-SC57/227/22</t>
  </si>
  <si>
    <t>CCAJ-SC59/228/22</t>
  </si>
  <si>
    <t>CCAJ-TA43/237/2022</t>
  </si>
  <si>
    <t>CCAJ-TA06/231/22</t>
  </si>
  <si>
    <t>CCAJ-CB11/239/2022</t>
  </si>
  <si>
    <t>CCAJ-CB11/239/20</t>
  </si>
  <si>
    <t>CCAJ-CB12/437/22</t>
  </si>
  <si>
    <t>CCAJ-CB12/436/22</t>
  </si>
  <si>
    <t>CCAJ-CB13/228/22</t>
  </si>
  <si>
    <t>CCAJ-SR27/201/2022</t>
  </si>
  <si>
    <t>CCAJ-SR54/228/22</t>
  </si>
  <si>
    <t>CCAJ-SR24/229/22</t>
  </si>
  <si>
    <t>CCAJ-PT53/197/2022</t>
  </si>
  <si>
    <t>CCAJ-PT18/229/22</t>
  </si>
  <si>
    <t>CCAJ-OR52/196/2022</t>
  </si>
  <si>
    <t>CCAJ-OR51/228/22</t>
  </si>
  <si>
    <t>CCAJ-TR47/231/2022</t>
  </si>
  <si>
    <t>CCAJ-TR50/229/22</t>
  </si>
  <si>
    <t>CCAJ-PN62/191/2022</t>
  </si>
  <si>
    <t>CCAJ-RB01/170/2022</t>
  </si>
  <si>
    <t>CCAJ-LP02/429/2022</t>
  </si>
  <si>
    <t>CCAJ-LP02/429/20</t>
  </si>
  <si>
    <t>CCAJ-LP02/428/2022</t>
  </si>
  <si>
    <t>Del 06/10/2022</t>
  </si>
  <si>
    <t>CCAJ-LP08/229/22</t>
  </si>
  <si>
    <t>CCAJ-LP01/429/22</t>
  </si>
  <si>
    <t>CCAJ-LP01/428/22</t>
  </si>
  <si>
    <t>CCAJ-LP07/229/22</t>
  </si>
  <si>
    <t>CCAJ-EA10/428/2022</t>
  </si>
  <si>
    <t>CCAJ-EA10/427/2022</t>
  </si>
  <si>
    <t>CCAJ-EA58/229/22</t>
  </si>
  <si>
    <t>CCAJ-SC39/470/2022</t>
  </si>
  <si>
    <t>CCAJ-SC39/470/20</t>
  </si>
  <si>
    <t>CCAJ-SC39/469/2022</t>
  </si>
  <si>
    <t>CCAJ-SC57/228/22</t>
  </si>
  <si>
    <t>CCAJ-SC59/229/22</t>
  </si>
  <si>
    <t>CCAJ-TA43/238/2022</t>
  </si>
  <si>
    <t>CCAJ-TA06/232/22</t>
  </si>
  <si>
    <t>CCAJ-CB11/240/2022</t>
  </si>
  <si>
    <t>CCAJ-CB12/439/22</t>
  </si>
  <si>
    <t>CCAJ-CB12/438/22</t>
  </si>
  <si>
    <t>CCAJ-CB13/229/22</t>
  </si>
  <si>
    <t>CCAJ-SR27/202/2022</t>
  </si>
  <si>
    <t>CCAJ-SR54/229/22</t>
  </si>
  <si>
    <t>CCAJ-SR24/230/22</t>
  </si>
  <si>
    <t>CCAJ-PT53/198/2022</t>
  </si>
  <si>
    <t>CCAJ-PT18/230/22</t>
  </si>
  <si>
    <t>CCAJ-OR52/197/2022</t>
  </si>
  <si>
    <t>CCAJ-OR51/229/22</t>
  </si>
  <si>
    <t>CCAJ-TR47/232/2022</t>
  </si>
  <si>
    <t>CCAJ-TR50/230/22</t>
  </si>
  <si>
    <t>CCAJ-PN62/192/2022</t>
  </si>
  <si>
    <t>CCAJ-RB01/171/2022</t>
  </si>
  <si>
    <t>CCAJ-LP02/432/2022</t>
  </si>
  <si>
    <t>Del 08/10/2022</t>
  </si>
  <si>
    <t>CCAJ-LP02/431/2022</t>
  </si>
  <si>
    <t>CCAJ-LP02/431/20</t>
  </si>
  <si>
    <t>CCAJ-LP02/430/2022</t>
  </si>
  <si>
    <t>Del 07/10/2022</t>
  </si>
  <si>
    <t>CCAJ-LP08/231/22</t>
  </si>
  <si>
    <t>CCAJ-LP08/230/22</t>
  </si>
  <si>
    <t>CCAJ-LP01/432/22</t>
  </si>
  <si>
    <t>CCAJ-LP01/431/22</t>
  </si>
  <si>
    <t>CCAJ-LP01/430/22</t>
  </si>
  <si>
    <t>CCAJ-LP07/231/22</t>
  </si>
  <si>
    <t>CCAJ-LP07/230/22</t>
  </si>
  <si>
    <t>CCAJ-EA10/431/2022</t>
  </si>
  <si>
    <t>CCAJ-EA10/431/20</t>
  </si>
  <si>
    <t>CCAJ-EA10/430/2022</t>
  </si>
  <si>
    <t>CCAJ-EA10/429/2022</t>
  </si>
  <si>
    <t>CCAJ-EA58/231/22</t>
  </si>
  <si>
    <t>CCAJ-EA58/230/22</t>
  </si>
  <si>
    <t>CCAJ-SC39/474/2022</t>
  </si>
  <si>
    <t>CCAJ-SC39/473/2022</t>
  </si>
  <si>
    <t>CCAJ-SC39/472/2022</t>
  </si>
  <si>
    <t>CCAJ-SC39/472/20</t>
  </si>
  <si>
    <t>CCAJ-SC39/471/2022</t>
  </si>
  <si>
    <t>CCAJ-SC57/229/22</t>
  </si>
  <si>
    <t>CCAJ-SC57/230/22</t>
  </si>
  <si>
    <t>CCAJ-SC59/230/22</t>
  </si>
  <si>
    <t>CCAJ-SC59/231/22</t>
  </si>
  <si>
    <t>CCAJ-TA43/239/2022</t>
  </si>
  <si>
    <t>CCAJ-TA43/240/2022</t>
  </si>
  <si>
    <t>CCAJ-TA06/233/22</t>
  </si>
  <si>
    <t>CCAJ-TA06/234/22</t>
  </si>
  <si>
    <t>CCAJ-CB11/242/2022</t>
  </si>
  <si>
    <t>CCAJ-CB11/241/2022</t>
  </si>
  <si>
    <t>CCAJ-CB11/241/20</t>
  </si>
  <si>
    <t>CCAJ-CB12/443/22</t>
  </si>
  <si>
    <t>CCAJ-CB12/442/22</t>
  </si>
  <si>
    <t>CCAJ-CB12/441/22</t>
  </si>
  <si>
    <t>CCAJ-CB12/440/22</t>
  </si>
  <si>
    <t>CCAJ-CB13/231/22</t>
  </si>
  <si>
    <t>CCAJ-CB13/230/22</t>
  </si>
  <si>
    <t>CCAJ-SR27/203/2022</t>
  </si>
  <si>
    <t>CCAJ-SR54/230/22</t>
  </si>
  <si>
    <t>CCAJ-SR54/231/22</t>
  </si>
  <si>
    <t>CCAJ-SR24/231/22</t>
  </si>
  <si>
    <t>CCAJ-SR24/232/22</t>
  </si>
  <si>
    <t>CCAJ-PT53/199/2022</t>
  </si>
  <si>
    <t>CCAJ-PT18/231/22</t>
  </si>
  <si>
    <t>CCAJ-PT18/232/22</t>
  </si>
  <si>
    <t>CCAJ-OR52/198/2022</t>
  </si>
  <si>
    <t>CCAJ-OR51/230/22</t>
  </si>
  <si>
    <t>CCAJ-OR51/231/22</t>
  </si>
  <si>
    <t>CCAJ-TR47/233/2022</t>
  </si>
  <si>
    <t>CCAJ-TR47/234/2022</t>
  </si>
  <si>
    <t>CCAJ-TR50/231/22</t>
  </si>
  <si>
    <t>CCAJ-TR50/232/22</t>
  </si>
  <si>
    <t>CCAJ-PN62/193/2022</t>
  </si>
  <si>
    <t>CCAJ-PN62/194/2022</t>
  </si>
  <si>
    <t>CCAJ-RB01/172/2022</t>
  </si>
  <si>
    <t>Evelyn no realizo su traslado a SAP del cierre CCAJ-CB11/240/22 S/G Correo del 10/10/22</t>
  </si>
  <si>
    <t>No se realizo el cierre CCAJ-LP01/432/22 por motivo de anulacion de factura S/G correo del 10/10/22</t>
  </si>
  <si>
    <t>Nro. ANULACION</t>
  </si>
  <si>
    <t>Se solicito, la reclasificacion de banco bisa a union S/G correo del 08/10/22</t>
  </si>
  <si>
    <t>SI MIGRO A LA CUENTA DE DISCRUZ 0049, 017, 5359, 0101</t>
  </si>
  <si>
    <t>No Hubo cierre de caja debido a feriado Dep. S/G correo del 07/10/22</t>
  </si>
  <si>
    <t>CCAJ-LP02/434/2022</t>
  </si>
  <si>
    <t>CCAJ-LP02/434/20</t>
  </si>
  <si>
    <t>CCAJ-LP02/433/2022</t>
  </si>
  <si>
    <t>Del 10/10/2022</t>
  </si>
  <si>
    <t>CCAJ-LP08/232/22</t>
  </si>
  <si>
    <t>CCAJ-LP01/435/22</t>
  </si>
  <si>
    <t>CCAJ-LP01/434/22</t>
  </si>
  <si>
    <t>CCAJ-LP01/433/22</t>
  </si>
  <si>
    <t>CCAJ-LP07/232/22</t>
  </si>
  <si>
    <t>CCAJ-EA10/433/2022</t>
  </si>
  <si>
    <t>MERCANTIL SANTA CRUZ-4010066211</t>
  </si>
  <si>
    <t>CCAJ-EA10/432/2022</t>
  </si>
  <si>
    <t>CCAJ-EA10/432/20</t>
  </si>
  <si>
    <t>CCAJ-EA58/232/22</t>
  </si>
  <si>
    <t>CCAJ-SC39/476/2022</t>
  </si>
  <si>
    <t>CCAJ-SC39/476/20</t>
  </si>
  <si>
    <t>CCAJ-SC39/475/2022</t>
  </si>
  <si>
    <t>CCAJ-SC57/231/22</t>
  </si>
  <si>
    <t>CCAJ-SC59/232/22</t>
  </si>
  <si>
    <t>CCAJ-TA43/241/2022</t>
  </si>
  <si>
    <t>CCAJ-TA06/235/22</t>
  </si>
  <si>
    <t>CCAJ-CB11/243/2022</t>
  </si>
  <si>
    <t>CCAJ-CB12/445/22</t>
  </si>
  <si>
    <t>CCAJ-CB12/444/22</t>
  </si>
  <si>
    <t>CCAJ-CB13/232/22</t>
  </si>
  <si>
    <t>CCAJ-SR27/204/2022</t>
  </si>
  <si>
    <t>CCAJ-SR27/204/20</t>
  </si>
  <si>
    <t>CCAJ-SR54/232/22</t>
  </si>
  <si>
    <t>CCAJ-SR24/233/22</t>
  </si>
  <si>
    <t>CCAJ-PT53/200/2022</t>
  </si>
  <si>
    <t>CCAJ-PT18/233/22</t>
  </si>
  <si>
    <t>CCAJ-OR52/199/2022</t>
  </si>
  <si>
    <t>CCAJ-OR51/232/22</t>
  </si>
  <si>
    <t>CCAJ-TR47/235/2022</t>
  </si>
  <si>
    <t>CCAJ-TR50/233/22</t>
  </si>
  <si>
    <t>CCAJ-RB01/173/2022</t>
  </si>
  <si>
    <t>No hubo cierre de caja porque se confirmo el 11/10/2022</t>
  </si>
  <si>
    <t>CHEQUE POST FECHADO Y EL CIERRE</t>
  </si>
  <si>
    <t>CCAJ-LP02/436/2022</t>
  </si>
  <si>
    <t>CCAJ-LP02/435/2022</t>
  </si>
  <si>
    <t>Del 11/10/2022</t>
  </si>
  <si>
    <t>CCAJ-LP08/233/22</t>
  </si>
  <si>
    <t>CCAJ-LP01/437/22</t>
  </si>
  <si>
    <t>CCAJ-LP01/436/22</t>
  </si>
  <si>
    <t>CCAJ-LP07/233/22</t>
  </si>
  <si>
    <t>CCAJ-EA10/435/2022</t>
  </si>
  <si>
    <t>CCAJ-EA10/434/2022</t>
  </si>
  <si>
    <t>CCAJ-EA58/233/22</t>
  </si>
  <si>
    <t>0 RODRIGO RAMOS - T21</t>
  </si>
  <si>
    <t>CCAJ-SC39/478/2022</t>
  </si>
  <si>
    <t>0 RODRIGO RAMOS - T19</t>
  </si>
  <si>
    <t>0 RODRIGO RAMOS - T18</t>
  </si>
  <si>
    <t>0 RODRIGO RAMOS - T17</t>
  </si>
  <si>
    <t>0 RODRIGO RAMOS - T16</t>
  </si>
  <si>
    <t>0 RODRIGO RAMOS - T15</t>
  </si>
  <si>
    <t>CCAJ-SC39/478/20</t>
  </si>
  <si>
    <t>CCAJ-SC39/477/2022</t>
  </si>
  <si>
    <t>CCAJ-SC57/232/22</t>
  </si>
  <si>
    <t>CCAJ-SC59/233/22</t>
  </si>
  <si>
    <t>CCAJ-TA43/242/2022</t>
  </si>
  <si>
    <t>CCAJ-TA06/236/22</t>
  </si>
  <si>
    <t>CCAJ-CB11/244/2022</t>
  </si>
  <si>
    <t>CCAJ-CB11/244/20</t>
  </si>
  <si>
    <t>CCAJ-CB12/447/22</t>
  </si>
  <si>
    <t>CCAJ-CB12/446/22</t>
  </si>
  <si>
    <t>CCAJ-CB13/233/22</t>
  </si>
  <si>
    <t>CCAJ-SR27/205/2022</t>
  </si>
  <si>
    <t>CCAJ-SR54/233/22</t>
  </si>
  <si>
    <t>CCAJ-SR24/234/22</t>
  </si>
  <si>
    <t>CCAJ-PT53/201/2022</t>
  </si>
  <si>
    <t>CCAJ-PT18/234/22</t>
  </si>
  <si>
    <t>CCAJ-OR52/200/2022</t>
  </si>
  <si>
    <t>CCAJ-OR51/233/22</t>
  </si>
  <si>
    <t>CCAJ-TR47/236/2022</t>
  </si>
  <si>
    <t>CCAJ-TR50/234/22</t>
  </si>
  <si>
    <t>CCAJ-PN62/196/2022</t>
  </si>
  <si>
    <t>CCAJ-PN62/195/2022</t>
  </si>
  <si>
    <t>CCAJ-RB01/174/2022</t>
  </si>
  <si>
    <t>CCAJ-LP02/438/2022</t>
  </si>
  <si>
    <t>CCAJ-LP02/438/20</t>
  </si>
  <si>
    <t>CCAJ-LP02/437/2022</t>
  </si>
  <si>
    <t>Del 12/10/2022</t>
  </si>
  <si>
    <t>CCAJ-LP08/234/22</t>
  </si>
  <si>
    <t>CCAJ-LP01/439/22</t>
  </si>
  <si>
    <t>CCAJ-LP01/438/22</t>
  </si>
  <si>
    <t>CCAJ-LP07/234/22</t>
  </si>
  <si>
    <t>CCAJ-EA10/437/2022</t>
  </si>
  <si>
    <t>CCAJ-EA10/436/2022</t>
  </si>
  <si>
    <t>CCAJ-EA58/234/22</t>
  </si>
  <si>
    <t>CCAJ-SC39/480/2022</t>
  </si>
  <si>
    <t>4309 RODRIGO RAMOS - T15</t>
  </si>
  <si>
    <t>CCAJ-SC39/480/20</t>
  </si>
  <si>
    <t>4309 RODRIGO RAMOS - T20</t>
  </si>
  <si>
    <t>CCAJ-SC39/479/2022</t>
  </si>
  <si>
    <t>4309 RODRIGO RAMOS - T14</t>
  </si>
  <si>
    <t>CCAJ-SC57/233/22</t>
  </si>
  <si>
    <t>CCAJ-SC59/234/22</t>
  </si>
  <si>
    <t>CCAJ-TA43/243/2022</t>
  </si>
  <si>
    <t>CCAJ-TA06/237/22</t>
  </si>
  <si>
    <t>CCAJ-CB11/245/2022</t>
  </si>
  <si>
    <t>CCAJ-CB12/448/22</t>
  </si>
  <si>
    <t>CCAJ-CB13/234/22</t>
  </si>
  <si>
    <t>CCAJ-SR27/206/2022</t>
  </si>
  <si>
    <t>CCAJ-SR27/206/20</t>
  </si>
  <si>
    <t>CCAJ-SR54/234/22</t>
  </si>
  <si>
    <t>CCAJ-SR24/235/22</t>
  </si>
  <si>
    <t>CCAJ-PT53/202/2022</t>
  </si>
  <si>
    <t>CCAJ-PT18/235/22</t>
  </si>
  <si>
    <t>CCAJ-OR52/201/2022</t>
  </si>
  <si>
    <t>CCAJ-OR51/234/22</t>
  </si>
  <si>
    <t>CCAJ-TR47/237/2022</t>
  </si>
  <si>
    <t>CCAJ-TR50/235/22</t>
  </si>
  <si>
    <t>0 BENJAMIN QUISBERTH - T01</t>
  </si>
  <si>
    <t>CCAJ-PN62/197/2022</t>
  </si>
  <si>
    <t>CCAJ-RB01/175/2022</t>
  </si>
  <si>
    <t>El cierre no migro a SAP, el problema de sistema se resolvio al dia siguiente el 13/10/22 S7G correo del 13/10/22</t>
  </si>
  <si>
    <t>CCAJ-LP02/439/2022</t>
  </si>
  <si>
    <t>Del 13/10/2022</t>
  </si>
  <si>
    <t>CCAJ-LP08/235/22</t>
  </si>
  <si>
    <t>CCAJ-LP01/441/22</t>
  </si>
  <si>
    <t>CCAJ-LP01/440/22</t>
  </si>
  <si>
    <t>CCAJ-LP07/235/22</t>
  </si>
  <si>
    <t>CCAJ-EA10/439/2022</t>
  </si>
  <si>
    <t>CCAJ-EA10/438/2022</t>
  </si>
  <si>
    <t>CCAJ-EA58/235/22</t>
  </si>
  <si>
    <t>4309 RODRIGO RAMOS - T18</t>
  </si>
  <si>
    <t>CCAJ-SC39/482/2022</t>
  </si>
  <si>
    <t>4309 RODRIGO RAMOS - T17</t>
  </si>
  <si>
    <t>4309 RODRIGO RAMOS - T16</t>
  </si>
  <si>
    <t>CCAJ-SC39/482/20</t>
  </si>
  <si>
    <t>CCAJ-SC39/481/2022</t>
  </si>
  <si>
    <t>CCAJ-SC57/234/22</t>
  </si>
  <si>
    <t>CCAJ-SC59/235/22</t>
  </si>
  <si>
    <t>CCAJ-TA43/244/2022</t>
  </si>
  <si>
    <t>CCAJ-TA06/238/22</t>
  </si>
  <si>
    <t>0 CHRISTIAN LEDEZMA - T08</t>
  </si>
  <si>
    <t>CCAJ-CB11/246/2022</t>
  </si>
  <si>
    <t>CCAJ-CB12/449/22</t>
  </si>
  <si>
    <t>CCAJ-CB13/235/22</t>
  </si>
  <si>
    <t>CCAJ-SR27/207/2022</t>
  </si>
  <si>
    <t>CCAJ-SR54/235/22</t>
  </si>
  <si>
    <t>CCAJ-SR24/236/22</t>
  </si>
  <si>
    <t>CCAJ-PT53/203/2022</t>
  </si>
  <si>
    <t>CCAJ-PT53/203/20</t>
  </si>
  <si>
    <t>CCAJ-PT18/236/22</t>
  </si>
  <si>
    <t>CCAJ-OR52/202/2022</t>
  </si>
  <si>
    <t>CCAJ-OR51/235/22</t>
  </si>
  <si>
    <t>CCAJ-TR47/238/2022</t>
  </si>
  <si>
    <t>3002 ADRIAN JESUS CORTEZ CHAVEZ</t>
  </si>
  <si>
    <t>CCAJ-TR50/236/22</t>
  </si>
  <si>
    <t>4802 BENJAMIN QUISBERTH - T01</t>
  </si>
  <si>
    <t>CCAJ-PN62/198/2022</t>
  </si>
  <si>
    <t>CCAJ-RB01/176/2022</t>
  </si>
  <si>
    <t>CCAJ-RB01/176/20</t>
  </si>
  <si>
    <t>SE CONFIRMO UN DIA DESPUES S/G CORREO DEL 13/10/22</t>
  </si>
  <si>
    <t>CCAJ-LP02/444/2022</t>
  </si>
  <si>
    <t>CCAJ-LP02/444/20</t>
  </si>
  <si>
    <t>Del 15/10/2022</t>
  </si>
  <si>
    <t>CCAJ-LP02/443/2022</t>
  </si>
  <si>
    <t>CCAJ-LP02/442/2022</t>
  </si>
  <si>
    <t>CCAJ-LP02/441/2022</t>
  </si>
  <si>
    <t>CCAJ-LP02/440/2022</t>
  </si>
  <si>
    <t>Del 14/10/2022</t>
  </si>
  <si>
    <t>CCAJ-LP08/237/22</t>
  </si>
  <si>
    <t>CCAJ-LP08/236/22</t>
  </si>
  <si>
    <t>CCAJ-LP01/445/22</t>
  </si>
  <si>
    <t>CCAJ-LP01/444/22</t>
  </si>
  <si>
    <t>CCAJ-LP01/443/22</t>
  </si>
  <si>
    <t>CCAJ-LP01/442/22</t>
  </si>
  <si>
    <t>CCAJ-LP07/237/22</t>
  </si>
  <si>
    <t>CCAJ-LP07/236/22</t>
  </si>
  <si>
    <t>CCAJ-EA10/442/2022</t>
  </si>
  <si>
    <t>CCAJ-EA10/441/2022</t>
  </si>
  <si>
    <t>CCAJ-EA10/441/20</t>
  </si>
  <si>
    <t>CCAJ-EA10/440/2022</t>
  </si>
  <si>
    <t>CCAJ-EA10/440/20</t>
  </si>
  <si>
    <t>CCAJ-EA58/237/22</t>
  </si>
  <si>
    <t>CCAJ-EA58/236/22</t>
  </si>
  <si>
    <t>CCAJ-SC39/488/2022</t>
  </si>
  <si>
    <t xml:space="preserve">1386 EINAR CHOQUETIJLLA - </t>
  </si>
  <si>
    <t>CCAJ-SC39/488/20</t>
  </si>
  <si>
    <t>4309 RODRIGO RAMOS - T23</t>
  </si>
  <si>
    <t>CCAJ-SC39/487/2022</t>
  </si>
  <si>
    <t>CCAJ-SC39/486/2022</t>
  </si>
  <si>
    <t>CCAJ-SC39/486/20</t>
  </si>
  <si>
    <t>CCAJ-SC39/485/2022</t>
  </si>
  <si>
    <t>CCAJ-SC39/485/20</t>
  </si>
  <si>
    <t>CCAJ-SC57/235/22</t>
  </si>
  <si>
    <t>CCAJ-SC57/236/22</t>
  </si>
  <si>
    <t>CCAJ-SC59/236/22</t>
  </si>
  <si>
    <t>CCAJ-SC59/237/22</t>
  </si>
  <si>
    <t>CCAJ-TA43/245/2022</t>
  </si>
  <si>
    <t>CCAJ-TA43/246/20</t>
  </si>
  <si>
    <t>CCAJ-TA43/246/2022</t>
  </si>
  <si>
    <t>CCAJ-TA06/239/22</t>
  </si>
  <si>
    <t>CCAJ-TA06/240/22</t>
  </si>
  <si>
    <t>CCAJ-CB11/248/2022</t>
  </si>
  <si>
    <t>CCAJ-CB11/247/2022</t>
  </si>
  <si>
    <t>CCAJ-CB12/452/22</t>
  </si>
  <si>
    <t>CCAJ-CB12/451/22</t>
  </si>
  <si>
    <t>CCAJ-CB12/450/22</t>
  </si>
  <si>
    <t>CCAJ-CB13/237/22</t>
  </si>
  <si>
    <t>CCAJ-CB13/236/22</t>
  </si>
  <si>
    <t>CCAJ-SR27/208/2022</t>
  </si>
  <si>
    <t>CCAJ-SR54/236/22</t>
  </si>
  <si>
    <t>CCAJ-SR54/237/22</t>
  </si>
  <si>
    <t>CCAJ-SR24/237/22</t>
  </si>
  <si>
    <t>CCAJ-SR24/238/22</t>
  </si>
  <si>
    <t>CCAJ-PT53/204/2022</t>
  </si>
  <si>
    <t>CCAJ-PT18/237/22</t>
  </si>
  <si>
    <t>CCAJ-PT18/238/22</t>
  </si>
  <si>
    <t>CCAJ-OR52/203/2022</t>
  </si>
  <si>
    <t>CCAJ-OR51/237/22</t>
  </si>
  <si>
    <t>CCAJ-OR51/236/22</t>
  </si>
  <si>
    <t>CCAJ-TR47/239/2022</t>
  </si>
  <si>
    <t>CCAJ-TR47/240/2022</t>
  </si>
  <si>
    <t>CCAJ-TR50/237/22</t>
  </si>
  <si>
    <t>CCAJ-TR50/238/22</t>
  </si>
  <si>
    <t>CCAJ-PN62/200/2022</t>
  </si>
  <si>
    <t>CCAJ-PN62/199/2022</t>
  </si>
  <si>
    <t>CCAJ-RB01/177/2022</t>
  </si>
  <si>
    <t>SI MIGRO A LA CUENTA DE DISPAZ 0022</t>
  </si>
  <si>
    <t>CCAJ-SC39/483/20</t>
  </si>
  <si>
    <t>CCAJ-SC39/484/20</t>
  </si>
  <si>
    <t>NO HUBO CIERRE DE CAJA, DEBIDIO A VACACIONES DE ENCARGADA DE AGENCIA S/G CORREO DEL 17/10/22</t>
  </si>
  <si>
    <t>POR REVISAR NO MIGRO A SAP PORQUE SE REALIZO UN INVENTARIO SORPRESA S/G CORREO DEL 17/10/22</t>
  </si>
  <si>
    <t>se realizo el cierre un dia despues según correo del 14.10.2022</t>
  </si>
  <si>
    <t>CCAJ-LP02/446/2022</t>
  </si>
  <si>
    <t>CCAJ-LP02/446/20</t>
  </si>
  <si>
    <t>CCAJ-LP02/445/2022</t>
  </si>
  <si>
    <t>Del 17/10/2022</t>
  </si>
  <si>
    <t>CCAJ-LP08/238/22</t>
  </si>
  <si>
    <t>CCAJ-LP01/447/22</t>
  </si>
  <si>
    <t>CCAJ-LP01/446/22</t>
  </si>
  <si>
    <t>CCAJ-LP07/238/22</t>
  </si>
  <si>
    <t>CCAJ-EA10/444/2022</t>
  </si>
  <si>
    <t>CCAJ-EA10/443/2022</t>
  </si>
  <si>
    <t>CCAJ-EA10/443/20</t>
  </si>
  <si>
    <t>CCAJ-EA58/238/22</t>
  </si>
  <si>
    <t>CCAJ-SC39/490/2022</t>
  </si>
  <si>
    <t>CCAJ-SC39/490/20</t>
  </si>
  <si>
    <t>4309 RODRIGO RAMOS - T25</t>
  </si>
  <si>
    <t>CCAJ-SC39/489/2022</t>
  </si>
  <si>
    <t>4309 RODRIGO RAMOS - T24</t>
  </si>
  <si>
    <t>CCAJ-SC57/237/22</t>
  </si>
  <si>
    <t>CCAJ-SC59/238/22</t>
  </si>
  <si>
    <t>CCAJ-TA43/247/2022</t>
  </si>
  <si>
    <t>CCAJ-TA06/241/22</t>
  </si>
  <si>
    <t>CCAJ-CB11/249/2022</t>
  </si>
  <si>
    <t>CCAJ-CB11/249/20</t>
  </si>
  <si>
    <t>CCAJ-CB12/454/22</t>
  </si>
  <si>
    <t>CCAJ-CB12/453/22</t>
  </si>
  <si>
    <t>CCAJ-CB13/238/22</t>
  </si>
  <si>
    <t>CCAJ-SR27/209/2022</t>
  </si>
  <si>
    <t>CCAJ-SR54/238/22</t>
  </si>
  <si>
    <t>CCAJ-SR24/239/22</t>
  </si>
  <si>
    <t>CCAJ-PT53/205/2022</t>
  </si>
  <si>
    <t>CCAJ-PT18/239/22</t>
  </si>
  <si>
    <t>CCAJ-OR52/204/2022</t>
  </si>
  <si>
    <t>CCAJ-OR51/238/22</t>
  </si>
  <si>
    <t>CCAJ-TR47/241/2022</t>
  </si>
  <si>
    <t>CCAJ-TR50/239/22</t>
  </si>
  <si>
    <t>CCAJ-PN62/201/2022</t>
  </si>
  <si>
    <t>CCAJ-RB01/178/2022</t>
  </si>
  <si>
    <t>SE REALIZO LA REVERSION DE 3 COMPROBANTES POR ERROR DE APROPIACION DE CHEQUE</t>
  </si>
  <si>
    <t>HUBO UN CHEQUE POST-FECHADO PARA EL 18/10/22 S/G CORREO DEL 17/10/22</t>
  </si>
  <si>
    <t>REVERSION M.E.</t>
  </si>
  <si>
    <t>CCAJ-LP02/448/2022</t>
  </si>
  <si>
    <t>CCAJ-LP02/447/2022</t>
  </si>
  <si>
    <t>Del 18/10/2022</t>
  </si>
  <si>
    <t>CCAJ-LP08/239/22</t>
  </si>
  <si>
    <t>CCAJ-LP01/449/22</t>
  </si>
  <si>
    <t>CCAJ-LP01/448/22</t>
  </si>
  <si>
    <t>CCAJ-LP07/239/22</t>
  </si>
  <si>
    <t>CCAJ-EA10/446/2022</t>
  </si>
  <si>
    <t>CCAJ-EA10/445/2022</t>
  </si>
  <si>
    <t>CCAJ-EA58/239/22</t>
  </si>
  <si>
    <t>CCAJ-SC39/492/2022</t>
  </si>
  <si>
    <t>4309 RODRIGO RAMOS - T19</t>
  </si>
  <si>
    <t>CCAJ-SC39/492/20</t>
  </si>
  <si>
    <t>CCAJ-SC39/491/2022</t>
  </si>
  <si>
    <t>CCAJ-SC57/238/22</t>
  </si>
  <si>
    <t>CCAJ-SC59/239/22</t>
  </si>
  <si>
    <t>CCAJ-TA43/248/2022</t>
  </si>
  <si>
    <t>CCAJ-TA06/242/22</t>
  </si>
  <si>
    <t xml:space="preserve">3550 BELZA GUTIERREZ </t>
  </si>
  <si>
    <t>CCAJ-CB11/250/2022</t>
  </si>
  <si>
    <t>CCAJ-CB11/250/20</t>
  </si>
  <si>
    <t>CCAJ-CB12/456/22</t>
  </si>
  <si>
    <t>CCAJ-CB12/455/22</t>
  </si>
  <si>
    <t>CCAJ-CB13/239/22</t>
  </si>
  <si>
    <t>CCAJ-SR27/210/2022</t>
  </si>
  <si>
    <t>CCAJ-SR54/239/22</t>
  </si>
  <si>
    <t>CCAJ-SR24/240/22</t>
  </si>
  <si>
    <t>CCAJ-PT53/206/2022</t>
  </si>
  <si>
    <t>CCAJ-PT18/240/22</t>
  </si>
  <si>
    <t>CCAJ-OR52/205/2022</t>
  </si>
  <si>
    <t>CCAJ-OR51/239/22</t>
  </si>
  <si>
    <t>CCAJ-TR47/242/2022</t>
  </si>
  <si>
    <t>CCAJ-TR50/240/22</t>
  </si>
  <si>
    <t>CCAJ-PN62/202/2022</t>
  </si>
  <si>
    <t>0 ALVARO GARCIA - T02</t>
  </si>
  <si>
    <t>CCAJ-RB01/179/2022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</si>
</sst>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#0"/>
    <numFmt numFmtId="166" formatCode="#0.00"/>
    <numFmt numFmtId="167" formatCode="0.000"/>
  </numFmts>
  <fonts count="28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SansSerif"/>
    </font>
    <font>
      <b/>
      <sz val="10"/>
      <name val="Arial"/>
      <family val="2"/>
    </font>
    <font>
      <b/>
      <sz val="8"/>
      <color indexed="8"/>
      <name val="SansSerif"/>
    </font>
    <font>
      <b/>
      <sz val="11"/>
      <color theme="1"/>
      <name val="Calibri"/>
      <family val="2"/>
      <scheme val="minor"/>
    </font>
    <font>
      <b/>
      <sz val="12"/>
      <color rgb="FF000080"/>
      <name val="Arial"/>
      <family val="2"/>
    </font>
    <font>
      <b/>
      <sz val="12"/>
      <color rgb="FFFF0000"/>
      <name val="Arial"/>
      <family val="2"/>
    </font>
    <font>
      <b/>
      <sz val="9"/>
      <color indexed="8"/>
      <name val="SansSerif"/>
    </font>
    <font>
      <sz val="9"/>
      <color indexed="8"/>
      <name val="SansSerif"/>
    </font>
    <font>
      <b/>
      <sz val="10"/>
      <color indexed="8"/>
      <name val="SansSerif"/>
    </font>
    <font>
      <b/>
      <sz val="10"/>
      <color theme="1"/>
      <name val="Calibri"/>
      <family val="2"/>
      <scheme val="minor"/>
    </font>
    <font>
      <b/>
      <sz val="8"/>
      <color indexed="8"/>
      <name val="Arial"/>
      <family val="2"/>
    </font>
    <font>
      <b/>
      <sz val="8"/>
      <color theme="1"/>
      <name val="Arial"/>
      <family val="2"/>
    </font>
    <font>
      <b/>
      <sz val="13.5"/>
      <color rgb="FF000080"/>
      <name val="Arial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3.5"/>
      <color rgb="FFFF0000"/>
      <name val="Arial"/>
      <family val="2"/>
    </font>
    <font>
      <sz val="12"/>
      <color rgb="FFFF0000"/>
      <name val="SansSerif"/>
    </font>
    <font>
      <b/>
      <sz val="11"/>
      <color rgb="FFFF0000"/>
      <name val="Arial"/>
      <family val="2"/>
    </font>
    <font>
      <sz val="10"/>
      <color indexed="8"/>
      <name val="SansSerif"/>
    </font>
    <font>
      <b/>
      <sz val="11"/>
      <name val="Calibri"/>
      <family val="2"/>
    </font>
    <font>
      <sz val="8"/>
      <color theme="1"/>
      <name val="Calibri"/>
      <family val="2"/>
    </font>
    <font>
      <sz val="8"/>
      <color indexed="8"/>
      <name val="Calibri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FFC000"/>
      </right>
      <top/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3" borderId="6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4" fontId="5" fillId="0" borderId="0" xfId="0" applyNumberFormat="1" applyFont="1" applyAlignment="1">
      <alignment horizontal="right"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horizontal="center" vertical="center"/>
    </xf>
    <xf numFmtId="0" fontId="3" fillId="4" borderId="6" xfId="0" applyFont="1" applyFill="1" applyBorder="1" applyAlignment="1">
      <alignment horizontal="center"/>
    </xf>
    <xf numFmtId="165" fontId="5" fillId="0" borderId="0" xfId="0" applyNumberFormat="1" applyFont="1" applyAlignment="1">
      <alignment vertical="center"/>
    </xf>
    <xf numFmtId="4" fontId="6" fillId="5" borderId="0" xfId="0" applyNumberFormat="1" applyFont="1" applyFill="1"/>
    <xf numFmtId="166" fontId="7" fillId="0" borderId="0" xfId="0" applyNumberFormat="1" applyFont="1" applyFill="1" applyAlignment="1">
      <alignment vertical="center"/>
    </xf>
    <xf numFmtId="166" fontId="7" fillId="0" borderId="0" xfId="0" applyNumberFormat="1" applyFont="1" applyAlignment="1">
      <alignment vertical="center"/>
    </xf>
    <xf numFmtId="0" fontId="5" fillId="5" borderId="0" xfId="0" applyFont="1" applyFill="1" applyAlignment="1">
      <alignment vertical="center"/>
    </xf>
    <xf numFmtId="164" fontId="5" fillId="5" borderId="0" xfId="0" applyNumberFormat="1" applyFont="1" applyFill="1" applyAlignment="1">
      <alignment horizontal="center" vertical="center"/>
    </xf>
    <xf numFmtId="0" fontId="7" fillId="5" borderId="0" xfId="0" applyFont="1" applyFill="1" applyAlignment="1">
      <alignment vertical="center"/>
    </xf>
    <xf numFmtId="0" fontId="9" fillId="0" borderId="0" xfId="0" applyFont="1"/>
    <xf numFmtId="0" fontId="10" fillId="0" borderId="0" xfId="0" applyFont="1"/>
    <xf numFmtId="4" fontId="8" fillId="5" borderId="0" xfId="0" applyNumberFormat="1" applyFont="1" applyFill="1"/>
    <xf numFmtId="0" fontId="8" fillId="5" borderId="0" xfId="0" applyFont="1" applyFill="1"/>
    <xf numFmtId="2" fontId="8" fillId="5" borderId="0" xfId="0" applyNumberFormat="1" applyFont="1" applyFill="1"/>
    <xf numFmtId="166" fontId="11" fillId="0" borderId="0" xfId="0" applyNumberFormat="1" applyFont="1" applyAlignment="1">
      <alignment vertical="center"/>
    </xf>
    <xf numFmtId="165" fontId="7" fillId="5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4" fontId="7" fillId="5" borderId="0" xfId="0" applyNumberFormat="1" applyFont="1" applyFill="1" applyAlignment="1">
      <alignment horizontal="right" vertical="center"/>
    </xf>
    <xf numFmtId="2" fontId="6" fillId="5" borderId="0" xfId="0" applyNumberFormat="1" applyFont="1" applyFill="1"/>
    <xf numFmtId="0" fontId="6" fillId="5" borderId="0" xfId="0" applyFont="1" applyFill="1"/>
    <xf numFmtId="0" fontId="0" fillId="5" borderId="0" xfId="0" applyFill="1"/>
    <xf numFmtId="0" fontId="8" fillId="5" borderId="6" xfId="0" applyFont="1" applyFill="1" applyBorder="1"/>
    <xf numFmtId="164" fontId="7" fillId="5" borderId="0" xfId="0" applyNumberFormat="1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165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0" fillId="0" borderId="0" xfId="0" applyFill="1"/>
    <xf numFmtId="4" fontId="5" fillId="0" borderId="0" xfId="0" applyNumberFormat="1" applyFont="1" applyFill="1" applyAlignment="1">
      <alignment horizontal="right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4" fontId="11" fillId="5" borderId="0" xfId="0" applyNumberFormat="1" applyFont="1" applyFill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10" fillId="5" borderId="0" xfId="0" applyFont="1" applyFill="1"/>
    <xf numFmtId="0" fontId="7" fillId="5" borderId="0" xfId="0" applyFont="1" applyFill="1" applyAlignment="1">
      <alignment horizontal="left" vertical="center"/>
    </xf>
    <xf numFmtId="0" fontId="8" fillId="6" borderId="0" xfId="0" applyFont="1" applyFill="1"/>
    <xf numFmtId="165" fontId="5" fillId="5" borderId="0" xfId="0" applyNumberFormat="1" applyFont="1" applyFill="1" applyAlignment="1">
      <alignment horizontal="center" vertical="center"/>
    </xf>
    <xf numFmtId="166" fontId="12" fillId="0" borderId="0" xfId="0" applyNumberFormat="1" applyFont="1" applyAlignment="1">
      <alignment vertical="center"/>
    </xf>
    <xf numFmtId="166" fontId="5" fillId="0" borderId="0" xfId="0" applyNumberFormat="1" applyFont="1" applyAlignment="1">
      <alignment vertical="center"/>
    </xf>
    <xf numFmtId="2" fontId="5" fillId="0" borderId="0" xfId="0" applyNumberFormat="1" applyFont="1" applyAlignment="1">
      <alignment horizontal="left" vertical="center"/>
    </xf>
    <xf numFmtId="0" fontId="13" fillId="5" borderId="0" xfId="0" applyFont="1" applyFill="1" applyBorder="1" applyAlignment="1">
      <alignment vertical="center"/>
    </xf>
    <xf numFmtId="0" fontId="14" fillId="5" borderId="0" xfId="0" applyFont="1" applyFill="1"/>
    <xf numFmtId="0" fontId="7" fillId="0" borderId="0" xfId="0" applyFont="1" applyFill="1" applyAlignment="1">
      <alignment vertical="center"/>
    </xf>
    <xf numFmtId="0" fontId="9" fillId="5" borderId="0" xfId="0" applyFont="1" applyFill="1"/>
    <xf numFmtId="0" fontId="15" fillId="5" borderId="0" xfId="0" applyFont="1" applyFill="1" applyBorder="1" applyAlignment="1">
      <alignment vertical="center"/>
    </xf>
    <xf numFmtId="0" fontId="16" fillId="5" borderId="0" xfId="0" applyFont="1" applyFill="1"/>
    <xf numFmtId="166" fontId="5" fillId="0" borderId="0" xfId="0" applyNumberFormat="1" applyFont="1" applyAlignment="1">
      <alignment horizontal="center" vertical="center"/>
    </xf>
    <xf numFmtId="0" fontId="8" fillId="5" borderId="0" xfId="0" applyFont="1" applyFill="1" applyAlignment="1">
      <alignment horizontal="left"/>
    </xf>
    <xf numFmtId="2" fontId="6" fillId="0" borderId="0" xfId="0" applyNumberFormat="1" applyFont="1"/>
    <xf numFmtId="165" fontId="10" fillId="0" borderId="0" xfId="0" applyNumberFormat="1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5" borderId="0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left" vertical="center"/>
    </xf>
    <xf numFmtId="4" fontId="5" fillId="5" borderId="0" xfId="0" applyNumberFormat="1" applyFont="1" applyFill="1" applyAlignment="1">
      <alignment horizontal="right" vertical="center"/>
    </xf>
    <xf numFmtId="0" fontId="5" fillId="5" borderId="0" xfId="0" applyFont="1" applyFill="1" applyAlignment="1">
      <alignment horizontal="center" vertical="center"/>
    </xf>
    <xf numFmtId="0" fontId="17" fillId="0" borderId="0" xfId="0" applyFont="1"/>
    <xf numFmtId="0" fontId="3" fillId="4" borderId="2" xfId="0" applyFont="1" applyFill="1" applyBorder="1" applyAlignment="1">
      <alignment horizontal="center"/>
    </xf>
    <xf numFmtId="0" fontId="9" fillId="5" borderId="0" xfId="0" applyFont="1" applyFill="1" applyBorder="1"/>
    <xf numFmtId="0" fontId="18" fillId="5" borderId="0" xfId="0" applyFont="1" applyFill="1" applyBorder="1" applyAlignment="1">
      <alignment horizontal="left" vertical="center"/>
    </xf>
    <xf numFmtId="0" fontId="19" fillId="5" borderId="0" xfId="0" applyFont="1" applyFill="1"/>
    <xf numFmtId="0" fontId="8" fillId="0" borderId="0" xfId="0" applyFont="1"/>
    <xf numFmtId="4" fontId="6" fillId="0" borderId="0" xfId="0" applyNumberFormat="1" applyFont="1" applyFill="1"/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0" fillId="0" borderId="0" xfId="0" applyFont="1"/>
    <xf numFmtId="0" fontId="16" fillId="0" borderId="0" xfId="0" applyFont="1" applyFill="1"/>
    <xf numFmtId="0" fontId="8" fillId="0" borderId="0" xfId="0" applyFont="1" applyFill="1"/>
    <xf numFmtId="4" fontId="5" fillId="0" borderId="0" xfId="0" applyNumberFormat="1" applyFont="1" applyAlignment="1">
      <alignment horizontal="left" vertical="center"/>
    </xf>
    <xf numFmtId="165" fontId="7" fillId="5" borderId="0" xfId="0" applyNumberFormat="1" applyFont="1" applyFill="1" applyAlignment="1">
      <alignment horizontal="left" vertical="center"/>
    </xf>
    <xf numFmtId="0" fontId="21" fillId="0" borderId="0" xfId="0" applyFont="1" applyAlignment="1">
      <alignment horizontal="left" vertical="center"/>
    </xf>
    <xf numFmtId="167" fontId="6" fillId="5" borderId="0" xfId="0" applyNumberFormat="1" applyFont="1" applyFill="1"/>
    <xf numFmtId="0" fontId="22" fillId="5" borderId="0" xfId="0" applyFont="1" applyFill="1"/>
    <xf numFmtId="166" fontId="7" fillId="0" borderId="0" xfId="0" applyNumberFormat="1" applyFont="1" applyAlignment="1">
      <alignment horizontal="right" vertical="center"/>
    </xf>
    <xf numFmtId="0" fontId="23" fillId="0" borderId="0" xfId="0" applyFont="1" applyAlignment="1">
      <alignment horizontal="left" vertical="top" wrapText="1"/>
    </xf>
    <xf numFmtId="4" fontId="8" fillId="5" borderId="0" xfId="0" applyNumberFormat="1" applyFont="1" applyFill="1" applyAlignment="1"/>
    <xf numFmtId="0" fontId="24" fillId="5" borderId="0" xfId="0" applyFont="1" applyFill="1"/>
    <xf numFmtId="0" fontId="25" fillId="5" borderId="0" xfId="0" applyFont="1" applyFill="1" applyBorder="1" applyAlignment="1">
      <alignment horizontal="center"/>
    </xf>
    <xf numFmtId="0" fontId="26" fillId="5" borderId="0" xfId="0" applyFont="1" applyFill="1" applyAlignment="1">
      <alignment horizontal="left" vertical="center"/>
    </xf>
    <xf numFmtId="0" fontId="27" fillId="5" borderId="0" xfId="0" applyFont="1" applyFill="1"/>
    <xf numFmtId="0" fontId="26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7" fillId="0" borderId="0" xfId="0" applyFont="1" applyFill="1"/>
    <xf numFmtId="4" fontId="26" fillId="0" borderId="0" xfId="0" applyNumberFormat="1" applyFont="1" applyFill="1" applyAlignment="1">
      <alignment horizontal="right" vertical="center"/>
    </xf>
    <xf numFmtId="0" fontId="9" fillId="0" borderId="0" xfId="0" applyFont="1" applyFill="1"/>
    <xf numFmtId="2" fontId="7" fillId="5" borderId="0" xfId="0" applyNumberFormat="1" applyFont="1" applyFill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9" fillId="0" borderId="7" xfId="0" applyFont="1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9" Type="http://schemas.openxmlformats.org/officeDocument/2006/relationships/image" Target="../media/image120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42" Type="http://schemas.openxmlformats.org/officeDocument/2006/relationships/image" Target="../media/image123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41" Type="http://schemas.openxmlformats.org/officeDocument/2006/relationships/image" Target="../media/image122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40" Type="http://schemas.openxmlformats.org/officeDocument/2006/relationships/image" Target="../media/image121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4" Type="http://schemas.openxmlformats.org/officeDocument/2006/relationships/image" Target="../media/image125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43" Type="http://schemas.openxmlformats.org/officeDocument/2006/relationships/image" Target="../media/image124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png"/><Relationship Id="rId38" Type="http://schemas.openxmlformats.org/officeDocument/2006/relationships/image" Target="../media/image119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51.png"/><Relationship Id="rId21" Type="http://schemas.openxmlformats.org/officeDocument/2006/relationships/image" Target="../media/image146.png"/><Relationship Id="rId42" Type="http://schemas.openxmlformats.org/officeDocument/2006/relationships/image" Target="../media/image167.png"/><Relationship Id="rId47" Type="http://schemas.openxmlformats.org/officeDocument/2006/relationships/image" Target="../media/image172.png"/><Relationship Id="rId63" Type="http://schemas.openxmlformats.org/officeDocument/2006/relationships/image" Target="../media/image188.png"/><Relationship Id="rId68" Type="http://schemas.openxmlformats.org/officeDocument/2006/relationships/image" Target="../media/image193.png"/><Relationship Id="rId16" Type="http://schemas.openxmlformats.org/officeDocument/2006/relationships/image" Target="../media/image141.png"/><Relationship Id="rId11" Type="http://schemas.openxmlformats.org/officeDocument/2006/relationships/image" Target="../media/image136.png"/><Relationship Id="rId32" Type="http://schemas.openxmlformats.org/officeDocument/2006/relationships/image" Target="../media/image157.png"/><Relationship Id="rId37" Type="http://schemas.openxmlformats.org/officeDocument/2006/relationships/image" Target="../media/image162.png"/><Relationship Id="rId53" Type="http://schemas.openxmlformats.org/officeDocument/2006/relationships/image" Target="../media/image178.png"/><Relationship Id="rId58" Type="http://schemas.openxmlformats.org/officeDocument/2006/relationships/image" Target="../media/image183.png"/><Relationship Id="rId74" Type="http://schemas.openxmlformats.org/officeDocument/2006/relationships/image" Target="../media/image199.png"/><Relationship Id="rId79" Type="http://schemas.openxmlformats.org/officeDocument/2006/relationships/image" Target="../media/image204.png"/><Relationship Id="rId5" Type="http://schemas.openxmlformats.org/officeDocument/2006/relationships/image" Target="../media/image130.png"/><Relationship Id="rId61" Type="http://schemas.openxmlformats.org/officeDocument/2006/relationships/image" Target="../media/image186.png"/><Relationship Id="rId82" Type="http://schemas.openxmlformats.org/officeDocument/2006/relationships/image" Target="../media/image207.png"/><Relationship Id="rId19" Type="http://schemas.openxmlformats.org/officeDocument/2006/relationships/image" Target="../media/image144.png"/><Relationship Id="rId14" Type="http://schemas.openxmlformats.org/officeDocument/2006/relationships/image" Target="../media/image139.png"/><Relationship Id="rId22" Type="http://schemas.openxmlformats.org/officeDocument/2006/relationships/image" Target="../media/image147.png"/><Relationship Id="rId27" Type="http://schemas.openxmlformats.org/officeDocument/2006/relationships/image" Target="../media/image152.png"/><Relationship Id="rId30" Type="http://schemas.openxmlformats.org/officeDocument/2006/relationships/image" Target="../media/image155.png"/><Relationship Id="rId35" Type="http://schemas.openxmlformats.org/officeDocument/2006/relationships/image" Target="../media/image160.png"/><Relationship Id="rId43" Type="http://schemas.openxmlformats.org/officeDocument/2006/relationships/image" Target="../media/image168.png"/><Relationship Id="rId48" Type="http://schemas.openxmlformats.org/officeDocument/2006/relationships/image" Target="../media/image173.png"/><Relationship Id="rId56" Type="http://schemas.openxmlformats.org/officeDocument/2006/relationships/image" Target="../media/image181.png"/><Relationship Id="rId64" Type="http://schemas.openxmlformats.org/officeDocument/2006/relationships/image" Target="../media/image189.png"/><Relationship Id="rId69" Type="http://schemas.openxmlformats.org/officeDocument/2006/relationships/image" Target="../media/image194.png"/><Relationship Id="rId77" Type="http://schemas.openxmlformats.org/officeDocument/2006/relationships/image" Target="../media/image202.png"/><Relationship Id="rId8" Type="http://schemas.openxmlformats.org/officeDocument/2006/relationships/image" Target="../media/image133.png"/><Relationship Id="rId51" Type="http://schemas.openxmlformats.org/officeDocument/2006/relationships/image" Target="../media/image176.png"/><Relationship Id="rId72" Type="http://schemas.openxmlformats.org/officeDocument/2006/relationships/image" Target="../media/image197.png"/><Relationship Id="rId80" Type="http://schemas.openxmlformats.org/officeDocument/2006/relationships/image" Target="../media/image205.png"/><Relationship Id="rId3" Type="http://schemas.openxmlformats.org/officeDocument/2006/relationships/image" Target="../media/image128.png"/><Relationship Id="rId12" Type="http://schemas.openxmlformats.org/officeDocument/2006/relationships/image" Target="../media/image137.png"/><Relationship Id="rId17" Type="http://schemas.openxmlformats.org/officeDocument/2006/relationships/image" Target="../media/image142.png"/><Relationship Id="rId25" Type="http://schemas.openxmlformats.org/officeDocument/2006/relationships/image" Target="../media/image150.png"/><Relationship Id="rId33" Type="http://schemas.openxmlformats.org/officeDocument/2006/relationships/image" Target="../media/image158.png"/><Relationship Id="rId38" Type="http://schemas.openxmlformats.org/officeDocument/2006/relationships/image" Target="../media/image163.png"/><Relationship Id="rId46" Type="http://schemas.openxmlformats.org/officeDocument/2006/relationships/image" Target="../media/image171.png"/><Relationship Id="rId59" Type="http://schemas.openxmlformats.org/officeDocument/2006/relationships/image" Target="../media/image184.png"/><Relationship Id="rId67" Type="http://schemas.openxmlformats.org/officeDocument/2006/relationships/image" Target="../media/image192.png"/><Relationship Id="rId20" Type="http://schemas.openxmlformats.org/officeDocument/2006/relationships/image" Target="../media/image145.png"/><Relationship Id="rId41" Type="http://schemas.openxmlformats.org/officeDocument/2006/relationships/image" Target="../media/image166.png"/><Relationship Id="rId54" Type="http://schemas.openxmlformats.org/officeDocument/2006/relationships/image" Target="../media/image179.png"/><Relationship Id="rId62" Type="http://schemas.openxmlformats.org/officeDocument/2006/relationships/image" Target="../media/image187.png"/><Relationship Id="rId70" Type="http://schemas.openxmlformats.org/officeDocument/2006/relationships/image" Target="../media/image195.png"/><Relationship Id="rId75" Type="http://schemas.openxmlformats.org/officeDocument/2006/relationships/image" Target="../media/image200.png"/><Relationship Id="rId83" Type="http://schemas.openxmlformats.org/officeDocument/2006/relationships/image" Target="../media/image208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15" Type="http://schemas.openxmlformats.org/officeDocument/2006/relationships/image" Target="../media/image140.png"/><Relationship Id="rId23" Type="http://schemas.openxmlformats.org/officeDocument/2006/relationships/image" Target="../media/image148.png"/><Relationship Id="rId28" Type="http://schemas.openxmlformats.org/officeDocument/2006/relationships/image" Target="../media/image153.png"/><Relationship Id="rId36" Type="http://schemas.openxmlformats.org/officeDocument/2006/relationships/image" Target="../media/image161.png"/><Relationship Id="rId49" Type="http://schemas.openxmlformats.org/officeDocument/2006/relationships/image" Target="../media/image174.png"/><Relationship Id="rId57" Type="http://schemas.openxmlformats.org/officeDocument/2006/relationships/image" Target="../media/image182.png"/><Relationship Id="rId10" Type="http://schemas.openxmlformats.org/officeDocument/2006/relationships/image" Target="../media/image135.png"/><Relationship Id="rId31" Type="http://schemas.openxmlformats.org/officeDocument/2006/relationships/image" Target="../media/image156.png"/><Relationship Id="rId44" Type="http://schemas.openxmlformats.org/officeDocument/2006/relationships/image" Target="../media/image169.png"/><Relationship Id="rId52" Type="http://schemas.openxmlformats.org/officeDocument/2006/relationships/image" Target="../media/image177.png"/><Relationship Id="rId60" Type="http://schemas.openxmlformats.org/officeDocument/2006/relationships/image" Target="../media/image185.png"/><Relationship Id="rId65" Type="http://schemas.openxmlformats.org/officeDocument/2006/relationships/image" Target="../media/image190.png"/><Relationship Id="rId73" Type="http://schemas.openxmlformats.org/officeDocument/2006/relationships/image" Target="../media/image198.png"/><Relationship Id="rId78" Type="http://schemas.openxmlformats.org/officeDocument/2006/relationships/image" Target="../media/image203.png"/><Relationship Id="rId81" Type="http://schemas.openxmlformats.org/officeDocument/2006/relationships/image" Target="../media/image206.png"/><Relationship Id="rId4" Type="http://schemas.openxmlformats.org/officeDocument/2006/relationships/image" Target="../media/image129.png"/><Relationship Id="rId9" Type="http://schemas.openxmlformats.org/officeDocument/2006/relationships/image" Target="../media/image134.png"/><Relationship Id="rId13" Type="http://schemas.openxmlformats.org/officeDocument/2006/relationships/image" Target="../media/image138.png"/><Relationship Id="rId18" Type="http://schemas.openxmlformats.org/officeDocument/2006/relationships/image" Target="../media/image143.png"/><Relationship Id="rId39" Type="http://schemas.openxmlformats.org/officeDocument/2006/relationships/image" Target="../media/image164.png"/><Relationship Id="rId34" Type="http://schemas.openxmlformats.org/officeDocument/2006/relationships/image" Target="../media/image159.png"/><Relationship Id="rId50" Type="http://schemas.openxmlformats.org/officeDocument/2006/relationships/image" Target="../media/image175.png"/><Relationship Id="rId55" Type="http://schemas.openxmlformats.org/officeDocument/2006/relationships/image" Target="../media/image180.png"/><Relationship Id="rId76" Type="http://schemas.openxmlformats.org/officeDocument/2006/relationships/image" Target="../media/image201.png"/><Relationship Id="rId7" Type="http://schemas.openxmlformats.org/officeDocument/2006/relationships/image" Target="../media/image132.png"/><Relationship Id="rId71" Type="http://schemas.openxmlformats.org/officeDocument/2006/relationships/image" Target="../media/image196.png"/><Relationship Id="rId2" Type="http://schemas.openxmlformats.org/officeDocument/2006/relationships/image" Target="../media/image127.png"/><Relationship Id="rId29" Type="http://schemas.openxmlformats.org/officeDocument/2006/relationships/image" Target="../media/image154.png"/><Relationship Id="rId24" Type="http://schemas.openxmlformats.org/officeDocument/2006/relationships/image" Target="../media/image149.png"/><Relationship Id="rId40" Type="http://schemas.openxmlformats.org/officeDocument/2006/relationships/image" Target="../media/image165.png"/><Relationship Id="rId45" Type="http://schemas.openxmlformats.org/officeDocument/2006/relationships/image" Target="../media/image170.png"/><Relationship Id="rId66" Type="http://schemas.openxmlformats.org/officeDocument/2006/relationships/image" Target="../media/image19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1.png"/><Relationship Id="rId18" Type="http://schemas.openxmlformats.org/officeDocument/2006/relationships/image" Target="../media/image226.png"/><Relationship Id="rId26" Type="http://schemas.openxmlformats.org/officeDocument/2006/relationships/image" Target="../media/image234.png"/><Relationship Id="rId39" Type="http://schemas.openxmlformats.org/officeDocument/2006/relationships/image" Target="../media/image247.png"/><Relationship Id="rId21" Type="http://schemas.openxmlformats.org/officeDocument/2006/relationships/image" Target="../media/image229.png"/><Relationship Id="rId34" Type="http://schemas.openxmlformats.org/officeDocument/2006/relationships/image" Target="../media/image242.png"/><Relationship Id="rId42" Type="http://schemas.openxmlformats.org/officeDocument/2006/relationships/image" Target="../media/image250.png"/><Relationship Id="rId7" Type="http://schemas.openxmlformats.org/officeDocument/2006/relationships/image" Target="../media/image215.png"/><Relationship Id="rId2" Type="http://schemas.openxmlformats.org/officeDocument/2006/relationships/image" Target="../media/image210.png"/><Relationship Id="rId16" Type="http://schemas.openxmlformats.org/officeDocument/2006/relationships/image" Target="../media/image224.png"/><Relationship Id="rId20" Type="http://schemas.openxmlformats.org/officeDocument/2006/relationships/image" Target="../media/image228.png"/><Relationship Id="rId29" Type="http://schemas.openxmlformats.org/officeDocument/2006/relationships/image" Target="../media/image237.png"/><Relationship Id="rId41" Type="http://schemas.openxmlformats.org/officeDocument/2006/relationships/image" Target="../media/image249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9.png"/><Relationship Id="rId24" Type="http://schemas.openxmlformats.org/officeDocument/2006/relationships/image" Target="../media/image232.png"/><Relationship Id="rId32" Type="http://schemas.openxmlformats.org/officeDocument/2006/relationships/image" Target="../media/image240.png"/><Relationship Id="rId37" Type="http://schemas.openxmlformats.org/officeDocument/2006/relationships/image" Target="../media/image245.png"/><Relationship Id="rId40" Type="http://schemas.openxmlformats.org/officeDocument/2006/relationships/image" Target="../media/image248.png"/><Relationship Id="rId5" Type="http://schemas.openxmlformats.org/officeDocument/2006/relationships/image" Target="../media/image213.png"/><Relationship Id="rId15" Type="http://schemas.openxmlformats.org/officeDocument/2006/relationships/image" Target="../media/image223.png"/><Relationship Id="rId23" Type="http://schemas.openxmlformats.org/officeDocument/2006/relationships/image" Target="../media/image231.png"/><Relationship Id="rId28" Type="http://schemas.openxmlformats.org/officeDocument/2006/relationships/image" Target="../media/image236.png"/><Relationship Id="rId36" Type="http://schemas.openxmlformats.org/officeDocument/2006/relationships/image" Target="../media/image244.png"/><Relationship Id="rId10" Type="http://schemas.openxmlformats.org/officeDocument/2006/relationships/image" Target="../media/image218.png"/><Relationship Id="rId19" Type="http://schemas.openxmlformats.org/officeDocument/2006/relationships/image" Target="../media/image227.png"/><Relationship Id="rId31" Type="http://schemas.openxmlformats.org/officeDocument/2006/relationships/image" Target="../media/image239.png"/><Relationship Id="rId4" Type="http://schemas.openxmlformats.org/officeDocument/2006/relationships/image" Target="../media/image212.png"/><Relationship Id="rId9" Type="http://schemas.openxmlformats.org/officeDocument/2006/relationships/image" Target="../media/image217.png"/><Relationship Id="rId14" Type="http://schemas.openxmlformats.org/officeDocument/2006/relationships/image" Target="../media/image222.png"/><Relationship Id="rId22" Type="http://schemas.openxmlformats.org/officeDocument/2006/relationships/image" Target="../media/image230.png"/><Relationship Id="rId27" Type="http://schemas.openxmlformats.org/officeDocument/2006/relationships/image" Target="../media/image235.png"/><Relationship Id="rId30" Type="http://schemas.openxmlformats.org/officeDocument/2006/relationships/image" Target="../media/image238.png"/><Relationship Id="rId35" Type="http://schemas.openxmlformats.org/officeDocument/2006/relationships/image" Target="../media/image243.png"/><Relationship Id="rId43" Type="http://schemas.openxmlformats.org/officeDocument/2006/relationships/image" Target="../media/image251.png"/><Relationship Id="rId8" Type="http://schemas.openxmlformats.org/officeDocument/2006/relationships/image" Target="../media/image216.png"/><Relationship Id="rId3" Type="http://schemas.openxmlformats.org/officeDocument/2006/relationships/image" Target="../media/image211.png"/><Relationship Id="rId12" Type="http://schemas.openxmlformats.org/officeDocument/2006/relationships/image" Target="../media/image220.png"/><Relationship Id="rId17" Type="http://schemas.openxmlformats.org/officeDocument/2006/relationships/image" Target="../media/image225.png"/><Relationship Id="rId25" Type="http://schemas.openxmlformats.org/officeDocument/2006/relationships/image" Target="../media/image233.png"/><Relationship Id="rId33" Type="http://schemas.openxmlformats.org/officeDocument/2006/relationships/image" Target="../media/image241.png"/><Relationship Id="rId38" Type="http://schemas.openxmlformats.org/officeDocument/2006/relationships/image" Target="../media/image246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7.png"/><Relationship Id="rId21" Type="http://schemas.openxmlformats.org/officeDocument/2006/relationships/image" Target="../media/image272.png"/><Relationship Id="rId42" Type="http://schemas.openxmlformats.org/officeDocument/2006/relationships/image" Target="../media/image293.png"/><Relationship Id="rId47" Type="http://schemas.openxmlformats.org/officeDocument/2006/relationships/image" Target="../media/image298.png"/><Relationship Id="rId63" Type="http://schemas.openxmlformats.org/officeDocument/2006/relationships/image" Target="../media/image314.png"/><Relationship Id="rId68" Type="http://schemas.openxmlformats.org/officeDocument/2006/relationships/image" Target="../media/image319.png"/><Relationship Id="rId2" Type="http://schemas.openxmlformats.org/officeDocument/2006/relationships/image" Target="../media/image253.png"/><Relationship Id="rId16" Type="http://schemas.openxmlformats.org/officeDocument/2006/relationships/image" Target="../media/image267.png"/><Relationship Id="rId29" Type="http://schemas.openxmlformats.org/officeDocument/2006/relationships/image" Target="../media/image280.png"/><Relationship Id="rId11" Type="http://schemas.openxmlformats.org/officeDocument/2006/relationships/image" Target="../media/image262.png"/><Relationship Id="rId24" Type="http://schemas.openxmlformats.org/officeDocument/2006/relationships/image" Target="../media/image275.png"/><Relationship Id="rId32" Type="http://schemas.openxmlformats.org/officeDocument/2006/relationships/image" Target="../media/image283.png"/><Relationship Id="rId37" Type="http://schemas.openxmlformats.org/officeDocument/2006/relationships/image" Target="../media/image288.png"/><Relationship Id="rId40" Type="http://schemas.openxmlformats.org/officeDocument/2006/relationships/image" Target="../media/image291.png"/><Relationship Id="rId45" Type="http://schemas.openxmlformats.org/officeDocument/2006/relationships/image" Target="../media/image296.png"/><Relationship Id="rId53" Type="http://schemas.openxmlformats.org/officeDocument/2006/relationships/image" Target="../media/image304.png"/><Relationship Id="rId58" Type="http://schemas.openxmlformats.org/officeDocument/2006/relationships/image" Target="../media/image309.png"/><Relationship Id="rId66" Type="http://schemas.openxmlformats.org/officeDocument/2006/relationships/image" Target="../media/image317.png"/><Relationship Id="rId74" Type="http://schemas.openxmlformats.org/officeDocument/2006/relationships/image" Target="../media/image325.png"/><Relationship Id="rId5" Type="http://schemas.openxmlformats.org/officeDocument/2006/relationships/image" Target="../media/image256.png"/><Relationship Id="rId61" Type="http://schemas.openxmlformats.org/officeDocument/2006/relationships/image" Target="../media/image312.png"/><Relationship Id="rId19" Type="http://schemas.openxmlformats.org/officeDocument/2006/relationships/image" Target="../media/image270.png"/><Relationship Id="rId14" Type="http://schemas.openxmlformats.org/officeDocument/2006/relationships/image" Target="../media/image265.png"/><Relationship Id="rId22" Type="http://schemas.openxmlformats.org/officeDocument/2006/relationships/image" Target="../media/image273.png"/><Relationship Id="rId27" Type="http://schemas.openxmlformats.org/officeDocument/2006/relationships/image" Target="../media/image278.png"/><Relationship Id="rId30" Type="http://schemas.openxmlformats.org/officeDocument/2006/relationships/image" Target="../media/image281.png"/><Relationship Id="rId35" Type="http://schemas.openxmlformats.org/officeDocument/2006/relationships/image" Target="../media/image286.png"/><Relationship Id="rId43" Type="http://schemas.openxmlformats.org/officeDocument/2006/relationships/image" Target="../media/image294.png"/><Relationship Id="rId48" Type="http://schemas.openxmlformats.org/officeDocument/2006/relationships/image" Target="../media/image299.png"/><Relationship Id="rId56" Type="http://schemas.openxmlformats.org/officeDocument/2006/relationships/image" Target="../media/image307.png"/><Relationship Id="rId64" Type="http://schemas.openxmlformats.org/officeDocument/2006/relationships/image" Target="../media/image315.png"/><Relationship Id="rId69" Type="http://schemas.openxmlformats.org/officeDocument/2006/relationships/image" Target="../media/image320.png"/><Relationship Id="rId8" Type="http://schemas.openxmlformats.org/officeDocument/2006/relationships/image" Target="../media/image259.png"/><Relationship Id="rId51" Type="http://schemas.openxmlformats.org/officeDocument/2006/relationships/image" Target="../media/image302.png"/><Relationship Id="rId72" Type="http://schemas.openxmlformats.org/officeDocument/2006/relationships/image" Target="../media/image323.png"/><Relationship Id="rId3" Type="http://schemas.openxmlformats.org/officeDocument/2006/relationships/image" Target="../media/image254.png"/><Relationship Id="rId12" Type="http://schemas.openxmlformats.org/officeDocument/2006/relationships/image" Target="../media/image263.png"/><Relationship Id="rId17" Type="http://schemas.openxmlformats.org/officeDocument/2006/relationships/image" Target="../media/image268.png"/><Relationship Id="rId25" Type="http://schemas.openxmlformats.org/officeDocument/2006/relationships/image" Target="../media/image276.png"/><Relationship Id="rId33" Type="http://schemas.openxmlformats.org/officeDocument/2006/relationships/image" Target="../media/image284.png"/><Relationship Id="rId38" Type="http://schemas.openxmlformats.org/officeDocument/2006/relationships/image" Target="../media/image289.png"/><Relationship Id="rId46" Type="http://schemas.openxmlformats.org/officeDocument/2006/relationships/image" Target="../media/image297.png"/><Relationship Id="rId59" Type="http://schemas.openxmlformats.org/officeDocument/2006/relationships/image" Target="../media/image310.png"/><Relationship Id="rId67" Type="http://schemas.openxmlformats.org/officeDocument/2006/relationships/image" Target="../media/image318.png"/><Relationship Id="rId20" Type="http://schemas.openxmlformats.org/officeDocument/2006/relationships/image" Target="../media/image271.png"/><Relationship Id="rId41" Type="http://schemas.openxmlformats.org/officeDocument/2006/relationships/image" Target="../media/image292.png"/><Relationship Id="rId54" Type="http://schemas.openxmlformats.org/officeDocument/2006/relationships/image" Target="../media/image305.png"/><Relationship Id="rId62" Type="http://schemas.openxmlformats.org/officeDocument/2006/relationships/image" Target="../media/image313.png"/><Relationship Id="rId70" Type="http://schemas.openxmlformats.org/officeDocument/2006/relationships/image" Target="../media/image321.png"/><Relationship Id="rId75" Type="http://schemas.openxmlformats.org/officeDocument/2006/relationships/image" Target="../media/image326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5" Type="http://schemas.openxmlformats.org/officeDocument/2006/relationships/image" Target="../media/image266.png"/><Relationship Id="rId23" Type="http://schemas.openxmlformats.org/officeDocument/2006/relationships/image" Target="../media/image274.png"/><Relationship Id="rId28" Type="http://schemas.openxmlformats.org/officeDocument/2006/relationships/image" Target="../media/image279.png"/><Relationship Id="rId36" Type="http://schemas.openxmlformats.org/officeDocument/2006/relationships/image" Target="../media/image287.png"/><Relationship Id="rId49" Type="http://schemas.openxmlformats.org/officeDocument/2006/relationships/image" Target="../media/image300.png"/><Relationship Id="rId57" Type="http://schemas.openxmlformats.org/officeDocument/2006/relationships/image" Target="../media/image308.png"/><Relationship Id="rId10" Type="http://schemas.openxmlformats.org/officeDocument/2006/relationships/image" Target="../media/image261.png"/><Relationship Id="rId31" Type="http://schemas.openxmlformats.org/officeDocument/2006/relationships/image" Target="../media/image282.png"/><Relationship Id="rId44" Type="http://schemas.openxmlformats.org/officeDocument/2006/relationships/image" Target="../media/image295.png"/><Relationship Id="rId52" Type="http://schemas.openxmlformats.org/officeDocument/2006/relationships/image" Target="../media/image303.png"/><Relationship Id="rId60" Type="http://schemas.openxmlformats.org/officeDocument/2006/relationships/image" Target="../media/image311.png"/><Relationship Id="rId65" Type="http://schemas.openxmlformats.org/officeDocument/2006/relationships/image" Target="../media/image316.png"/><Relationship Id="rId73" Type="http://schemas.openxmlformats.org/officeDocument/2006/relationships/image" Target="../media/image324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Relationship Id="rId13" Type="http://schemas.openxmlformats.org/officeDocument/2006/relationships/image" Target="../media/image264.png"/><Relationship Id="rId18" Type="http://schemas.openxmlformats.org/officeDocument/2006/relationships/image" Target="../media/image269.png"/><Relationship Id="rId39" Type="http://schemas.openxmlformats.org/officeDocument/2006/relationships/image" Target="../media/image290.png"/><Relationship Id="rId34" Type="http://schemas.openxmlformats.org/officeDocument/2006/relationships/image" Target="../media/image285.png"/><Relationship Id="rId50" Type="http://schemas.openxmlformats.org/officeDocument/2006/relationships/image" Target="../media/image301.png"/><Relationship Id="rId55" Type="http://schemas.openxmlformats.org/officeDocument/2006/relationships/image" Target="../media/image306.png"/><Relationship Id="rId7" Type="http://schemas.openxmlformats.org/officeDocument/2006/relationships/image" Target="../media/image258.png"/><Relationship Id="rId71" Type="http://schemas.openxmlformats.org/officeDocument/2006/relationships/image" Target="../media/image322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9.png"/><Relationship Id="rId18" Type="http://schemas.openxmlformats.org/officeDocument/2006/relationships/image" Target="../media/image344.png"/><Relationship Id="rId26" Type="http://schemas.openxmlformats.org/officeDocument/2006/relationships/image" Target="../media/image352.png"/><Relationship Id="rId39" Type="http://schemas.openxmlformats.org/officeDocument/2006/relationships/image" Target="../media/image365.png"/><Relationship Id="rId21" Type="http://schemas.openxmlformats.org/officeDocument/2006/relationships/image" Target="../media/image347.png"/><Relationship Id="rId34" Type="http://schemas.openxmlformats.org/officeDocument/2006/relationships/image" Target="../media/image360.png"/><Relationship Id="rId7" Type="http://schemas.openxmlformats.org/officeDocument/2006/relationships/image" Target="../media/image333.png"/><Relationship Id="rId2" Type="http://schemas.openxmlformats.org/officeDocument/2006/relationships/image" Target="../media/image328.png"/><Relationship Id="rId16" Type="http://schemas.openxmlformats.org/officeDocument/2006/relationships/image" Target="../media/image342.png"/><Relationship Id="rId20" Type="http://schemas.openxmlformats.org/officeDocument/2006/relationships/image" Target="../media/image346.png"/><Relationship Id="rId29" Type="http://schemas.openxmlformats.org/officeDocument/2006/relationships/image" Target="../media/image355.png"/><Relationship Id="rId41" Type="http://schemas.openxmlformats.org/officeDocument/2006/relationships/image" Target="../media/image367.png"/><Relationship Id="rId1" Type="http://schemas.openxmlformats.org/officeDocument/2006/relationships/image" Target="../media/image327.png"/><Relationship Id="rId6" Type="http://schemas.openxmlformats.org/officeDocument/2006/relationships/image" Target="../media/image332.png"/><Relationship Id="rId11" Type="http://schemas.openxmlformats.org/officeDocument/2006/relationships/image" Target="../media/image337.png"/><Relationship Id="rId24" Type="http://schemas.openxmlformats.org/officeDocument/2006/relationships/image" Target="../media/image350.png"/><Relationship Id="rId32" Type="http://schemas.openxmlformats.org/officeDocument/2006/relationships/image" Target="../media/image358.png"/><Relationship Id="rId37" Type="http://schemas.openxmlformats.org/officeDocument/2006/relationships/image" Target="../media/image363.png"/><Relationship Id="rId40" Type="http://schemas.openxmlformats.org/officeDocument/2006/relationships/image" Target="../media/image366.png"/><Relationship Id="rId5" Type="http://schemas.openxmlformats.org/officeDocument/2006/relationships/image" Target="../media/image331.png"/><Relationship Id="rId15" Type="http://schemas.openxmlformats.org/officeDocument/2006/relationships/image" Target="../media/image341.png"/><Relationship Id="rId23" Type="http://schemas.openxmlformats.org/officeDocument/2006/relationships/image" Target="../media/image349.png"/><Relationship Id="rId28" Type="http://schemas.openxmlformats.org/officeDocument/2006/relationships/image" Target="../media/image354.png"/><Relationship Id="rId36" Type="http://schemas.openxmlformats.org/officeDocument/2006/relationships/image" Target="../media/image362.png"/><Relationship Id="rId10" Type="http://schemas.openxmlformats.org/officeDocument/2006/relationships/image" Target="../media/image336.png"/><Relationship Id="rId19" Type="http://schemas.openxmlformats.org/officeDocument/2006/relationships/image" Target="../media/image345.png"/><Relationship Id="rId31" Type="http://schemas.openxmlformats.org/officeDocument/2006/relationships/image" Target="../media/image357.png"/><Relationship Id="rId4" Type="http://schemas.openxmlformats.org/officeDocument/2006/relationships/image" Target="../media/image330.png"/><Relationship Id="rId9" Type="http://schemas.openxmlformats.org/officeDocument/2006/relationships/image" Target="../media/image335.png"/><Relationship Id="rId14" Type="http://schemas.openxmlformats.org/officeDocument/2006/relationships/image" Target="../media/image340.png"/><Relationship Id="rId22" Type="http://schemas.openxmlformats.org/officeDocument/2006/relationships/image" Target="../media/image348.png"/><Relationship Id="rId27" Type="http://schemas.openxmlformats.org/officeDocument/2006/relationships/image" Target="../media/image353.png"/><Relationship Id="rId30" Type="http://schemas.openxmlformats.org/officeDocument/2006/relationships/image" Target="../media/image356.png"/><Relationship Id="rId35" Type="http://schemas.openxmlformats.org/officeDocument/2006/relationships/image" Target="../media/image361.png"/><Relationship Id="rId8" Type="http://schemas.openxmlformats.org/officeDocument/2006/relationships/image" Target="../media/image334.png"/><Relationship Id="rId3" Type="http://schemas.openxmlformats.org/officeDocument/2006/relationships/image" Target="../media/image329.png"/><Relationship Id="rId12" Type="http://schemas.openxmlformats.org/officeDocument/2006/relationships/image" Target="../media/image338.png"/><Relationship Id="rId17" Type="http://schemas.openxmlformats.org/officeDocument/2006/relationships/image" Target="../media/image343.png"/><Relationship Id="rId25" Type="http://schemas.openxmlformats.org/officeDocument/2006/relationships/image" Target="../media/image351.png"/><Relationship Id="rId33" Type="http://schemas.openxmlformats.org/officeDocument/2006/relationships/image" Target="../media/image359.png"/><Relationship Id="rId38" Type="http://schemas.openxmlformats.org/officeDocument/2006/relationships/image" Target="../media/image364.png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84.png"/><Relationship Id="rId21" Type="http://schemas.openxmlformats.org/officeDocument/2006/relationships/image" Target="../media/image388.png"/><Relationship Id="rId42" Type="http://schemas.openxmlformats.org/officeDocument/2006/relationships/image" Target="../media/image409.png"/><Relationship Id="rId63" Type="http://schemas.openxmlformats.org/officeDocument/2006/relationships/image" Target="../media/image430.png"/><Relationship Id="rId84" Type="http://schemas.openxmlformats.org/officeDocument/2006/relationships/image" Target="../media/image451.png"/><Relationship Id="rId138" Type="http://schemas.openxmlformats.org/officeDocument/2006/relationships/image" Target="../media/image505.png"/><Relationship Id="rId107" Type="http://schemas.openxmlformats.org/officeDocument/2006/relationships/image" Target="../media/image474.png"/><Relationship Id="rId11" Type="http://schemas.openxmlformats.org/officeDocument/2006/relationships/image" Target="../media/image378.png"/><Relationship Id="rId32" Type="http://schemas.openxmlformats.org/officeDocument/2006/relationships/image" Target="../media/image399.png"/><Relationship Id="rId53" Type="http://schemas.openxmlformats.org/officeDocument/2006/relationships/image" Target="../media/image420.png"/><Relationship Id="rId74" Type="http://schemas.openxmlformats.org/officeDocument/2006/relationships/image" Target="../media/image441.png"/><Relationship Id="rId128" Type="http://schemas.openxmlformats.org/officeDocument/2006/relationships/image" Target="../media/image495.png"/><Relationship Id="rId5" Type="http://schemas.openxmlformats.org/officeDocument/2006/relationships/image" Target="../media/image372.png"/><Relationship Id="rId90" Type="http://schemas.openxmlformats.org/officeDocument/2006/relationships/image" Target="../media/image457.png"/><Relationship Id="rId95" Type="http://schemas.openxmlformats.org/officeDocument/2006/relationships/image" Target="../media/image462.png"/><Relationship Id="rId22" Type="http://schemas.openxmlformats.org/officeDocument/2006/relationships/image" Target="../media/image389.png"/><Relationship Id="rId27" Type="http://schemas.openxmlformats.org/officeDocument/2006/relationships/image" Target="../media/image394.png"/><Relationship Id="rId43" Type="http://schemas.openxmlformats.org/officeDocument/2006/relationships/image" Target="../media/image410.png"/><Relationship Id="rId48" Type="http://schemas.openxmlformats.org/officeDocument/2006/relationships/image" Target="../media/image415.png"/><Relationship Id="rId64" Type="http://schemas.openxmlformats.org/officeDocument/2006/relationships/image" Target="../media/image431.png"/><Relationship Id="rId69" Type="http://schemas.openxmlformats.org/officeDocument/2006/relationships/image" Target="../media/image436.png"/><Relationship Id="rId113" Type="http://schemas.openxmlformats.org/officeDocument/2006/relationships/image" Target="../media/image480.png"/><Relationship Id="rId118" Type="http://schemas.openxmlformats.org/officeDocument/2006/relationships/image" Target="../media/image485.png"/><Relationship Id="rId134" Type="http://schemas.openxmlformats.org/officeDocument/2006/relationships/image" Target="../media/image501.png"/><Relationship Id="rId139" Type="http://schemas.openxmlformats.org/officeDocument/2006/relationships/image" Target="../media/image506.png"/><Relationship Id="rId80" Type="http://schemas.openxmlformats.org/officeDocument/2006/relationships/image" Target="../media/image447.png"/><Relationship Id="rId85" Type="http://schemas.openxmlformats.org/officeDocument/2006/relationships/image" Target="../media/image452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33" Type="http://schemas.openxmlformats.org/officeDocument/2006/relationships/image" Target="../media/image400.png"/><Relationship Id="rId38" Type="http://schemas.openxmlformats.org/officeDocument/2006/relationships/image" Target="../media/image405.png"/><Relationship Id="rId59" Type="http://schemas.openxmlformats.org/officeDocument/2006/relationships/image" Target="../media/image426.png"/><Relationship Id="rId103" Type="http://schemas.openxmlformats.org/officeDocument/2006/relationships/image" Target="../media/image470.png"/><Relationship Id="rId108" Type="http://schemas.openxmlformats.org/officeDocument/2006/relationships/image" Target="../media/image475.png"/><Relationship Id="rId124" Type="http://schemas.openxmlformats.org/officeDocument/2006/relationships/image" Target="../media/image491.png"/><Relationship Id="rId129" Type="http://schemas.openxmlformats.org/officeDocument/2006/relationships/image" Target="../media/image496.png"/><Relationship Id="rId54" Type="http://schemas.openxmlformats.org/officeDocument/2006/relationships/image" Target="../media/image421.png"/><Relationship Id="rId70" Type="http://schemas.openxmlformats.org/officeDocument/2006/relationships/image" Target="../media/image437.png"/><Relationship Id="rId75" Type="http://schemas.openxmlformats.org/officeDocument/2006/relationships/image" Target="../media/image442.png"/><Relationship Id="rId91" Type="http://schemas.openxmlformats.org/officeDocument/2006/relationships/image" Target="../media/image458.png"/><Relationship Id="rId96" Type="http://schemas.openxmlformats.org/officeDocument/2006/relationships/image" Target="../media/image463.png"/><Relationship Id="rId140" Type="http://schemas.openxmlformats.org/officeDocument/2006/relationships/image" Target="../media/image507.png"/><Relationship Id="rId145" Type="http://schemas.openxmlformats.org/officeDocument/2006/relationships/image" Target="../media/image512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23" Type="http://schemas.openxmlformats.org/officeDocument/2006/relationships/image" Target="../media/image390.png"/><Relationship Id="rId28" Type="http://schemas.openxmlformats.org/officeDocument/2006/relationships/image" Target="../media/image395.png"/><Relationship Id="rId49" Type="http://schemas.openxmlformats.org/officeDocument/2006/relationships/image" Target="../media/image416.png"/><Relationship Id="rId114" Type="http://schemas.openxmlformats.org/officeDocument/2006/relationships/image" Target="../media/image481.png"/><Relationship Id="rId119" Type="http://schemas.openxmlformats.org/officeDocument/2006/relationships/image" Target="../media/image486.png"/><Relationship Id="rId44" Type="http://schemas.openxmlformats.org/officeDocument/2006/relationships/image" Target="../media/image411.png"/><Relationship Id="rId60" Type="http://schemas.openxmlformats.org/officeDocument/2006/relationships/image" Target="../media/image427.png"/><Relationship Id="rId65" Type="http://schemas.openxmlformats.org/officeDocument/2006/relationships/image" Target="../media/image432.png"/><Relationship Id="rId81" Type="http://schemas.openxmlformats.org/officeDocument/2006/relationships/image" Target="../media/image448.png"/><Relationship Id="rId86" Type="http://schemas.openxmlformats.org/officeDocument/2006/relationships/image" Target="../media/image453.png"/><Relationship Id="rId130" Type="http://schemas.openxmlformats.org/officeDocument/2006/relationships/image" Target="../media/image497.png"/><Relationship Id="rId135" Type="http://schemas.openxmlformats.org/officeDocument/2006/relationships/image" Target="../media/image502.png"/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39" Type="http://schemas.openxmlformats.org/officeDocument/2006/relationships/image" Target="../media/image406.png"/><Relationship Id="rId109" Type="http://schemas.openxmlformats.org/officeDocument/2006/relationships/image" Target="../media/image476.png"/><Relationship Id="rId34" Type="http://schemas.openxmlformats.org/officeDocument/2006/relationships/image" Target="../media/image401.png"/><Relationship Id="rId50" Type="http://schemas.openxmlformats.org/officeDocument/2006/relationships/image" Target="../media/image417.png"/><Relationship Id="rId55" Type="http://schemas.openxmlformats.org/officeDocument/2006/relationships/image" Target="../media/image422.png"/><Relationship Id="rId76" Type="http://schemas.openxmlformats.org/officeDocument/2006/relationships/image" Target="../media/image443.png"/><Relationship Id="rId97" Type="http://schemas.openxmlformats.org/officeDocument/2006/relationships/image" Target="../media/image464.png"/><Relationship Id="rId104" Type="http://schemas.openxmlformats.org/officeDocument/2006/relationships/image" Target="../media/image471.png"/><Relationship Id="rId120" Type="http://schemas.openxmlformats.org/officeDocument/2006/relationships/image" Target="../media/image487.png"/><Relationship Id="rId125" Type="http://schemas.openxmlformats.org/officeDocument/2006/relationships/image" Target="../media/image492.png"/><Relationship Id="rId141" Type="http://schemas.openxmlformats.org/officeDocument/2006/relationships/image" Target="../media/image508.png"/><Relationship Id="rId146" Type="http://schemas.openxmlformats.org/officeDocument/2006/relationships/image" Target="../media/image513.png"/><Relationship Id="rId7" Type="http://schemas.openxmlformats.org/officeDocument/2006/relationships/image" Target="../media/image374.png"/><Relationship Id="rId71" Type="http://schemas.openxmlformats.org/officeDocument/2006/relationships/image" Target="../media/image438.png"/><Relationship Id="rId92" Type="http://schemas.openxmlformats.org/officeDocument/2006/relationships/image" Target="../media/image459.png"/><Relationship Id="rId2" Type="http://schemas.openxmlformats.org/officeDocument/2006/relationships/image" Target="../media/image369.png"/><Relationship Id="rId29" Type="http://schemas.openxmlformats.org/officeDocument/2006/relationships/image" Target="../media/image396.png"/><Relationship Id="rId24" Type="http://schemas.openxmlformats.org/officeDocument/2006/relationships/image" Target="../media/image391.png"/><Relationship Id="rId40" Type="http://schemas.openxmlformats.org/officeDocument/2006/relationships/image" Target="../media/image407.png"/><Relationship Id="rId45" Type="http://schemas.openxmlformats.org/officeDocument/2006/relationships/image" Target="../media/image412.png"/><Relationship Id="rId66" Type="http://schemas.openxmlformats.org/officeDocument/2006/relationships/image" Target="../media/image433.png"/><Relationship Id="rId87" Type="http://schemas.openxmlformats.org/officeDocument/2006/relationships/image" Target="../media/image454.png"/><Relationship Id="rId110" Type="http://schemas.openxmlformats.org/officeDocument/2006/relationships/image" Target="../media/image477.png"/><Relationship Id="rId115" Type="http://schemas.openxmlformats.org/officeDocument/2006/relationships/image" Target="../media/image482.png"/><Relationship Id="rId131" Type="http://schemas.openxmlformats.org/officeDocument/2006/relationships/image" Target="../media/image498.png"/><Relationship Id="rId136" Type="http://schemas.openxmlformats.org/officeDocument/2006/relationships/image" Target="../media/image503.png"/><Relationship Id="rId61" Type="http://schemas.openxmlformats.org/officeDocument/2006/relationships/image" Target="../media/image428.png"/><Relationship Id="rId82" Type="http://schemas.openxmlformats.org/officeDocument/2006/relationships/image" Target="../media/image449.png"/><Relationship Id="rId19" Type="http://schemas.openxmlformats.org/officeDocument/2006/relationships/image" Target="../media/image386.png"/><Relationship Id="rId14" Type="http://schemas.openxmlformats.org/officeDocument/2006/relationships/image" Target="../media/image381.png"/><Relationship Id="rId30" Type="http://schemas.openxmlformats.org/officeDocument/2006/relationships/image" Target="../media/image397.png"/><Relationship Id="rId35" Type="http://schemas.openxmlformats.org/officeDocument/2006/relationships/image" Target="../media/image402.png"/><Relationship Id="rId56" Type="http://schemas.openxmlformats.org/officeDocument/2006/relationships/image" Target="../media/image423.png"/><Relationship Id="rId77" Type="http://schemas.openxmlformats.org/officeDocument/2006/relationships/image" Target="../media/image444.png"/><Relationship Id="rId100" Type="http://schemas.openxmlformats.org/officeDocument/2006/relationships/image" Target="../media/image467.png"/><Relationship Id="rId105" Type="http://schemas.openxmlformats.org/officeDocument/2006/relationships/image" Target="../media/image472.png"/><Relationship Id="rId126" Type="http://schemas.openxmlformats.org/officeDocument/2006/relationships/image" Target="../media/image493.png"/><Relationship Id="rId147" Type="http://schemas.openxmlformats.org/officeDocument/2006/relationships/image" Target="../media/image514.png"/><Relationship Id="rId8" Type="http://schemas.openxmlformats.org/officeDocument/2006/relationships/image" Target="../media/image375.png"/><Relationship Id="rId51" Type="http://schemas.openxmlformats.org/officeDocument/2006/relationships/image" Target="../media/image418.png"/><Relationship Id="rId72" Type="http://schemas.openxmlformats.org/officeDocument/2006/relationships/image" Target="../media/image439.png"/><Relationship Id="rId93" Type="http://schemas.openxmlformats.org/officeDocument/2006/relationships/image" Target="../media/image460.png"/><Relationship Id="rId98" Type="http://schemas.openxmlformats.org/officeDocument/2006/relationships/image" Target="../media/image465.png"/><Relationship Id="rId121" Type="http://schemas.openxmlformats.org/officeDocument/2006/relationships/image" Target="../media/image488.png"/><Relationship Id="rId142" Type="http://schemas.openxmlformats.org/officeDocument/2006/relationships/image" Target="../media/image509.png"/><Relationship Id="rId3" Type="http://schemas.openxmlformats.org/officeDocument/2006/relationships/image" Target="../media/image370.png"/><Relationship Id="rId25" Type="http://schemas.openxmlformats.org/officeDocument/2006/relationships/image" Target="../media/image392.png"/><Relationship Id="rId46" Type="http://schemas.openxmlformats.org/officeDocument/2006/relationships/image" Target="../media/image413.png"/><Relationship Id="rId67" Type="http://schemas.openxmlformats.org/officeDocument/2006/relationships/image" Target="../media/image434.png"/><Relationship Id="rId116" Type="http://schemas.openxmlformats.org/officeDocument/2006/relationships/image" Target="../media/image483.png"/><Relationship Id="rId137" Type="http://schemas.openxmlformats.org/officeDocument/2006/relationships/image" Target="../media/image504.png"/><Relationship Id="rId20" Type="http://schemas.openxmlformats.org/officeDocument/2006/relationships/image" Target="../media/image387.png"/><Relationship Id="rId41" Type="http://schemas.openxmlformats.org/officeDocument/2006/relationships/image" Target="../media/image408.png"/><Relationship Id="rId62" Type="http://schemas.openxmlformats.org/officeDocument/2006/relationships/image" Target="../media/image429.png"/><Relationship Id="rId83" Type="http://schemas.openxmlformats.org/officeDocument/2006/relationships/image" Target="../media/image450.png"/><Relationship Id="rId88" Type="http://schemas.openxmlformats.org/officeDocument/2006/relationships/image" Target="../media/image455.png"/><Relationship Id="rId111" Type="http://schemas.openxmlformats.org/officeDocument/2006/relationships/image" Target="../media/image478.png"/><Relationship Id="rId132" Type="http://schemas.openxmlformats.org/officeDocument/2006/relationships/image" Target="../media/image499.png"/><Relationship Id="rId15" Type="http://schemas.openxmlformats.org/officeDocument/2006/relationships/image" Target="../media/image382.png"/><Relationship Id="rId36" Type="http://schemas.openxmlformats.org/officeDocument/2006/relationships/image" Target="../media/image403.png"/><Relationship Id="rId57" Type="http://schemas.openxmlformats.org/officeDocument/2006/relationships/image" Target="../media/image424.png"/><Relationship Id="rId106" Type="http://schemas.openxmlformats.org/officeDocument/2006/relationships/image" Target="../media/image473.png"/><Relationship Id="rId127" Type="http://schemas.openxmlformats.org/officeDocument/2006/relationships/image" Target="../media/image494.png"/><Relationship Id="rId10" Type="http://schemas.openxmlformats.org/officeDocument/2006/relationships/image" Target="../media/image377.png"/><Relationship Id="rId31" Type="http://schemas.openxmlformats.org/officeDocument/2006/relationships/image" Target="../media/image398.png"/><Relationship Id="rId52" Type="http://schemas.openxmlformats.org/officeDocument/2006/relationships/image" Target="../media/image419.png"/><Relationship Id="rId73" Type="http://schemas.openxmlformats.org/officeDocument/2006/relationships/image" Target="../media/image440.png"/><Relationship Id="rId78" Type="http://schemas.openxmlformats.org/officeDocument/2006/relationships/image" Target="../media/image445.png"/><Relationship Id="rId94" Type="http://schemas.openxmlformats.org/officeDocument/2006/relationships/image" Target="../media/image461.png"/><Relationship Id="rId99" Type="http://schemas.openxmlformats.org/officeDocument/2006/relationships/image" Target="../media/image466.png"/><Relationship Id="rId101" Type="http://schemas.openxmlformats.org/officeDocument/2006/relationships/image" Target="../media/image468.png"/><Relationship Id="rId122" Type="http://schemas.openxmlformats.org/officeDocument/2006/relationships/image" Target="../media/image489.png"/><Relationship Id="rId143" Type="http://schemas.openxmlformats.org/officeDocument/2006/relationships/image" Target="../media/image510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26" Type="http://schemas.openxmlformats.org/officeDocument/2006/relationships/image" Target="../media/image393.png"/><Relationship Id="rId47" Type="http://schemas.openxmlformats.org/officeDocument/2006/relationships/image" Target="../media/image414.png"/><Relationship Id="rId68" Type="http://schemas.openxmlformats.org/officeDocument/2006/relationships/image" Target="../media/image435.png"/><Relationship Id="rId89" Type="http://schemas.openxmlformats.org/officeDocument/2006/relationships/image" Target="../media/image456.png"/><Relationship Id="rId112" Type="http://schemas.openxmlformats.org/officeDocument/2006/relationships/image" Target="../media/image479.png"/><Relationship Id="rId133" Type="http://schemas.openxmlformats.org/officeDocument/2006/relationships/image" Target="../media/image500.png"/><Relationship Id="rId16" Type="http://schemas.openxmlformats.org/officeDocument/2006/relationships/image" Target="../media/image383.png"/><Relationship Id="rId37" Type="http://schemas.openxmlformats.org/officeDocument/2006/relationships/image" Target="../media/image404.png"/><Relationship Id="rId58" Type="http://schemas.openxmlformats.org/officeDocument/2006/relationships/image" Target="../media/image425.png"/><Relationship Id="rId79" Type="http://schemas.openxmlformats.org/officeDocument/2006/relationships/image" Target="../media/image446.png"/><Relationship Id="rId102" Type="http://schemas.openxmlformats.org/officeDocument/2006/relationships/image" Target="../media/image469.png"/><Relationship Id="rId123" Type="http://schemas.openxmlformats.org/officeDocument/2006/relationships/image" Target="../media/image490.png"/><Relationship Id="rId144" Type="http://schemas.openxmlformats.org/officeDocument/2006/relationships/image" Target="../media/image511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7.png"/><Relationship Id="rId18" Type="http://schemas.openxmlformats.org/officeDocument/2006/relationships/image" Target="../media/image532.png"/><Relationship Id="rId26" Type="http://schemas.openxmlformats.org/officeDocument/2006/relationships/image" Target="../media/image540.png"/><Relationship Id="rId39" Type="http://schemas.openxmlformats.org/officeDocument/2006/relationships/image" Target="../media/image553.png"/><Relationship Id="rId21" Type="http://schemas.openxmlformats.org/officeDocument/2006/relationships/image" Target="../media/image535.png"/><Relationship Id="rId34" Type="http://schemas.openxmlformats.org/officeDocument/2006/relationships/image" Target="../media/image548.png"/><Relationship Id="rId7" Type="http://schemas.openxmlformats.org/officeDocument/2006/relationships/image" Target="../media/image521.png"/><Relationship Id="rId2" Type="http://schemas.openxmlformats.org/officeDocument/2006/relationships/image" Target="../media/image516.png"/><Relationship Id="rId16" Type="http://schemas.openxmlformats.org/officeDocument/2006/relationships/image" Target="../media/image530.png"/><Relationship Id="rId20" Type="http://schemas.openxmlformats.org/officeDocument/2006/relationships/image" Target="../media/image534.png"/><Relationship Id="rId29" Type="http://schemas.openxmlformats.org/officeDocument/2006/relationships/image" Target="../media/image543.png"/><Relationship Id="rId41" Type="http://schemas.openxmlformats.org/officeDocument/2006/relationships/image" Target="../media/image555.png"/><Relationship Id="rId1" Type="http://schemas.openxmlformats.org/officeDocument/2006/relationships/image" Target="../media/image515.png"/><Relationship Id="rId6" Type="http://schemas.openxmlformats.org/officeDocument/2006/relationships/image" Target="../media/image520.png"/><Relationship Id="rId11" Type="http://schemas.openxmlformats.org/officeDocument/2006/relationships/image" Target="../media/image525.png"/><Relationship Id="rId24" Type="http://schemas.openxmlformats.org/officeDocument/2006/relationships/image" Target="../media/image538.png"/><Relationship Id="rId32" Type="http://schemas.openxmlformats.org/officeDocument/2006/relationships/image" Target="../media/image546.png"/><Relationship Id="rId37" Type="http://schemas.openxmlformats.org/officeDocument/2006/relationships/image" Target="../media/image551.png"/><Relationship Id="rId40" Type="http://schemas.openxmlformats.org/officeDocument/2006/relationships/image" Target="../media/image554.png"/><Relationship Id="rId5" Type="http://schemas.openxmlformats.org/officeDocument/2006/relationships/image" Target="../media/image519.png"/><Relationship Id="rId15" Type="http://schemas.openxmlformats.org/officeDocument/2006/relationships/image" Target="../media/image529.png"/><Relationship Id="rId23" Type="http://schemas.openxmlformats.org/officeDocument/2006/relationships/image" Target="../media/image537.png"/><Relationship Id="rId28" Type="http://schemas.openxmlformats.org/officeDocument/2006/relationships/image" Target="../media/image542.png"/><Relationship Id="rId36" Type="http://schemas.openxmlformats.org/officeDocument/2006/relationships/image" Target="../media/image550.png"/><Relationship Id="rId10" Type="http://schemas.openxmlformats.org/officeDocument/2006/relationships/image" Target="../media/image524.png"/><Relationship Id="rId19" Type="http://schemas.openxmlformats.org/officeDocument/2006/relationships/image" Target="../media/image533.png"/><Relationship Id="rId31" Type="http://schemas.openxmlformats.org/officeDocument/2006/relationships/image" Target="../media/image545.png"/><Relationship Id="rId4" Type="http://schemas.openxmlformats.org/officeDocument/2006/relationships/image" Target="../media/image518.png"/><Relationship Id="rId9" Type="http://schemas.openxmlformats.org/officeDocument/2006/relationships/image" Target="../media/image523.png"/><Relationship Id="rId14" Type="http://schemas.openxmlformats.org/officeDocument/2006/relationships/image" Target="../media/image528.png"/><Relationship Id="rId22" Type="http://schemas.openxmlformats.org/officeDocument/2006/relationships/image" Target="../media/image536.png"/><Relationship Id="rId27" Type="http://schemas.openxmlformats.org/officeDocument/2006/relationships/image" Target="../media/image541.png"/><Relationship Id="rId30" Type="http://schemas.openxmlformats.org/officeDocument/2006/relationships/image" Target="../media/image544.png"/><Relationship Id="rId35" Type="http://schemas.openxmlformats.org/officeDocument/2006/relationships/image" Target="../media/image549.png"/><Relationship Id="rId8" Type="http://schemas.openxmlformats.org/officeDocument/2006/relationships/image" Target="../media/image522.png"/><Relationship Id="rId3" Type="http://schemas.openxmlformats.org/officeDocument/2006/relationships/image" Target="../media/image517.png"/><Relationship Id="rId12" Type="http://schemas.openxmlformats.org/officeDocument/2006/relationships/image" Target="../media/image526.png"/><Relationship Id="rId17" Type="http://schemas.openxmlformats.org/officeDocument/2006/relationships/image" Target="../media/image531.png"/><Relationship Id="rId25" Type="http://schemas.openxmlformats.org/officeDocument/2006/relationships/image" Target="../media/image539.png"/><Relationship Id="rId33" Type="http://schemas.openxmlformats.org/officeDocument/2006/relationships/image" Target="../media/image547.png"/><Relationship Id="rId38" Type="http://schemas.openxmlformats.org/officeDocument/2006/relationships/image" Target="../media/image552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png"/><Relationship Id="rId18" Type="http://schemas.openxmlformats.org/officeDocument/2006/relationships/image" Target="../media/image573.png"/><Relationship Id="rId26" Type="http://schemas.openxmlformats.org/officeDocument/2006/relationships/image" Target="../media/image581.png"/><Relationship Id="rId39" Type="http://schemas.openxmlformats.org/officeDocument/2006/relationships/image" Target="../media/image594.png"/><Relationship Id="rId21" Type="http://schemas.openxmlformats.org/officeDocument/2006/relationships/image" Target="../media/image576.png"/><Relationship Id="rId34" Type="http://schemas.openxmlformats.org/officeDocument/2006/relationships/image" Target="../media/image589.png"/><Relationship Id="rId7" Type="http://schemas.openxmlformats.org/officeDocument/2006/relationships/image" Target="../media/image562.png"/><Relationship Id="rId12" Type="http://schemas.openxmlformats.org/officeDocument/2006/relationships/image" Target="../media/image567.png"/><Relationship Id="rId17" Type="http://schemas.openxmlformats.org/officeDocument/2006/relationships/image" Target="../media/image572.png"/><Relationship Id="rId25" Type="http://schemas.openxmlformats.org/officeDocument/2006/relationships/image" Target="../media/image580.png"/><Relationship Id="rId33" Type="http://schemas.openxmlformats.org/officeDocument/2006/relationships/image" Target="../media/image588.png"/><Relationship Id="rId38" Type="http://schemas.openxmlformats.org/officeDocument/2006/relationships/image" Target="../media/image593.png"/><Relationship Id="rId2" Type="http://schemas.openxmlformats.org/officeDocument/2006/relationships/image" Target="../media/image557.png"/><Relationship Id="rId16" Type="http://schemas.openxmlformats.org/officeDocument/2006/relationships/image" Target="../media/image571.png"/><Relationship Id="rId20" Type="http://schemas.openxmlformats.org/officeDocument/2006/relationships/image" Target="../media/image575.png"/><Relationship Id="rId29" Type="http://schemas.openxmlformats.org/officeDocument/2006/relationships/image" Target="../media/image584.png"/><Relationship Id="rId1" Type="http://schemas.openxmlformats.org/officeDocument/2006/relationships/image" Target="../media/image556.png"/><Relationship Id="rId6" Type="http://schemas.openxmlformats.org/officeDocument/2006/relationships/image" Target="../media/image561.png"/><Relationship Id="rId11" Type="http://schemas.openxmlformats.org/officeDocument/2006/relationships/image" Target="../media/image566.png"/><Relationship Id="rId24" Type="http://schemas.openxmlformats.org/officeDocument/2006/relationships/image" Target="../media/image579.png"/><Relationship Id="rId32" Type="http://schemas.openxmlformats.org/officeDocument/2006/relationships/image" Target="../media/image587.png"/><Relationship Id="rId37" Type="http://schemas.openxmlformats.org/officeDocument/2006/relationships/image" Target="../media/image592.png"/><Relationship Id="rId40" Type="http://schemas.openxmlformats.org/officeDocument/2006/relationships/image" Target="../media/image595.png"/><Relationship Id="rId5" Type="http://schemas.openxmlformats.org/officeDocument/2006/relationships/image" Target="../media/image560.png"/><Relationship Id="rId15" Type="http://schemas.openxmlformats.org/officeDocument/2006/relationships/image" Target="../media/image570.png"/><Relationship Id="rId23" Type="http://schemas.openxmlformats.org/officeDocument/2006/relationships/image" Target="../media/image578.png"/><Relationship Id="rId28" Type="http://schemas.openxmlformats.org/officeDocument/2006/relationships/image" Target="../media/image583.png"/><Relationship Id="rId36" Type="http://schemas.openxmlformats.org/officeDocument/2006/relationships/image" Target="../media/image591.png"/><Relationship Id="rId10" Type="http://schemas.openxmlformats.org/officeDocument/2006/relationships/image" Target="../media/image565.png"/><Relationship Id="rId19" Type="http://schemas.openxmlformats.org/officeDocument/2006/relationships/image" Target="../media/image574.png"/><Relationship Id="rId31" Type="http://schemas.openxmlformats.org/officeDocument/2006/relationships/image" Target="../media/image586.png"/><Relationship Id="rId4" Type="http://schemas.openxmlformats.org/officeDocument/2006/relationships/image" Target="../media/image559.png"/><Relationship Id="rId9" Type="http://schemas.openxmlformats.org/officeDocument/2006/relationships/image" Target="../media/image564.png"/><Relationship Id="rId14" Type="http://schemas.openxmlformats.org/officeDocument/2006/relationships/image" Target="../media/image569.png"/><Relationship Id="rId22" Type="http://schemas.openxmlformats.org/officeDocument/2006/relationships/image" Target="../media/image577.png"/><Relationship Id="rId27" Type="http://schemas.openxmlformats.org/officeDocument/2006/relationships/image" Target="../media/image582.png"/><Relationship Id="rId30" Type="http://schemas.openxmlformats.org/officeDocument/2006/relationships/image" Target="../media/image585.png"/><Relationship Id="rId35" Type="http://schemas.openxmlformats.org/officeDocument/2006/relationships/image" Target="../media/image590.png"/><Relationship Id="rId8" Type="http://schemas.openxmlformats.org/officeDocument/2006/relationships/image" Target="../media/image563.png"/><Relationship Id="rId3" Type="http://schemas.openxmlformats.org/officeDocument/2006/relationships/image" Target="../media/image558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8.png"/><Relationship Id="rId18" Type="http://schemas.openxmlformats.org/officeDocument/2006/relationships/image" Target="../media/image613.png"/><Relationship Id="rId26" Type="http://schemas.openxmlformats.org/officeDocument/2006/relationships/image" Target="../media/image621.png"/><Relationship Id="rId39" Type="http://schemas.openxmlformats.org/officeDocument/2006/relationships/image" Target="../media/image634.png"/><Relationship Id="rId21" Type="http://schemas.openxmlformats.org/officeDocument/2006/relationships/image" Target="../media/image616.png"/><Relationship Id="rId34" Type="http://schemas.openxmlformats.org/officeDocument/2006/relationships/image" Target="../media/image629.png"/><Relationship Id="rId42" Type="http://schemas.openxmlformats.org/officeDocument/2006/relationships/image" Target="../media/image637.png"/><Relationship Id="rId7" Type="http://schemas.openxmlformats.org/officeDocument/2006/relationships/image" Target="../media/image602.png"/><Relationship Id="rId2" Type="http://schemas.openxmlformats.org/officeDocument/2006/relationships/image" Target="../media/image597.png"/><Relationship Id="rId16" Type="http://schemas.openxmlformats.org/officeDocument/2006/relationships/image" Target="../media/image611.png"/><Relationship Id="rId29" Type="http://schemas.openxmlformats.org/officeDocument/2006/relationships/image" Target="../media/image624.png"/><Relationship Id="rId1" Type="http://schemas.openxmlformats.org/officeDocument/2006/relationships/image" Target="../media/image596.png"/><Relationship Id="rId6" Type="http://schemas.openxmlformats.org/officeDocument/2006/relationships/image" Target="../media/image601.png"/><Relationship Id="rId11" Type="http://schemas.openxmlformats.org/officeDocument/2006/relationships/image" Target="../media/image606.png"/><Relationship Id="rId24" Type="http://schemas.openxmlformats.org/officeDocument/2006/relationships/image" Target="../media/image619.png"/><Relationship Id="rId32" Type="http://schemas.openxmlformats.org/officeDocument/2006/relationships/image" Target="../media/image627.png"/><Relationship Id="rId37" Type="http://schemas.openxmlformats.org/officeDocument/2006/relationships/image" Target="../media/image632.png"/><Relationship Id="rId40" Type="http://schemas.openxmlformats.org/officeDocument/2006/relationships/image" Target="../media/image635.png"/><Relationship Id="rId45" Type="http://schemas.openxmlformats.org/officeDocument/2006/relationships/image" Target="../media/image640.png"/><Relationship Id="rId5" Type="http://schemas.openxmlformats.org/officeDocument/2006/relationships/image" Target="../media/image600.png"/><Relationship Id="rId15" Type="http://schemas.openxmlformats.org/officeDocument/2006/relationships/image" Target="../media/image610.png"/><Relationship Id="rId23" Type="http://schemas.openxmlformats.org/officeDocument/2006/relationships/image" Target="../media/image618.png"/><Relationship Id="rId28" Type="http://schemas.openxmlformats.org/officeDocument/2006/relationships/image" Target="../media/image623.png"/><Relationship Id="rId36" Type="http://schemas.openxmlformats.org/officeDocument/2006/relationships/image" Target="../media/image631.png"/><Relationship Id="rId10" Type="http://schemas.openxmlformats.org/officeDocument/2006/relationships/image" Target="../media/image605.png"/><Relationship Id="rId19" Type="http://schemas.openxmlformats.org/officeDocument/2006/relationships/image" Target="../media/image614.png"/><Relationship Id="rId31" Type="http://schemas.openxmlformats.org/officeDocument/2006/relationships/image" Target="../media/image626.png"/><Relationship Id="rId44" Type="http://schemas.openxmlformats.org/officeDocument/2006/relationships/image" Target="../media/image639.png"/><Relationship Id="rId4" Type="http://schemas.openxmlformats.org/officeDocument/2006/relationships/image" Target="../media/image599.png"/><Relationship Id="rId9" Type="http://schemas.openxmlformats.org/officeDocument/2006/relationships/image" Target="../media/image604.png"/><Relationship Id="rId14" Type="http://schemas.openxmlformats.org/officeDocument/2006/relationships/image" Target="../media/image609.png"/><Relationship Id="rId22" Type="http://schemas.openxmlformats.org/officeDocument/2006/relationships/image" Target="../media/image617.png"/><Relationship Id="rId27" Type="http://schemas.openxmlformats.org/officeDocument/2006/relationships/image" Target="../media/image622.png"/><Relationship Id="rId30" Type="http://schemas.openxmlformats.org/officeDocument/2006/relationships/image" Target="../media/image625.png"/><Relationship Id="rId35" Type="http://schemas.openxmlformats.org/officeDocument/2006/relationships/image" Target="../media/image630.png"/><Relationship Id="rId43" Type="http://schemas.openxmlformats.org/officeDocument/2006/relationships/image" Target="../media/image638.png"/><Relationship Id="rId8" Type="http://schemas.openxmlformats.org/officeDocument/2006/relationships/image" Target="../media/image603.png"/><Relationship Id="rId3" Type="http://schemas.openxmlformats.org/officeDocument/2006/relationships/image" Target="../media/image598.png"/><Relationship Id="rId12" Type="http://schemas.openxmlformats.org/officeDocument/2006/relationships/image" Target="../media/image607.png"/><Relationship Id="rId17" Type="http://schemas.openxmlformats.org/officeDocument/2006/relationships/image" Target="../media/image612.png"/><Relationship Id="rId25" Type="http://schemas.openxmlformats.org/officeDocument/2006/relationships/image" Target="../media/image620.png"/><Relationship Id="rId33" Type="http://schemas.openxmlformats.org/officeDocument/2006/relationships/image" Target="../media/image628.png"/><Relationship Id="rId38" Type="http://schemas.openxmlformats.org/officeDocument/2006/relationships/image" Target="../media/image633.png"/><Relationship Id="rId46" Type="http://schemas.openxmlformats.org/officeDocument/2006/relationships/image" Target="../media/image641.png"/><Relationship Id="rId20" Type="http://schemas.openxmlformats.org/officeDocument/2006/relationships/image" Target="../media/image615.png"/><Relationship Id="rId41" Type="http://schemas.openxmlformats.org/officeDocument/2006/relationships/image" Target="../media/image636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4.png"/><Relationship Id="rId18" Type="http://schemas.openxmlformats.org/officeDocument/2006/relationships/image" Target="../media/image659.png"/><Relationship Id="rId26" Type="http://schemas.openxmlformats.org/officeDocument/2006/relationships/image" Target="../media/image667.png"/><Relationship Id="rId39" Type="http://schemas.openxmlformats.org/officeDocument/2006/relationships/image" Target="../media/image680.png"/><Relationship Id="rId21" Type="http://schemas.openxmlformats.org/officeDocument/2006/relationships/image" Target="../media/image662.png"/><Relationship Id="rId34" Type="http://schemas.openxmlformats.org/officeDocument/2006/relationships/image" Target="../media/image675.png"/><Relationship Id="rId42" Type="http://schemas.openxmlformats.org/officeDocument/2006/relationships/image" Target="../media/image683.png"/><Relationship Id="rId7" Type="http://schemas.openxmlformats.org/officeDocument/2006/relationships/image" Target="../media/image648.png"/><Relationship Id="rId2" Type="http://schemas.openxmlformats.org/officeDocument/2006/relationships/image" Target="../media/image643.png"/><Relationship Id="rId16" Type="http://schemas.openxmlformats.org/officeDocument/2006/relationships/image" Target="../media/image657.png"/><Relationship Id="rId20" Type="http://schemas.openxmlformats.org/officeDocument/2006/relationships/image" Target="../media/image661.png"/><Relationship Id="rId29" Type="http://schemas.openxmlformats.org/officeDocument/2006/relationships/image" Target="../media/image670.png"/><Relationship Id="rId41" Type="http://schemas.openxmlformats.org/officeDocument/2006/relationships/image" Target="../media/image682.png"/><Relationship Id="rId1" Type="http://schemas.openxmlformats.org/officeDocument/2006/relationships/image" Target="../media/image642.png"/><Relationship Id="rId6" Type="http://schemas.openxmlformats.org/officeDocument/2006/relationships/image" Target="../media/image647.png"/><Relationship Id="rId11" Type="http://schemas.openxmlformats.org/officeDocument/2006/relationships/image" Target="../media/image652.png"/><Relationship Id="rId24" Type="http://schemas.openxmlformats.org/officeDocument/2006/relationships/image" Target="../media/image665.png"/><Relationship Id="rId32" Type="http://schemas.openxmlformats.org/officeDocument/2006/relationships/image" Target="../media/image673.png"/><Relationship Id="rId37" Type="http://schemas.openxmlformats.org/officeDocument/2006/relationships/image" Target="../media/image678.png"/><Relationship Id="rId40" Type="http://schemas.openxmlformats.org/officeDocument/2006/relationships/image" Target="../media/image681.png"/><Relationship Id="rId5" Type="http://schemas.openxmlformats.org/officeDocument/2006/relationships/image" Target="../media/image646.png"/><Relationship Id="rId15" Type="http://schemas.openxmlformats.org/officeDocument/2006/relationships/image" Target="../media/image656.png"/><Relationship Id="rId23" Type="http://schemas.openxmlformats.org/officeDocument/2006/relationships/image" Target="../media/image664.png"/><Relationship Id="rId28" Type="http://schemas.openxmlformats.org/officeDocument/2006/relationships/image" Target="../media/image669.png"/><Relationship Id="rId36" Type="http://schemas.openxmlformats.org/officeDocument/2006/relationships/image" Target="../media/image677.png"/><Relationship Id="rId10" Type="http://schemas.openxmlformats.org/officeDocument/2006/relationships/image" Target="../media/image651.png"/><Relationship Id="rId19" Type="http://schemas.openxmlformats.org/officeDocument/2006/relationships/image" Target="../media/image660.png"/><Relationship Id="rId31" Type="http://schemas.openxmlformats.org/officeDocument/2006/relationships/image" Target="../media/image672.png"/><Relationship Id="rId44" Type="http://schemas.openxmlformats.org/officeDocument/2006/relationships/image" Target="../media/image685.png"/><Relationship Id="rId4" Type="http://schemas.openxmlformats.org/officeDocument/2006/relationships/image" Target="../media/image645.png"/><Relationship Id="rId9" Type="http://schemas.openxmlformats.org/officeDocument/2006/relationships/image" Target="../media/image650.png"/><Relationship Id="rId14" Type="http://schemas.openxmlformats.org/officeDocument/2006/relationships/image" Target="../media/image655.png"/><Relationship Id="rId22" Type="http://schemas.openxmlformats.org/officeDocument/2006/relationships/image" Target="../media/image663.png"/><Relationship Id="rId27" Type="http://schemas.openxmlformats.org/officeDocument/2006/relationships/image" Target="../media/image668.png"/><Relationship Id="rId30" Type="http://schemas.openxmlformats.org/officeDocument/2006/relationships/image" Target="../media/image671.png"/><Relationship Id="rId35" Type="http://schemas.openxmlformats.org/officeDocument/2006/relationships/image" Target="../media/image676.png"/><Relationship Id="rId43" Type="http://schemas.openxmlformats.org/officeDocument/2006/relationships/image" Target="../media/image684.png"/><Relationship Id="rId8" Type="http://schemas.openxmlformats.org/officeDocument/2006/relationships/image" Target="../media/image649.png"/><Relationship Id="rId3" Type="http://schemas.openxmlformats.org/officeDocument/2006/relationships/image" Target="../media/image644.png"/><Relationship Id="rId12" Type="http://schemas.openxmlformats.org/officeDocument/2006/relationships/image" Target="../media/image653.png"/><Relationship Id="rId17" Type="http://schemas.openxmlformats.org/officeDocument/2006/relationships/image" Target="../media/image658.png"/><Relationship Id="rId25" Type="http://schemas.openxmlformats.org/officeDocument/2006/relationships/image" Target="../media/image666.png"/><Relationship Id="rId33" Type="http://schemas.openxmlformats.org/officeDocument/2006/relationships/image" Target="../media/image674.png"/><Relationship Id="rId38" Type="http://schemas.openxmlformats.org/officeDocument/2006/relationships/image" Target="../media/image679.pn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11.png"/><Relationship Id="rId21" Type="http://schemas.openxmlformats.org/officeDocument/2006/relationships/image" Target="../media/image706.png"/><Relationship Id="rId42" Type="http://schemas.openxmlformats.org/officeDocument/2006/relationships/image" Target="../media/image727.png"/><Relationship Id="rId47" Type="http://schemas.openxmlformats.org/officeDocument/2006/relationships/image" Target="../media/image732.png"/><Relationship Id="rId63" Type="http://schemas.openxmlformats.org/officeDocument/2006/relationships/image" Target="../media/image748.png"/><Relationship Id="rId68" Type="http://schemas.openxmlformats.org/officeDocument/2006/relationships/image" Target="../media/image753.png"/><Relationship Id="rId7" Type="http://schemas.openxmlformats.org/officeDocument/2006/relationships/image" Target="../media/image692.png"/><Relationship Id="rId71" Type="http://schemas.openxmlformats.org/officeDocument/2006/relationships/image" Target="../media/image756.png"/><Relationship Id="rId2" Type="http://schemas.openxmlformats.org/officeDocument/2006/relationships/image" Target="../media/image687.png"/><Relationship Id="rId16" Type="http://schemas.openxmlformats.org/officeDocument/2006/relationships/image" Target="../media/image701.png"/><Relationship Id="rId29" Type="http://schemas.openxmlformats.org/officeDocument/2006/relationships/image" Target="../media/image714.png"/><Relationship Id="rId11" Type="http://schemas.openxmlformats.org/officeDocument/2006/relationships/image" Target="../media/image696.png"/><Relationship Id="rId24" Type="http://schemas.openxmlformats.org/officeDocument/2006/relationships/image" Target="../media/image709.png"/><Relationship Id="rId32" Type="http://schemas.openxmlformats.org/officeDocument/2006/relationships/image" Target="../media/image717.png"/><Relationship Id="rId37" Type="http://schemas.openxmlformats.org/officeDocument/2006/relationships/image" Target="../media/image722.png"/><Relationship Id="rId40" Type="http://schemas.openxmlformats.org/officeDocument/2006/relationships/image" Target="../media/image725.png"/><Relationship Id="rId45" Type="http://schemas.openxmlformats.org/officeDocument/2006/relationships/image" Target="../media/image730.png"/><Relationship Id="rId53" Type="http://schemas.openxmlformats.org/officeDocument/2006/relationships/image" Target="../media/image738.png"/><Relationship Id="rId58" Type="http://schemas.openxmlformats.org/officeDocument/2006/relationships/image" Target="../media/image743.png"/><Relationship Id="rId66" Type="http://schemas.openxmlformats.org/officeDocument/2006/relationships/image" Target="../media/image751.png"/><Relationship Id="rId5" Type="http://schemas.openxmlformats.org/officeDocument/2006/relationships/image" Target="../media/image690.png"/><Relationship Id="rId61" Type="http://schemas.openxmlformats.org/officeDocument/2006/relationships/image" Target="../media/image746.png"/><Relationship Id="rId19" Type="http://schemas.openxmlformats.org/officeDocument/2006/relationships/image" Target="../media/image704.png"/><Relationship Id="rId14" Type="http://schemas.openxmlformats.org/officeDocument/2006/relationships/image" Target="../media/image699.png"/><Relationship Id="rId22" Type="http://schemas.openxmlformats.org/officeDocument/2006/relationships/image" Target="../media/image707.png"/><Relationship Id="rId27" Type="http://schemas.openxmlformats.org/officeDocument/2006/relationships/image" Target="../media/image712.png"/><Relationship Id="rId30" Type="http://schemas.openxmlformats.org/officeDocument/2006/relationships/image" Target="../media/image715.png"/><Relationship Id="rId35" Type="http://schemas.openxmlformats.org/officeDocument/2006/relationships/image" Target="../media/image720.png"/><Relationship Id="rId43" Type="http://schemas.openxmlformats.org/officeDocument/2006/relationships/image" Target="../media/image728.png"/><Relationship Id="rId48" Type="http://schemas.openxmlformats.org/officeDocument/2006/relationships/image" Target="../media/image733.png"/><Relationship Id="rId56" Type="http://schemas.openxmlformats.org/officeDocument/2006/relationships/image" Target="../media/image741.png"/><Relationship Id="rId64" Type="http://schemas.openxmlformats.org/officeDocument/2006/relationships/image" Target="../media/image749.png"/><Relationship Id="rId69" Type="http://schemas.openxmlformats.org/officeDocument/2006/relationships/image" Target="../media/image754.png"/><Relationship Id="rId8" Type="http://schemas.openxmlformats.org/officeDocument/2006/relationships/image" Target="../media/image693.png"/><Relationship Id="rId51" Type="http://schemas.openxmlformats.org/officeDocument/2006/relationships/image" Target="../media/image736.png"/><Relationship Id="rId3" Type="http://schemas.openxmlformats.org/officeDocument/2006/relationships/image" Target="../media/image688.png"/><Relationship Id="rId12" Type="http://schemas.openxmlformats.org/officeDocument/2006/relationships/image" Target="../media/image697.png"/><Relationship Id="rId17" Type="http://schemas.openxmlformats.org/officeDocument/2006/relationships/image" Target="../media/image702.png"/><Relationship Id="rId25" Type="http://schemas.openxmlformats.org/officeDocument/2006/relationships/image" Target="../media/image710.png"/><Relationship Id="rId33" Type="http://schemas.openxmlformats.org/officeDocument/2006/relationships/image" Target="../media/image718.png"/><Relationship Id="rId38" Type="http://schemas.openxmlformats.org/officeDocument/2006/relationships/image" Target="../media/image723.png"/><Relationship Id="rId46" Type="http://schemas.openxmlformats.org/officeDocument/2006/relationships/image" Target="../media/image731.png"/><Relationship Id="rId59" Type="http://schemas.openxmlformats.org/officeDocument/2006/relationships/image" Target="../media/image744.png"/><Relationship Id="rId67" Type="http://schemas.openxmlformats.org/officeDocument/2006/relationships/image" Target="../media/image752.png"/><Relationship Id="rId20" Type="http://schemas.openxmlformats.org/officeDocument/2006/relationships/image" Target="../media/image705.png"/><Relationship Id="rId41" Type="http://schemas.openxmlformats.org/officeDocument/2006/relationships/image" Target="../media/image726.png"/><Relationship Id="rId54" Type="http://schemas.openxmlformats.org/officeDocument/2006/relationships/image" Target="../media/image739.png"/><Relationship Id="rId62" Type="http://schemas.openxmlformats.org/officeDocument/2006/relationships/image" Target="../media/image747.png"/><Relationship Id="rId70" Type="http://schemas.openxmlformats.org/officeDocument/2006/relationships/image" Target="../media/image755.png"/><Relationship Id="rId1" Type="http://schemas.openxmlformats.org/officeDocument/2006/relationships/image" Target="../media/image686.png"/><Relationship Id="rId6" Type="http://schemas.openxmlformats.org/officeDocument/2006/relationships/image" Target="../media/image691.png"/><Relationship Id="rId15" Type="http://schemas.openxmlformats.org/officeDocument/2006/relationships/image" Target="../media/image700.png"/><Relationship Id="rId23" Type="http://schemas.openxmlformats.org/officeDocument/2006/relationships/image" Target="../media/image708.png"/><Relationship Id="rId28" Type="http://schemas.openxmlformats.org/officeDocument/2006/relationships/image" Target="../media/image713.png"/><Relationship Id="rId36" Type="http://schemas.openxmlformats.org/officeDocument/2006/relationships/image" Target="../media/image721.png"/><Relationship Id="rId49" Type="http://schemas.openxmlformats.org/officeDocument/2006/relationships/image" Target="../media/image734.png"/><Relationship Id="rId57" Type="http://schemas.openxmlformats.org/officeDocument/2006/relationships/image" Target="../media/image742.png"/><Relationship Id="rId10" Type="http://schemas.openxmlformats.org/officeDocument/2006/relationships/image" Target="../media/image695.png"/><Relationship Id="rId31" Type="http://schemas.openxmlformats.org/officeDocument/2006/relationships/image" Target="../media/image716.png"/><Relationship Id="rId44" Type="http://schemas.openxmlformats.org/officeDocument/2006/relationships/image" Target="../media/image729.png"/><Relationship Id="rId52" Type="http://schemas.openxmlformats.org/officeDocument/2006/relationships/image" Target="../media/image737.png"/><Relationship Id="rId60" Type="http://schemas.openxmlformats.org/officeDocument/2006/relationships/image" Target="../media/image745.png"/><Relationship Id="rId65" Type="http://schemas.openxmlformats.org/officeDocument/2006/relationships/image" Target="../media/image750.png"/><Relationship Id="rId4" Type="http://schemas.openxmlformats.org/officeDocument/2006/relationships/image" Target="../media/image689.png"/><Relationship Id="rId9" Type="http://schemas.openxmlformats.org/officeDocument/2006/relationships/image" Target="../media/image694.png"/><Relationship Id="rId13" Type="http://schemas.openxmlformats.org/officeDocument/2006/relationships/image" Target="../media/image698.png"/><Relationship Id="rId18" Type="http://schemas.openxmlformats.org/officeDocument/2006/relationships/image" Target="../media/image703.png"/><Relationship Id="rId39" Type="http://schemas.openxmlformats.org/officeDocument/2006/relationships/image" Target="../media/image724.png"/><Relationship Id="rId34" Type="http://schemas.openxmlformats.org/officeDocument/2006/relationships/image" Target="../media/image719.png"/><Relationship Id="rId50" Type="http://schemas.openxmlformats.org/officeDocument/2006/relationships/image" Target="../media/image735.png"/><Relationship Id="rId55" Type="http://schemas.openxmlformats.org/officeDocument/2006/relationships/image" Target="../media/image740.png"/></Relationships>
</file>

<file path=xl/drawings/_rels/drawing1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82.png"/><Relationship Id="rId21" Type="http://schemas.openxmlformats.org/officeDocument/2006/relationships/image" Target="../media/image777.png"/><Relationship Id="rId42" Type="http://schemas.openxmlformats.org/officeDocument/2006/relationships/image" Target="../media/image798.png"/><Relationship Id="rId47" Type="http://schemas.openxmlformats.org/officeDocument/2006/relationships/image" Target="../media/image803.png"/><Relationship Id="rId63" Type="http://schemas.openxmlformats.org/officeDocument/2006/relationships/image" Target="../media/image819.png"/><Relationship Id="rId68" Type="http://schemas.openxmlformats.org/officeDocument/2006/relationships/image" Target="../media/image824.png"/><Relationship Id="rId7" Type="http://schemas.openxmlformats.org/officeDocument/2006/relationships/image" Target="../media/image763.png"/><Relationship Id="rId2" Type="http://schemas.openxmlformats.org/officeDocument/2006/relationships/image" Target="../media/image758.png"/><Relationship Id="rId16" Type="http://schemas.openxmlformats.org/officeDocument/2006/relationships/image" Target="../media/image772.png"/><Relationship Id="rId29" Type="http://schemas.openxmlformats.org/officeDocument/2006/relationships/image" Target="../media/image785.png"/><Relationship Id="rId11" Type="http://schemas.openxmlformats.org/officeDocument/2006/relationships/image" Target="../media/image767.png"/><Relationship Id="rId24" Type="http://schemas.openxmlformats.org/officeDocument/2006/relationships/image" Target="../media/image780.png"/><Relationship Id="rId32" Type="http://schemas.openxmlformats.org/officeDocument/2006/relationships/image" Target="../media/image788.png"/><Relationship Id="rId37" Type="http://schemas.openxmlformats.org/officeDocument/2006/relationships/image" Target="../media/image793.png"/><Relationship Id="rId40" Type="http://schemas.openxmlformats.org/officeDocument/2006/relationships/image" Target="../media/image796.png"/><Relationship Id="rId45" Type="http://schemas.openxmlformats.org/officeDocument/2006/relationships/image" Target="../media/image801.png"/><Relationship Id="rId53" Type="http://schemas.openxmlformats.org/officeDocument/2006/relationships/image" Target="../media/image809.png"/><Relationship Id="rId58" Type="http://schemas.openxmlformats.org/officeDocument/2006/relationships/image" Target="../media/image814.png"/><Relationship Id="rId66" Type="http://schemas.openxmlformats.org/officeDocument/2006/relationships/image" Target="../media/image822.png"/><Relationship Id="rId5" Type="http://schemas.openxmlformats.org/officeDocument/2006/relationships/image" Target="../media/image761.png"/><Relationship Id="rId61" Type="http://schemas.openxmlformats.org/officeDocument/2006/relationships/image" Target="../media/image817.png"/><Relationship Id="rId19" Type="http://schemas.openxmlformats.org/officeDocument/2006/relationships/image" Target="../media/image775.png"/><Relationship Id="rId14" Type="http://schemas.openxmlformats.org/officeDocument/2006/relationships/image" Target="../media/image770.png"/><Relationship Id="rId22" Type="http://schemas.openxmlformats.org/officeDocument/2006/relationships/image" Target="../media/image778.png"/><Relationship Id="rId27" Type="http://schemas.openxmlformats.org/officeDocument/2006/relationships/image" Target="../media/image783.png"/><Relationship Id="rId30" Type="http://schemas.openxmlformats.org/officeDocument/2006/relationships/image" Target="../media/image786.png"/><Relationship Id="rId35" Type="http://schemas.openxmlformats.org/officeDocument/2006/relationships/image" Target="../media/image791.png"/><Relationship Id="rId43" Type="http://schemas.openxmlformats.org/officeDocument/2006/relationships/image" Target="../media/image799.png"/><Relationship Id="rId48" Type="http://schemas.openxmlformats.org/officeDocument/2006/relationships/image" Target="../media/image804.png"/><Relationship Id="rId56" Type="http://schemas.openxmlformats.org/officeDocument/2006/relationships/image" Target="../media/image812.png"/><Relationship Id="rId64" Type="http://schemas.openxmlformats.org/officeDocument/2006/relationships/image" Target="../media/image820.png"/><Relationship Id="rId69" Type="http://schemas.openxmlformats.org/officeDocument/2006/relationships/image" Target="../media/image825.png"/><Relationship Id="rId8" Type="http://schemas.openxmlformats.org/officeDocument/2006/relationships/image" Target="../media/image764.png"/><Relationship Id="rId51" Type="http://schemas.openxmlformats.org/officeDocument/2006/relationships/image" Target="../media/image807.png"/><Relationship Id="rId3" Type="http://schemas.openxmlformats.org/officeDocument/2006/relationships/image" Target="../media/image759.png"/><Relationship Id="rId12" Type="http://schemas.openxmlformats.org/officeDocument/2006/relationships/image" Target="../media/image768.png"/><Relationship Id="rId17" Type="http://schemas.openxmlformats.org/officeDocument/2006/relationships/image" Target="../media/image773.png"/><Relationship Id="rId25" Type="http://schemas.openxmlformats.org/officeDocument/2006/relationships/image" Target="../media/image781.png"/><Relationship Id="rId33" Type="http://schemas.openxmlformats.org/officeDocument/2006/relationships/image" Target="../media/image789.png"/><Relationship Id="rId38" Type="http://schemas.openxmlformats.org/officeDocument/2006/relationships/image" Target="../media/image794.png"/><Relationship Id="rId46" Type="http://schemas.openxmlformats.org/officeDocument/2006/relationships/image" Target="../media/image802.png"/><Relationship Id="rId59" Type="http://schemas.openxmlformats.org/officeDocument/2006/relationships/image" Target="../media/image815.png"/><Relationship Id="rId67" Type="http://schemas.openxmlformats.org/officeDocument/2006/relationships/image" Target="../media/image823.png"/><Relationship Id="rId20" Type="http://schemas.openxmlformats.org/officeDocument/2006/relationships/image" Target="../media/image776.png"/><Relationship Id="rId41" Type="http://schemas.openxmlformats.org/officeDocument/2006/relationships/image" Target="../media/image797.png"/><Relationship Id="rId54" Type="http://schemas.openxmlformats.org/officeDocument/2006/relationships/image" Target="../media/image810.png"/><Relationship Id="rId62" Type="http://schemas.openxmlformats.org/officeDocument/2006/relationships/image" Target="../media/image818.png"/><Relationship Id="rId1" Type="http://schemas.openxmlformats.org/officeDocument/2006/relationships/image" Target="../media/image757.png"/><Relationship Id="rId6" Type="http://schemas.openxmlformats.org/officeDocument/2006/relationships/image" Target="../media/image762.png"/><Relationship Id="rId15" Type="http://schemas.openxmlformats.org/officeDocument/2006/relationships/image" Target="../media/image771.png"/><Relationship Id="rId23" Type="http://schemas.openxmlformats.org/officeDocument/2006/relationships/image" Target="../media/image779.png"/><Relationship Id="rId28" Type="http://schemas.openxmlformats.org/officeDocument/2006/relationships/image" Target="../media/image784.png"/><Relationship Id="rId36" Type="http://schemas.openxmlformats.org/officeDocument/2006/relationships/image" Target="../media/image792.png"/><Relationship Id="rId49" Type="http://schemas.openxmlformats.org/officeDocument/2006/relationships/image" Target="../media/image805.png"/><Relationship Id="rId57" Type="http://schemas.openxmlformats.org/officeDocument/2006/relationships/image" Target="../media/image813.png"/><Relationship Id="rId10" Type="http://schemas.openxmlformats.org/officeDocument/2006/relationships/image" Target="../media/image766.png"/><Relationship Id="rId31" Type="http://schemas.openxmlformats.org/officeDocument/2006/relationships/image" Target="../media/image787.png"/><Relationship Id="rId44" Type="http://schemas.openxmlformats.org/officeDocument/2006/relationships/image" Target="../media/image800.png"/><Relationship Id="rId52" Type="http://schemas.openxmlformats.org/officeDocument/2006/relationships/image" Target="../media/image808.png"/><Relationship Id="rId60" Type="http://schemas.openxmlformats.org/officeDocument/2006/relationships/image" Target="../media/image816.png"/><Relationship Id="rId65" Type="http://schemas.openxmlformats.org/officeDocument/2006/relationships/image" Target="../media/image821.png"/><Relationship Id="rId4" Type="http://schemas.openxmlformats.org/officeDocument/2006/relationships/image" Target="../media/image760.png"/><Relationship Id="rId9" Type="http://schemas.openxmlformats.org/officeDocument/2006/relationships/image" Target="../media/image765.png"/><Relationship Id="rId13" Type="http://schemas.openxmlformats.org/officeDocument/2006/relationships/image" Target="../media/image769.png"/><Relationship Id="rId18" Type="http://schemas.openxmlformats.org/officeDocument/2006/relationships/image" Target="../media/image774.png"/><Relationship Id="rId39" Type="http://schemas.openxmlformats.org/officeDocument/2006/relationships/image" Target="../media/image795.png"/><Relationship Id="rId34" Type="http://schemas.openxmlformats.org/officeDocument/2006/relationships/image" Target="../media/image790.png"/><Relationship Id="rId50" Type="http://schemas.openxmlformats.org/officeDocument/2006/relationships/image" Target="../media/image806.png"/><Relationship Id="rId55" Type="http://schemas.openxmlformats.org/officeDocument/2006/relationships/image" Target="../media/image811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8.png"/><Relationship Id="rId18" Type="http://schemas.openxmlformats.org/officeDocument/2006/relationships/image" Target="../media/image843.png"/><Relationship Id="rId26" Type="http://schemas.openxmlformats.org/officeDocument/2006/relationships/image" Target="../media/image851.png"/><Relationship Id="rId39" Type="http://schemas.openxmlformats.org/officeDocument/2006/relationships/image" Target="../media/image864.png"/><Relationship Id="rId21" Type="http://schemas.openxmlformats.org/officeDocument/2006/relationships/image" Target="../media/image846.png"/><Relationship Id="rId34" Type="http://schemas.openxmlformats.org/officeDocument/2006/relationships/image" Target="../media/image859.png"/><Relationship Id="rId7" Type="http://schemas.openxmlformats.org/officeDocument/2006/relationships/image" Target="../media/image832.png"/><Relationship Id="rId2" Type="http://schemas.openxmlformats.org/officeDocument/2006/relationships/image" Target="../media/image827.png"/><Relationship Id="rId16" Type="http://schemas.openxmlformats.org/officeDocument/2006/relationships/image" Target="../media/image841.png"/><Relationship Id="rId20" Type="http://schemas.openxmlformats.org/officeDocument/2006/relationships/image" Target="../media/image845.png"/><Relationship Id="rId29" Type="http://schemas.openxmlformats.org/officeDocument/2006/relationships/image" Target="../media/image854.png"/><Relationship Id="rId41" Type="http://schemas.openxmlformats.org/officeDocument/2006/relationships/image" Target="../media/image866.png"/><Relationship Id="rId1" Type="http://schemas.openxmlformats.org/officeDocument/2006/relationships/image" Target="../media/image826.png"/><Relationship Id="rId6" Type="http://schemas.openxmlformats.org/officeDocument/2006/relationships/image" Target="../media/image831.png"/><Relationship Id="rId11" Type="http://schemas.openxmlformats.org/officeDocument/2006/relationships/image" Target="../media/image836.png"/><Relationship Id="rId24" Type="http://schemas.openxmlformats.org/officeDocument/2006/relationships/image" Target="../media/image849.png"/><Relationship Id="rId32" Type="http://schemas.openxmlformats.org/officeDocument/2006/relationships/image" Target="../media/image857.png"/><Relationship Id="rId37" Type="http://schemas.openxmlformats.org/officeDocument/2006/relationships/image" Target="../media/image862.png"/><Relationship Id="rId40" Type="http://schemas.openxmlformats.org/officeDocument/2006/relationships/image" Target="../media/image865.png"/><Relationship Id="rId5" Type="http://schemas.openxmlformats.org/officeDocument/2006/relationships/image" Target="../media/image830.png"/><Relationship Id="rId15" Type="http://schemas.openxmlformats.org/officeDocument/2006/relationships/image" Target="../media/image840.png"/><Relationship Id="rId23" Type="http://schemas.openxmlformats.org/officeDocument/2006/relationships/image" Target="../media/image848.png"/><Relationship Id="rId28" Type="http://schemas.openxmlformats.org/officeDocument/2006/relationships/image" Target="../media/image853.png"/><Relationship Id="rId36" Type="http://schemas.openxmlformats.org/officeDocument/2006/relationships/image" Target="../media/image861.png"/><Relationship Id="rId10" Type="http://schemas.openxmlformats.org/officeDocument/2006/relationships/image" Target="../media/image835.png"/><Relationship Id="rId19" Type="http://schemas.openxmlformats.org/officeDocument/2006/relationships/image" Target="../media/image844.png"/><Relationship Id="rId31" Type="http://schemas.openxmlformats.org/officeDocument/2006/relationships/image" Target="../media/image856.png"/><Relationship Id="rId4" Type="http://schemas.openxmlformats.org/officeDocument/2006/relationships/image" Target="../media/image829.png"/><Relationship Id="rId9" Type="http://schemas.openxmlformats.org/officeDocument/2006/relationships/image" Target="../media/image834.png"/><Relationship Id="rId14" Type="http://schemas.openxmlformats.org/officeDocument/2006/relationships/image" Target="../media/image839.png"/><Relationship Id="rId22" Type="http://schemas.openxmlformats.org/officeDocument/2006/relationships/image" Target="../media/image847.png"/><Relationship Id="rId27" Type="http://schemas.openxmlformats.org/officeDocument/2006/relationships/image" Target="../media/image852.png"/><Relationship Id="rId30" Type="http://schemas.openxmlformats.org/officeDocument/2006/relationships/image" Target="../media/image855.png"/><Relationship Id="rId35" Type="http://schemas.openxmlformats.org/officeDocument/2006/relationships/image" Target="../media/image860.png"/><Relationship Id="rId8" Type="http://schemas.openxmlformats.org/officeDocument/2006/relationships/image" Target="../media/image833.png"/><Relationship Id="rId3" Type="http://schemas.openxmlformats.org/officeDocument/2006/relationships/image" Target="../media/image828.png"/><Relationship Id="rId12" Type="http://schemas.openxmlformats.org/officeDocument/2006/relationships/image" Target="../media/image837.png"/><Relationship Id="rId17" Type="http://schemas.openxmlformats.org/officeDocument/2006/relationships/image" Target="../media/image842.png"/><Relationship Id="rId25" Type="http://schemas.openxmlformats.org/officeDocument/2006/relationships/image" Target="../media/image850.png"/><Relationship Id="rId33" Type="http://schemas.openxmlformats.org/officeDocument/2006/relationships/image" Target="../media/image858.png"/><Relationship Id="rId38" Type="http://schemas.openxmlformats.org/officeDocument/2006/relationships/image" Target="../media/image863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79.png"/><Relationship Id="rId18" Type="http://schemas.openxmlformats.org/officeDocument/2006/relationships/image" Target="../media/image884.png"/><Relationship Id="rId26" Type="http://schemas.openxmlformats.org/officeDocument/2006/relationships/image" Target="../media/image892.png"/><Relationship Id="rId3" Type="http://schemas.openxmlformats.org/officeDocument/2006/relationships/image" Target="../media/image869.png"/><Relationship Id="rId21" Type="http://schemas.openxmlformats.org/officeDocument/2006/relationships/image" Target="../media/image887.png"/><Relationship Id="rId34" Type="http://schemas.openxmlformats.org/officeDocument/2006/relationships/image" Target="../media/image900.png"/><Relationship Id="rId7" Type="http://schemas.openxmlformats.org/officeDocument/2006/relationships/image" Target="../media/image873.png"/><Relationship Id="rId12" Type="http://schemas.openxmlformats.org/officeDocument/2006/relationships/image" Target="../media/image878.png"/><Relationship Id="rId17" Type="http://schemas.openxmlformats.org/officeDocument/2006/relationships/image" Target="../media/image883.png"/><Relationship Id="rId25" Type="http://schemas.openxmlformats.org/officeDocument/2006/relationships/image" Target="../media/image891.png"/><Relationship Id="rId33" Type="http://schemas.openxmlformats.org/officeDocument/2006/relationships/image" Target="../media/image899.png"/><Relationship Id="rId2" Type="http://schemas.openxmlformats.org/officeDocument/2006/relationships/image" Target="../media/image868.png"/><Relationship Id="rId16" Type="http://schemas.openxmlformats.org/officeDocument/2006/relationships/image" Target="../media/image882.png"/><Relationship Id="rId20" Type="http://schemas.openxmlformats.org/officeDocument/2006/relationships/image" Target="../media/image886.png"/><Relationship Id="rId29" Type="http://schemas.openxmlformats.org/officeDocument/2006/relationships/image" Target="../media/image895.png"/><Relationship Id="rId1" Type="http://schemas.openxmlformats.org/officeDocument/2006/relationships/image" Target="../media/image867.png"/><Relationship Id="rId6" Type="http://schemas.openxmlformats.org/officeDocument/2006/relationships/image" Target="../media/image872.png"/><Relationship Id="rId11" Type="http://schemas.openxmlformats.org/officeDocument/2006/relationships/image" Target="../media/image877.png"/><Relationship Id="rId24" Type="http://schemas.openxmlformats.org/officeDocument/2006/relationships/image" Target="../media/image890.png"/><Relationship Id="rId32" Type="http://schemas.openxmlformats.org/officeDocument/2006/relationships/image" Target="../media/image898.png"/><Relationship Id="rId5" Type="http://schemas.openxmlformats.org/officeDocument/2006/relationships/image" Target="../media/image871.png"/><Relationship Id="rId15" Type="http://schemas.openxmlformats.org/officeDocument/2006/relationships/image" Target="../media/image881.png"/><Relationship Id="rId23" Type="http://schemas.openxmlformats.org/officeDocument/2006/relationships/image" Target="../media/image889.png"/><Relationship Id="rId28" Type="http://schemas.openxmlformats.org/officeDocument/2006/relationships/image" Target="../media/image894.png"/><Relationship Id="rId36" Type="http://schemas.openxmlformats.org/officeDocument/2006/relationships/image" Target="../media/image902.png"/><Relationship Id="rId10" Type="http://schemas.openxmlformats.org/officeDocument/2006/relationships/image" Target="../media/image876.png"/><Relationship Id="rId19" Type="http://schemas.openxmlformats.org/officeDocument/2006/relationships/image" Target="../media/image885.png"/><Relationship Id="rId31" Type="http://schemas.openxmlformats.org/officeDocument/2006/relationships/image" Target="../media/image897.png"/><Relationship Id="rId4" Type="http://schemas.openxmlformats.org/officeDocument/2006/relationships/image" Target="../media/image870.png"/><Relationship Id="rId9" Type="http://schemas.openxmlformats.org/officeDocument/2006/relationships/image" Target="../media/image875.png"/><Relationship Id="rId14" Type="http://schemas.openxmlformats.org/officeDocument/2006/relationships/image" Target="../media/image880.png"/><Relationship Id="rId22" Type="http://schemas.openxmlformats.org/officeDocument/2006/relationships/image" Target="../media/image888.png"/><Relationship Id="rId27" Type="http://schemas.openxmlformats.org/officeDocument/2006/relationships/image" Target="../media/image893.png"/><Relationship Id="rId30" Type="http://schemas.openxmlformats.org/officeDocument/2006/relationships/image" Target="../media/image896.png"/><Relationship Id="rId35" Type="http://schemas.openxmlformats.org/officeDocument/2006/relationships/image" Target="../media/image901.png"/><Relationship Id="rId8" Type="http://schemas.openxmlformats.org/officeDocument/2006/relationships/image" Target="../media/image874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9" Type="http://schemas.openxmlformats.org/officeDocument/2006/relationships/image" Target="../media/image941.png"/><Relationship Id="rId21" Type="http://schemas.openxmlformats.org/officeDocument/2006/relationships/image" Target="../media/image923.png"/><Relationship Id="rId34" Type="http://schemas.openxmlformats.org/officeDocument/2006/relationships/image" Target="../media/image936.png"/><Relationship Id="rId7" Type="http://schemas.openxmlformats.org/officeDocument/2006/relationships/image" Target="../media/image909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41" Type="http://schemas.openxmlformats.org/officeDocument/2006/relationships/image" Target="../media/image943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37" Type="http://schemas.openxmlformats.org/officeDocument/2006/relationships/image" Target="../media/image939.png"/><Relationship Id="rId40" Type="http://schemas.openxmlformats.org/officeDocument/2006/relationships/image" Target="../media/image942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36" Type="http://schemas.openxmlformats.org/officeDocument/2006/relationships/image" Target="../media/image938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Relationship Id="rId35" Type="http://schemas.openxmlformats.org/officeDocument/2006/relationships/image" Target="../media/image937.png"/><Relationship Id="rId8" Type="http://schemas.openxmlformats.org/officeDocument/2006/relationships/image" Target="../media/image910.png"/><Relationship Id="rId3" Type="http://schemas.openxmlformats.org/officeDocument/2006/relationships/image" Target="../media/image905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33" Type="http://schemas.openxmlformats.org/officeDocument/2006/relationships/image" Target="../media/image935.png"/><Relationship Id="rId38" Type="http://schemas.openxmlformats.org/officeDocument/2006/relationships/image" Target="../media/image940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56.png"/><Relationship Id="rId18" Type="http://schemas.openxmlformats.org/officeDocument/2006/relationships/image" Target="../media/image961.png"/><Relationship Id="rId26" Type="http://schemas.openxmlformats.org/officeDocument/2006/relationships/image" Target="../media/image969.png"/><Relationship Id="rId39" Type="http://schemas.openxmlformats.org/officeDocument/2006/relationships/image" Target="../media/image982.png"/><Relationship Id="rId21" Type="http://schemas.openxmlformats.org/officeDocument/2006/relationships/image" Target="../media/image964.png"/><Relationship Id="rId34" Type="http://schemas.openxmlformats.org/officeDocument/2006/relationships/image" Target="../media/image977.png"/><Relationship Id="rId7" Type="http://schemas.openxmlformats.org/officeDocument/2006/relationships/image" Target="../media/image950.png"/><Relationship Id="rId2" Type="http://schemas.openxmlformats.org/officeDocument/2006/relationships/image" Target="../media/image945.png"/><Relationship Id="rId16" Type="http://schemas.openxmlformats.org/officeDocument/2006/relationships/image" Target="../media/image959.png"/><Relationship Id="rId20" Type="http://schemas.openxmlformats.org/officeDocument/2006/relationships/image" Target="../media/image963.png"/><Relationship Id="rId29" Type="http://schemas.openxmlformats.org/officeDocument/2006/relationships/image" Target="../media/image972.png"/><Relationship Id="rId41" Type="http://schemas.openxmlformats.org/officeDocument/2006/relationships/image" Target="../media/image984.png"/><Relationship Id="rId1" Type="http://schemas.openxmlformats.org/officeDocument/2006/relationships/image" Target="../media/image944.png"/><Relationship Id="rId6" Type="http://schemas.openxmlformats.org/officeDocument/2006/relationships/image" Target="../media/image949.png"/><Relationship Id="rId11" Type="http://schemas.openxmlformats.org/officeDocument/2006/relationships/image" Target="../media/image954.png"/><Relationship Id="rId24" Type="http://schemas.openxmlformats.org/officeDocument/2006/relationships/image" Target="../media/image967.png"/><Relationship Id="rId32" Type="http://schemas.openxmlformats.org/officeDocument/2006/relationships/image" Target="../media/image975.png"/><Relationship Id="rId37" Type="http://schemas.openxmlformats.org/officeDocument/2006/relationships/image" Target="../media/image980.png"/><Relationship Id="rId40" Type="http://schemas.openxmlformats.org/officeDocument/2006/relationships/image" Target="../media/image983.png"/><Relationship Id="rId5" Type="http://schemas.openxmlformats.org/officeDocument/2006/relationships/image" Target="../media/image948.png"/><Relationship Id="rId15" Type="http://schemas.openxmlformats.org/officeDocument/2006/relationships/image" Target="../media/image958.png"/><Relationship Id="rId23" Type="http://schemas.openxmlformats.org/officeDocument/2006/relationships/image" Target="../media/image966.png"/><Relationship Id="rId28" Type="http://schemas.openxmlformats.org/officeDocument/2006/relationships/image" Target="../media/image971.png"/><Relationship Id="rId36" Type="http://schemas.openxmlformats.org/officeDocument/2006/relationships/image" Target="../media/image979.png"/><Relationship Id="rId10" Type="http://schemas.openxmlformats.org/officeDocument/2006/relationships/image" Target="../media/image953.png"/><Relationship Id="rId19" Type="http://schemas.openxmlformats.org/officeDocument/2006/relationships/image" Target="../media/image962.png"/><Relationship Id="rId31" Type="http://schemas.openxmlformats.org/officeDocument/2006/relationships/image" Target="../media/image974.png"/><Relationship Id="rId4" Type="http://schemas.openxmlformats.org/officeDocument/2006/relationships/image" Target="../media/image947.png"/><Relationship Id="rId9" Type="http://schemas.openxmlformats.org/officeDocument/2006/relationships/image" Target="../media/image952.png"/><Relationship Id="rId14" Type="http://schemas.openxmlformats.org/officeDocument/2006/relationships/image" Target="../media/image957.png"/><Relationship Id="rId22" Type="http://schemas.openxmlformats.org/officeDocument/2006/relationships/image" Target="../media/image965.png"/><Relationship Id="rId27" Type="http://schemas.openxmlformats.org/officeDocument/2006/relationships/image" Target="../media/image970.png"/><Relationship Id="rId30" Type="http://schemas.openxmlformats.org/officeDocument/2006/relationships/image" Target="../media/image973.png"/><Relationship Id="rId35" Type="http://schemas.openxmlformats.org/officeDocument/2006/relationships/image" Target="../media/image978.png"/><Relationship Id="rId8" Type="http://schemas.openxmlformats.org/officeDocument/2006/relationships/image" Target="../media/image951.png"/><Relationship Id="rId3" Type="http://schemas.openxmlformats.org/officeDocument/2006/relationships/image" Target="../media/image946.png"/><Relationship Id="rId12" Type="http://schemas.openxmlformats.org/officeDocument/2006/relationships/image" Target="../media/image955.png"/><Relationship Id="rId17" Type="http://schemas.openxmlformats.org/officeDocument/2006/relationships/image" Target="../media/image960.png"/><Relationship Id="rId25" Type="http://schemas.openxmlformats.org/officeDocument/2006/relationships/image" Target="../media/image968.png"/><Relationship Id="rId33" Type="http://schemas.openxmlformats.org/officeDocument/2006/relationships/image" Target="../media/image976.png"/><Relationship Id="rId38" Type="http://schemas.openxmlformats.org/officeDocument/2006/relationships/image" Target="../media/image981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7.png"/><Relationship Id="rId18" Type="http://schemas.openxmlformats.org/officeDocument/2006/relationships/image" Target="../media/image1002.png"/><Relationship Id="rId26" Type="http://schemas.openxmlformats.org/officeDocument/2006/relationships/image" Target="../media/image1010.png"/><Relationship Id="rId39" Type="http://schemas.openxmlformats.org/officeDocument/2006/relationships/image" Target="../media/image1023.png"/><Relationship Id="rId21" Type="http://schemas.openxmlformats.org/officeDocument/2006/relationships/image" Target="../media/image1005.png"/><Relationship Id="rId34" Type="http://schemas.openxmlformats.org/officeDocument/2006/relationships/image" Target="../media/image1018.png"/><Relationship Id="rId7" Type="http://schemas.openxmlformats.org/officeDocument/2006/relationships/image" Target="../media/image991.png"/><Relationship Id="rId2" Type="http://schemas.openxmlformats.org/officeDocument/2006/relationships/image" Target="../media/image986.png"/><Relationship Id="rId16" Type="http://schemas.openxmlformats.org/officeDocument/2006/relationships/image" Target="../media/image1000.png"/><Relationship Id="rId20" Type="http://schemas.openxmlformats.org/officeDocument/2006/relationships/image" Target="../media/image1004.png"/><Relationship Id="rId29" Type="http://schemas.openxmlformats.org/officeDocument/2006/relationships/image" Target="../media/image1013.png"/><Relationship Id="rId41" Type="http://schemas.openxmlformats.org/officeDocument/2006/relationships/image" Target="../media/image1025.png"/><Relationship Id="rId1" Type="http://schemas.openxmlformats.org/officeDocument/2006/relationships/image" Target="../media/image985.png"/><Relationship Id="rId6" Type="http://schemas.openxmlformats.org/officeDocument/2006/relationships/image" Target="../media/image990.png"/><Relationship Id="rId11" Type="http://schemas.openxmlformats.org/officeDocument/2006/relationships/image" Target="../media/image995.png"/><Relationship Id="rId24" Type="http://schemas.openxmlformats.org/officeDocument/2006/relationships/image" Target="../media/image1008.png"/><Relationship Id="rId32" Type="http://schemas.openxmlformats.org/officeDocument/2006/relationships/image" Target="../media/image1016.png"/><Relationship Id="rId37" Type="http://schemas.openxmlformats.org/officeDocument/2006/relationships/image" Target="../media/image1021.png"/><Relationship Id="rId40" Type="http://schemas.openxmlformats.org/officeDocument/2006/relationships/image" Target="../media/image1024.png"/><Relationship Id="rId5" Type="http://schemas.openxmlformats.org/officeDocument/2006/relationships/image" Target="../media/image989.png"/><Relationship Id="rId15" Type="http://schemas.openxmlformats.org/officeDocument/2006/relationships/image" Target="../media/image999.png"/><Relationship Id="rId23" Type="http://schemas.openxmlformats.org/officeDocument/2006/relationships/image" Target="../media/image1007.png"/><Relationship Id="rId28" Type="http://schemas.openxmlformats.org/officeDocument/2006/relationships/image" Target="../media/image1012.png"/><Relationship Id="rId36" Type="http://schemas.openxmlformats.org/officeDocument/2006/relationships/image" Target="../media/image1020.png"/><Relationship Id="rId10" Type="http://schemas.openxmlformats.org/officeDocument/2006/relationships/image" Target="../media/image994.png"/><Relationship Id="rId19" Type="http://schemas.openxmlformats.org/officeDocument/2006/relationships/image" Target="../media/image1003.png"/><Relationship Id="rId31" Type="http://schemas.openxmlformats.org/officeDocument/2006/relationships/image" Target="../media/image1015.png"/><Relationship Id="rId4" Type="http://schemas.openxmlformats.org/officeDocument/2006/relationships/image" Target="../media/image988.png"/><Relationship Id="rId9" Type="http://schemas.openxmlformats.org/officeDocument/2006/relationships/image" Target="../media/image993.png"/><Relationship Id="rId14" Type="http://schemas.openxmlformats.org/officeDocument/2006/relationships/image" Target="../media/image998.png"/><Relationship Id="rId22" Type="http://schemas.openxmlformats.org/officeDocument/2006/relationships/image" Target="../media/image1006.png"/><Relationship Id="rId27" Type="http://schemas.openxmlformats.org/officeDocument/2006/relationships/image" Target="../media/image1011.png"/><Relationship Id="rId30" Type="http://schemas.openxmlformats.org/officeDocument/2006/relationships/image" Target="../media/image1014.png"/><Relationship Id="rId35" Type="http://schemas.openxmlformats.org/officeDocument/2006/relationships/image" Target="../media/image1019.png"/><Relationship Id="rId8" Type="http://schemas.openxmlformats.org/officeDocument/2006/relationships/image" Target="../media/image992.png"/><Relationship Id="rId3" Type="http://schemas.openxmlformats.org/officeDocument/2006/relationships/image" Target="../media/image987.png"/><Relationship Id="rId12" Type="http://schemas.openxmlformats.org/officeDocument/2006/relationships/image" Target="../media/image996.png"/><Relationship Id="rId17" Type="http://schemas.openxmlformats.org/officeDocument/2006/relationships/image" Target="../media/image1001.png"/><Relationship Id="rId25" Type="http://schemas.openxmlformats.org/officeDocument/2006/relationships/image" Target="../media/image1009.png"/><Relationship Id="rId33" Type="http://schemas.openxmlformats.org/officeDocument/2006/relationships/image" Target="../media/image1017.png"/><Relationship Id="rId38" Type="http://schemas.openxmlformats.org/officeDocument/2006/relationships/image" Target="../media/image102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38.png"/><Relationship Id="rId18" Type="http://schemas.openxmlformats.org/officeDocument/2006/relationships/image" Target="../media/image1043.png"/><Relationship Id="rId26" Type="http://schemas.openxmlformats.org/officeDocument/2006/relationships/image" Target="../media/image1051.png"/><Relationship Id="rId39" Type="http://schemas.openxmlformats.org/officeDocument/2006/relationships/image" Target="../media/image1064.png"/><Relationship Id="rId21" Type="http://schemas.openxmlformats.org/officeDocument/2006/relationships/image" Target="../media/image1046.png"/><Relationship Id="rId34" Type="http://schemas.openxmlformats.org/officeDocument/2006/relationships/image" Target="../media/image1059.png"/><Relationship Id="rId7" Type="http://schemas.openxmlformats.org/officeDocument/2006/relationships/image" Target="../media/image1032.png"/><Relationship Id="rId2" Type="http://schemas.openxmlformats.org/officeDocument/2006/relationships/image" Target="../media/image1027.png"/><Relationship Id="rId16" Type="http://schemas.openxmlformats.org/officeDocument/2006/relationships/image" Target="../media/image1041.png"/><Relationship Id="rId20" Type="http://schemas.openxmlformats.org/officeDocument/2006/relationships/image" Target="../media/image1045.png"/><Relationship Id="rId29" Type="http://schemas.openxmlformats.org/officeDocument/2006/relationships/image" Target="../media/image1054.png"/><Relationship Id="rId41" Type="http://schemas.openxmlformats.org/officeDocument/2006/relationships/image" Target="../media/image1066.png"/><Relationship Id="rId1" Type="http://schemas.openxmlformats.org/officeDocument/2006/relationships/image" Target="../media/image1026.png"/><Relationship Id="rId6" Type="http://schemas.openxmlformats.org/officeDocument/2006/relationships/image" Target="../media/image1031.png"/><Relationship Id="rId11" Type="http://schemas.openxmlformats.org/officeDocument/2006/relationships/image" Target="../media/image1036.png"/><Relationship Id="rId24" Type="http://schemas.openxmlformats.org/officeDocument/2006/relationships/image" Target="../media/image1049.png"/><Relationship Id="rId32" Type="http://schemas.openxmlformats.org/officeDocument/2006/relationships/image" Target="../media/image1057.png"/><Relationship Id="rId37" Type="http://schemas.openxmlformats.org/officeDocument/2006/relationships/image" Target="../media/image1062.png"/><Relationship Id="rId40" Type="http://schemas.openxmlformats.org/officeDocument/2006/relationships/image" Target="../media/image1065.png"/><Relationship Id="rId5" Type="http://schemas.openxmlformats.org/officeDocument/2006/relationships/image" Target="../media/image1030.png"/><Relationship Id="rId15" Type="http://schemas.openxmlformats.org/officeDocument/2006/relationships/image" Target="../media/image1040.png"/><Relationship Id="rId23" Type="http://schemas.openxmlformats.org/officeDocument/2006/relationships/image" Target="../media/image1048.png"/><Relationship Id="rId28" Type="http://schemas.openxmlformats.org/officeDocument/2006/relationships/image" Target="../media/image1053.png"/><Relationship Id="rId36" Type="http://schemas.openxmlformats.org/officeDocument/2006/relationships/image" Target="../media/image1061.png"/><Relationship Id="rId10" Type="http://schemas.openxmlformats.org/officeDocument/2006/relationships/image" Target="../media/image1035.png"/><Relationship Id="rId19" Type="http://schemas.openxmlformats.org/officeDocument/2006/relationships/image" Target="../media/image1044.png"/><Relationship Id="rId31" Type="http://schemas.openxmlformats.org/officeDocument/2006/relationships/image" Target="../media/image1056.png"/><Relationship Id="rId4" Type="http://schemas.openxmlformats.org/officeDocument/2006/relationships/image" Target="../media/image1029.png"/><Relationship Id="rId9" Type="http://schemas.openxmlformats.org/officeDocument/2006/relationships/image" Target="../media/image1034.png"/><Relationship Id="rId14" Type="http://schemas.openxmlformats.org/officeDocument/2006/relationships/image" Target="../media/image1039.png"/><Relationship Id="rId22" Type="http://schemas.openxmlformats.org/officeDocument/2006/relationships/image" Target="../media/image1047.png"/><Relationship Id="rId27" Type="http://schemas.openxmlformats.org/officeDocument/2006/relationships/image" Target="../media/image1052.png"/><Relationship Id="rId30" Type="http://schemas.openxmlformats.org/officeDocument/2006/relationships/image" Target="../media/image1055.png"/><Relationship Id="rId35" Type="http://schemas.openxmlformats.org/officeDocument/2006/relationships/image" Target="../media/image1060.png"/><Relationship Id="rId8" Type="http://schemas.openxmlformats.org/officeDocument/2006/relationships/image" Target="../media/image1033.png"/><Relationship Id="rId3" Type="http://schemas.openxmlformats.org/officeDocument/2006/relationships/image" Target="../media/image1028.png"/><Relationship Id="rId12" Type="http://schemas.openxmlformats.org/officeDocument/2006/relationships/image" Target="../media/image1037.png"/><Relationship Id="rId17" Type="http://schemas.openxmlformats.org/officeDocument/2006/relationships/image" Target="../media/image1042.png"/><Relationship Id="rId25" Type="http://schemas.openxmlformats.org/officeDocument/2006/relationships/image" Target="../media/image1050.png"/><Relationship Id="rId33" Type="http://schemas.openxmlformats.org/officeDocument/2006/relationships/image" Target="../media/image1058.png"/><Relationship Id="rId38" Type="http://schemas.openxmlformats.org/officeDocument/2006/relationships/image" Target="../media/image1063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9.png"/><Relationship Id="rId18" Type="http://schemas.openxmlformats.org/officeDocument/2006/relationships/image" Target="../media/image1084.png"/><Relationship Id="rId26" Type="http://schemas.openxmlformats.org/officeDocument/2006/relationships/image" Target="../media/image1092.png"/><Relationship Id="rId39" Type="http://schemas.openxmlformats.org/officeDocument/2006/relationships/image" Target="../media/image1105.png"/><Relationship Id="rId21" Type="http://schemas.openxmlformats.org/officeDocument/2006/relationships/image" Target="../media/image1087.png"/><Relationship Id="rId34" Type="http://schemas.openxmlformats.org/officeDocument/2006/relationships/image" Target="../media/image1100.png"/><Relationship Id="rId7" Type="http://schemas.openxmlformats.org/officeDocument/2006/relationships/image" Target="../media/image1073.png"/><Relationship Id="rId12" Type="http://schemas.openxmlformats.org/officeDocument/2006/relationships/image" Target="../media/image1078.png"/><Relationship Id="rId17" Type="http://schemas.openxmlformats.org/officeDocument/2006/relationships/image" Target="../media/image1083.png"/><Relationship Id="rId25" Type="http://schemas.openxmlformats.org/officeDocument/2006/relationships/image" Target="../media/image1091.png"/><Relationship Id="rId33" Type="http://schemas.openxmlformats.org/officeDocument/2006/relationships/image" Target="../media/image1099.png"/><Relationship Id="rId38" Type="http://schemas.openxmlformats.org/officeDocument/2006/relationships/image" Target="../media/image1104.png"/><Relationship Id="rId2" Type="http://schemas.openxmlformats.org/officeDocument/2006/relationships/image" Target="../media/image1068.png"/><Relationship Id="rId16" Type="http://schemas.openxmlformats.org/officeDocument/2006/relationships/image" Target="../media/image1082.png"/><Relationship Id="rId20" Type="http://schemas.openxmlformats.org/officeDocument/2006/relationships/image" Target="../media/image1086.png"/><Relationship Id="rId29" Type="http://schemas.openxmlformats.org/officeDocument/2006/relationships/image" Target="../media/image1095.png"/><Relationship Id="rId1" Type="http://schemas.openxmlformats.org/officeDocument/2006/relationships/image" Target="../media/image1067.png"/><Relationship Id="rId6" Type="http://schemas.openxmlformats.org/officeDocument/2006/relationships/image" Target="../media/image1072.png"/><Relationship Id="rId11" Type="http://schemas.openxmlformats.org/officeDocument/2006/relationships/image" Target="../media/image1077.png"/><Relationship Id="rId24" Type="http://schemas.openxmlformats.org/officeDocument/2006/relationships/image" Target="../media/image1090.png"/><Relationship Id="rId32" Type="http://schemas.openxmlformats.org/officeDocument/2006/relationships/image" Target="../media/image1098.png"/><Relationship Id="rId37" Type="http://schemas.openxmlformats.org/officeDocument/2006/relationships/image" Target="../media/image1103.png"/><Relationship Id="rId5" Type="http://schemas.openxmlformats.org/officeDocument/2006/relationships/image" Target="../media/image1071.png"/><Relationship Id="rId15" Type="http://schemas.openxmlformats.org/officeDocument/2006/relationships/image" Target="../media/image1081.png"/><Relationship Id="rId23" Type="http://schemas.openxmlformats.org/officeDocument/2006/relationships/image" Target="../media/image1089.png"/><Relationship Id="rId28" Type="http://schemas.openxmlformats.org/officeDocument/2006/relationships/image" Target="../media/image1094.png"/><Relationship Id="rId36" Type="http://schemas.openxmlformats.org/officeDocument/2006/relationships/image" Target="../media/image1102.png"/><Relationship Id="rId10" Type="http://schemas.openxmlformats.org/officeDocument/2006/relationships/image" Target="../media/image1076.png"/><Relationship Id="rId19" Type="http://schemas.openxmlformats.org/officeDocument/2006/relationships/image" Target="../media/image1085.png"/><Relationship Id="rId31" Type="http://schemas.openxmlformats.org/officeDocument/2006/relationships/image" Target="../media/image1097.png"/><Relationship Id="rId4" Type="http://schemas.openxmlformats.org/officeDocument/2006/relationships/image" Target="../media/image1070.png"/><Relationship Id="rId9" Type="http://schemas.openxmlformats.org/officeDocument/2006/relationships/image" Target="../media/image1075.png"/><Relationship Id="rId14" Type="http://schemas.openxmlformats.org/officeDocument/2006/relationships/image" Target="../media/image1080.png"/><Relationship Id="rId22" Type="http://schemas.openxmlformats.org/officeDocument/2006/relationships/image" Target="../media/image1088.png"/><Relationship Id="rId27" Type="http://schemas.openxmlformats.org/officeDocument/2006/relationships/image" Target="../media/image1093.png"/><Relationship Id="rId30" Type="http://schemas.openxmlformats.org/officeDocument/2006/relationships/image" Target="../media/image1096.png"/><Relationship Id="rId35" Type="http://schemas.openxmlformats.org/officeDocument/2006/relationships/image" Target="../media/image1101.png"/><Relationship Id="rId8" Type="http://schemas.openxmlformats.org/officeDocument/2006/relationships/image" Target="../media/image1074.png"/><Relationship Id="rId3" Type="http://schemas.openxmlformats.org/officeDocument/2006/relationships/image" Target="../media/image1069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8.png"/><Relationship Id="rId18" Type="http://schemas.openxmlformats.org/officeDocument/2006/relationships/image" Target="../media/image1123.png"/><Relationship Id="rId26" Type="http://schemas.openxmlformats.org/officeDocument/2006/relationships/image" Target="../media/image1131.png"/><Relationship Id="rId39" Type="http://schemas.openxmlformats.org/officeDocument/2006/relationships/image" Target="../media/image1144.png"/><Relationship Id="rId21" Type="http://schemas.openxmlformats.org/officeDocument/2006/relationships/image" Target="../media/image1126.png"/><Relationship Id="rId34" Type="http://schemas.openxmlformats.org/officeDocument/2006/relationships/image" Target="../media/image1139.png"/><Relationship Id="rId42" Type="http://schemas.openxmlformats.org/officeDocument/2006/relationships/image" Target="../media/image1147.png"/><Relationship Id="rId7" Type="http://schemas.openxmlformats.org/officeDocument/2006/relationships/image" Target="../media/image1112.png"/><Relationship Id="rId2" Type="http://schemas.openxmlformats.org/officeDocument/2006/relationships/image" Target="../media/image1107.png"/><Relationship Id="rId16" Type="http://schemas.openxmlformats.org/officeDocument/2006/relationships/image" Target="../media/image1121.png"/><Relationship Id="rId20" Type="http://schemas.openxmlformats.org/officeDocument/2006/relationships/image" Target="../media/image1125.png"/><Relationship Id="rId29" Type="http://schemas.openxmlformats.org/officeDocument/2006/relationships/image" Target="../media/image1134.png"/><Relationship Id="rId41" Type="http://schemas.openxmlformats.org/officeDocument/2006/relationships/image" Target="../media/image1146.png"/><Relationship Id="rId1" Type="http://schemas.openxmlformats.org/officeDocument/2006/relationships/image" Target="../media/image1106.png"/><Relationship Id="rId6" Type="http://schemas.openxmlformats.org/officeDocument/2006/relationships/image" Target="../media/image1111.png"/><Relationship Id="rId11" Type="http://schemas.openxmlformats.org/officeDocument/2006/relationships/image" Target="../media/image1116.png"/><Relationship Id="rId24" Type="http://schemas.openxmlformats.org/officeDocument/2006/relationships/image" Target="../media/image1129.png"/><Relationship Id="rId32" Type="http://schemas.openxmlformats.org/officeDocument/2006/relationships/image" Target="../media/image1137.png"/><Relationship Id="rId37" Type="http://schemas.openxmlformats.org/officeDocument/2006/relationships/image" Target="../media/image1142.png"/><Relationship Id="rId40" Type="http://schemas.openxmlformats.org/officeDocument/2006/relationships/image" Target="../media/image1145.png"/><Relationship Id="rId5" Type="http://schemas.openxmlformats.org/officeDocument/2006/relationships/image" Target="../media/image1110.png"/><Relationship Id="rId15" Type="http://schemas.openxmlformats.org/officeDocument/2006/relationships/image" Target="../media/image1120.png"/><Relationship Id="rId23" Type="http://schemas.openxmlformats.org/officeDocument/2006/relationships/image" Target="../media/image1128.png"/><Relationship Id="rId28" Type="http://schemas.openxmlformats.org/officeDocument/2006/relationships/image" Target="../media/image1133.png"/><Relationship Id="rId36" Type="http://schemas.openxmlformats.org/officeDocument/2006/relationships/image" Target="../media/image1141.png"/><Relationship Id="rId10" Type="http://schemas.openxmlformats.org/officeDocument/2006/relationships/image" Target="../media/image1115.png"/><Relationship Id="rId19" Type="http://schemas.openxmlformats.org/officeDocument/2006/relationships/image" Target="../media/image1124.png"/><Relationship Id="rId31" Type="http://schemas.openxmlformats.org/officeDocument/2006/relationships/image" Target="../media/image1136.png"/><Relationship Id="rId44" Type="http://schemas.openxmlformats.org/officeDocument/2006/relationships/image" Target="../media/image1149.png"/><Relationship Id="rId4" Type="http://schemas.openxmlformats.org/officeDocument/2006/relationships/image" Target="../media/image1109.png"/><Relationship Id="rId9" Type="http://schemas.openxmlformats.org/officeDocument/2006/relationships/image" Target="../media/image1114.png"/><Relationship Id="rId14" Type="http://schemas.openxmlformats.org/officeDocument/2006/relationships/image" Target="../media/image1119.png"/><Relationship Id="rId22" Type="http://schemas.openxmlformats.org/officeDocument/2006/relationships/image" Target="../media/image1127.png"/><Relationship Id="rId27" Type="http://schemas.openxmlformats.org/officeDocument/2006/relationships/image" Target="../media/image1132.png"/><Relationship Id="rId30" Type="http://schemas.openxmlformats.org/officeDocument/2006/relationships/image" Target="../media/image1135.png"/><Relationship Id="rId35" Type="http://schemas.openxmlformats.org/officeDocument/2006/relationships/image" Target="../media/image1140.png"/><Relationship Id="rId43" Type="http://schemas.openxmlformats.org/officeDocument/2006/relationships/image" Target="../media/image1148.png"/><Relationship Id="rId8" Type="http://schemas.openxmlformats.org/officeDocument/2006/relationships/image" Target="../media/image1113.png"/><Relationship Id="rId3" Type="http://schemas.openxmlformats.org/officeDocument/2006/relationships/image" Target="../media/image1108.png"/><Relationship Id="rId12" Type="http://schemas.openxmlformats.org/officeDocument/2006/relationships/image" Target="../media/image1117.png"/><Relationship Id="rId17" Type="http://schemas.openxmlformats.org/officeDocument/2006/relationships/image" Target="../media/image1122.png"/><Relationship Id="rId25" Type="http://schemas.openxmlformats.org/officeDocument/2006/relationships/image" Target="../media/image1130.png"/><Relationship Id="rId33" Type="http://schemas.openxmlformats.org/officeDocument/2006/relationships/image" Target="../media/image1138.png"/><Relationship Id="rId38" Type="http://schemas.openxmlformats.org/officeDocument/2006/relationships/image" Target="../media/image1143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62.png"/><Relationship Id="rId18" Type="http://schemas.openxmlformats.org/officeDocument/2006/relationships/image" Target="../media/image1167.png"/><Relationship Id="rId26" Type="http://schemas.openxmlformats.org/officeDocument/2006/relationships/image" Target="../media/image1175.png"/><Relationship Id="rId39" Type="http://schemas.openxmlformats.org/officeDocument/2006/relationships/image" Target="../media/image1188.png"/><Relationship Id="rId21" Type="http://schemas.openxmlformats.org/officeDocument/2006/relationships/image" Target="../media/image1170.png"/><Relationship Id="rId34" Type="http://schemas.openxmlformats.org/officeDocument/2006/relationships/image" Target="../media/image1183.png"/><Relationship Id="rId42" Type="http://schemas.openxmlformats.org/officeDocument/2006/relationships/image" Target="../media/image1191.png"/><Relationship Id="rId47" Type="http://schemas.openxmlformats.org/officeDocument/2006/relationships/image" Target="../media/image1196.png"/><Relationship Id="rId7" Type="http://schemas.openxmlformats.org/officeDocument/2006/relationships/image" Target="../media/image1156.png"/><Relationship Id="rId2" Type="http://schemas.openxmlformats.org/officeDocument/2006/relationships/image" Target="../media/image1151.png"/><Relationship Id="rId16" Type="http://schemas.openxmlformats.org/officeDocument/2006/relationships/image" Target="../media/image1165.png"/><Relationship Id="rId29" Type="http://schemas.openxmlformats.org/officeDocument/2006/relationships/image" Target="../media/image1178.png"/><Relationship Id="rId11" Type="http://schemas.openxmlformats.org/officeDocument/2006/relationships/image" Target="../media/image1160.png"/><Relationship Id="rId24" Type="http://schemas.openxmlformats.org/officeDocument/2006/relationships/image" Target="../media/image1173.png"/><Relationship Id="rId32" Type="http://schemas.openxmlformats.org/officeDocument/2006/relationships/image" Target="../media/image1181.png"/><Relationship Id="rId37" Type="http://schemas.openxmlformats.org/officeDocument/2006/relationships/image" Target="../media/image1186.png"/><Relationship Id="rId40" Type="http://schemas.openxmlformats.org/officeDocument/2006/relationships/image" Target="../media/image1189.png"/><Relationship Id="rId45" Type="http://schemas.openxmlformats.org/officeDocument/2006/relationships/image" Target="../media/image1194.png"/><Relationship Id="rId5" Type="http://schemas.openxmlformats.org/officeDocument/2006/relationships/image" Target="../media/image1154.png"/><Relationship Id="rId15" Type="http://schemas.openxmlformats.org/officeDocument/2006/relationships/image" Target="../media/image1164.png"/><Relationship Id="rId23" Type="http://schemas.openxmlformats.org/officeDocument/2006/relationships/image" Target="../media/image1172.png"/><Relationship Id="rId28" Type="http://schemas.openxmlformats.org/officeDocument/2006/relationships/image" Target="../media/image1177.png"/><Relationship Id="rId36" Type="http://schemas.openxmlformats.org/officeDocument/2006/relationships/image" Target="../media/image1185.png"/><Relationship Id="rId49" Type="http://schemas.openxmlformats.org/officeDocument/2006/relationships/image" Target="../media/image1198.png"/><Relationship Id="rId10" Type="http://schemas.openxmlformats.org/officeDocument/2006/relationships/image" Target="../media/image1159.png"/><Relationship Id="rId19" Type="http://schemas.openxmlformats.org/officeDocument/2006/relationships/image" Target="../media/image1168.png"/><Relationship Id="rId31" Type="http://schemas.openxmlformats.org/officeDocument/2006/relationships/image" Target="../media/image1180.png"/><Relationship Id="rId44" Type="http://schemas.openxmlformats.org/officeDocument/2006/relationships/image" Target="../media/image1193.png"/><Relationship Id="rId4" Type="http://schemas.openxmlformats.org/officeDocument/2006/relationships/image" Target="../media/image1153.png"/><Relationship Id="rId9" Type="http://schemas.openxmlformats.org/officeDocument/2006/relationships/image" Target="../media/image1158.png"/><Relationship Id="rId14" Type="http://schemas.openxmlformats.org/officeDocument/2006/relationships/image" Target="../media/image1163.png"/><Relationship Id="rId22" Type="http://schemas.openxmlformats.org/officeDocument/2006/relationships/image" Target="../media/image1171.png"/><Relationship Id="rId27" Type="http://schemas.openxmlformats.org/officeDocument/2006/relationships/image" Target="../media/image1176.png"/><Relationship Id="rId30" Type="http://schemas.openxmlformats.org/officeDocument/2006/relationships/image" Target="../media/image1179.png"/><Relationship Id="rId35" Type="http://schemas.openxmlformats.org/officeDocument/2006/relationships/image" Target="../media/image1184.png"/><Relationship Id="rId43" Type="http://schemas.openxmlformats.org/officeDocument/2006/relationships/image" Target="../media/image1192.png"/><Relationship Id="rId48" Type="http://schemas.openxmlformats.org/officeDocument/2006/relationships/image" Target="../media/image1197.png"/><Relationship Id="rId8" Type="http://schemas.openxmlformats.org/officeDocument/2006/relationships/image" Target="../media/image1157.png"/><Relationship Id="rId3" Type="http://schemas.openxmlformats.org/officeDocument/2006/relationships/image" Target="../media/image1152.png"/><Relationship Id="rId12" Type="http://schemas.openxmlformats.org/officeDocument/2006/relationships/image" Target="../media/image1161.png"/><Relationship Id="rId17" Type="http://schemas.openxmlformats.org/officeDocument/2006/relationships/image" Target="../media/image1166.png"/><Relationship Id="rId25" Type="http://schemas.openxmlformats.org/officeDocument/2006/relationships/image" Target="../media/image1174.png"/><Relationship Id="rId33" Type="http://schemas.openxmlformats.org/officeDocument/2006/relationships/image" Target="../media/image1182.png"/><Relationship Id="rId38" Type="http://schemas.openxmlformats.org/officeDocument/2006/relationships/image" Target="../media/image1187.png"/><Relationship Id="rId46" Type="http://schemas.openxmlformats.org/officeDocument/2006/relationships/image" Target="../media/image1195.png"/><Relationship Id="rId20" Type="http://schemas.openxmlformats.org/officeDocument/2006/relationships/image" Target="../media/image1169.png"/><Relationship Id="rId41" Type="http://schemas.openxmlformats.org/officeDocument/2006/relationships/image" Target="../media/image1190.png"/><Relationship Id="rId1" Type="http://schemas.openxmlformats.org/officeDocument/2006/relationships/image" Target="../media/image1150.png"/><Relationship Id="rId6" Type="http://schemas.openxmlformats.org/officeDocument/2006/relationships/image" Target="../media/image115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11.png"/><Relationship Id="rId18" Type="http://schemas.openxmlformats.org/officeDocument/2006/relationships/image" Target="../media/image1216.png"/><Relationship Id="rId26" Type="http://schemas.openxmlformats.org/officeDocument/2006/relationships/image" Target="../media/image1224.png"/><Relationship Id="rId39" Type="http://schemas.openxmlformats.org/officeDocument/2006/relationships/image" Target="../media/image1237.png"/><Relationship Id="rId21" Type="http://schemas.openxmlformats.org/officeDocument/2006/relationships/image" Target="../media/image1219.png"/><Relationship Id="rId34" Type="http://schemas.openxmlformats.org/officeDocument/2006/relationships/image" Target="../media/image1232.png"/><Relationship Id="rId7" Type="http://schemas.openxmlformats.org/officeDocument/2006/relationships/image" Target="../media/image1205.png"/><Relationship Id="rId2" Type="http://schemas.openxmlformats.org/officeDocument/2006/relationships/image" Target="../media/image1200.png"/><Relationship Id="rId16" Type="http://schemas.openxmlformats.org/officeDocument/2006/relationships/image" Target="../media/image1214.png"/><Relationship Id="rId20" Type="http://schemas.openxmlformats.org/officeDocument/2006/relationships/image" Target="../media/image1218.png"/><Relationship Id="rId29" Type="http://schemas.openxmlformats.org/officeDocument/2006/relationships/image" Target="../media/image1227.png"/><Relationship Id="rId41" Type="http://schemas.openxmlformats.org/officeDocument/2006/relationships/image" Target="../media/image1239.png"/><Relationship Id="rId1" Type="http://schemas.openxmlformats.org/officeDocument/2006/relationships/image" Target="../media/image1199.png"/><Relationship Id="rId6" Type="http://schemas.openxmlformats.org/officeDocument/2006/relationships/image" Target="../media/image1204.png"/><Relationship Id="rId11" Type="http://schemas.openxmlformats.org/officeDocument/2006/relationships/image" Target="../media/image1209.png"/><Relationship Id="rId24" Type="http://schemas.openxmlformats.org/officeDocument/2006/relationships/image" Target="../media/image1222.png"/><Relationship Id="rId32" Type="http://schemas.openxmlformats.org/officeDocument/2006/relationships/image" Target="../media/image1230.png"/><Relationship Id="rId37" Type="http://schemas.openxmlformats.org/officeDocument/2006/relationships/image" Target="../media/image1235.png"/><Relationship Id="rId40" Type="http://schemas.openxmlformats.org/officeDocument/2006/relationships/image" Target="../media/image1238.png"/><Relationship Id="rId5" Type="http://schemas.openxmlformats.org/officeDocument/2006/relationships/image" Target="../media/image1203.png"/><Relationship Id="rId15" Type="http://schemas.openxmlformats.org/officeDocument/2006/relationships/image" Target="../media/image1213.png"/><Relationship Id="rId23" Type="http://schemas.openxmlformats.org/officeDocument/2006/relationships/image" Target="../media/image1221.png"/><Relationship Id="rId28" Type="http://schemas.openxmlformats.org/officeDocument/2006/relationships/image" Target="../media/image1226.png"/><Relationship Id="rId36" Type="http://schemas.openxmlformats.org/officeDocument/2006/relationships/image" Target="../media/image1234.png"/><Relationship Id="rId10" Type="http://schemas.openxmlformats.org/officeDocument/2006/relationships/image" Target="../media/image1208.png"/><Relationship Id="rId19" Type="http://schemas.openxmlformats.org/officeDocument/2006/relationships/image" Target="../media/image1217.png"/><Relationship Id="rId31" Type="http://schemas.openxmlformats.org/officeDocument/2006/relationships/image" Target="../media/image1229.png"/><Relationship Id="rId4" Type="http://schemas.openxmlformats.org/officeDocument/2006/relationships/image" Target="../media/image1202.png"/><Relationship Id="rId9" Type="http://schemas.openxmlformats.org/officeDocument/2006/relationships/image" Target="../media/image1207.png"/><Relationship Id="rId14" Type="http://schemas.openxmlformats.org/officeDocument/2006/relationships/image" Target="../media/image1212.png"/><Relationship Id="rId22" Type="http://schemas.openxmlformats.org/officeDocument/2006/relationships/image" Target="../media/image1220.png"/><Relationship Id="rId27" Type="http://schemas.openxmlformats.org/officeDocument/2006/relationships/image" Target="../media/image1225.png"/><Relationship Id="rId30" Type="http://schemas.openxmlformats.org/officeDocument/2006/relationships/image" Target="../media/image1228.png"/><Relationship Id="rId35" Type="http://schemas.openxmlformats.org/officeDocument/2006/relationships/image" Target="../media/image1233.png"/><Relationship Id="rId8" Type="http://schemas.openxmlformats.org/officeDocument/2006/relationships/image" Target="../media/image1206.png"/><Relationship Id="rId3" Type="http://schemas.openxmlformats.org/officeDocument/2006/relationships/image" Target="../media/image1201.png"/><Relationship Id="rId12" Type="http://schemas.openxmlformats.org/officeDocument/2006/relationships/image" Target="../media/image1210.png"/><Relationship Id="rId17" Type="http://schemas.openxmlformats.org/officeDocument/2006/relationships/image" Target="../media/image1215.png"/><Relationship Id="rId25" Type="http://schemas.openxmlformats.org/officeDocument/2006/relationships/image" Target="../media/image1223.png"/><Relationship Id="rId33" Type="http://schemas.openxmlformats.org/officeDocument/2006/relationships/image" Target="../media/image1231.png"/><Relationship Id="rId38" Type="http://schemas.openxmlformats.org/officeDocument/2006/relationships/image" Target="../media/image1236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2.png"/><Relationship Id="rId18" Type="http://schemas.openxmlformats.org/officeDocument/2006/relationships/image" Target="../media/image1257.png"/><Relationship Id="rId26" Type="http://schemas.openxmlformats.org/officeDocument/2006/relationships/image" Target="../media/image1265.png"/><Relationship Id="rId39" Type="http://schemas.openxmlformats.org/officeDocument/2006/relationships/image" Target="../media/image1278.png"/><Relationship Id="rId21" Type="http://schemas.openxmlformats.org/officeDocument/2006/relationships/image" Target="../media/image1260.png"/><Relationship Id="rId34" Type="http://schemas.openxmlformats.org/officeDocument/2006/relationships/image" Target="../media/image1273.png"/><Relationship Id="rId42" Type="http://schemas.openxmlformats.org/officeDocument/2006/relationships/image" Target="../media/image1281.png"/><Relationship Id="rId47" Type="http://schemas.openxmlformats.org/officeDocument/2006/relationships/image" Target="../media/image1286.png"/><Relationship Id="rId50" Type="http://schemas.openxmlformats.org/officeDocument/2006/relationships/image" Target="../media/image1289.png"/><Relationship Id="rId7" Type="http://schemas.openxmlformats.org/officeDocument/2006/relationships/image" Target="../media/image1246.png"/><Relationship Id="rId2" Type="http://schemas.openxmlformats.org/officeDocument/2006/relationships/image" Target="../media/image1241.png"/><Relationship Id="rId16" Type="http://schemas.openxmlformats.org/officeDocument/2006/relationships/image" Target="../media/image1255.png"/><Relationship Id="rId29" Type="http://schemas.openxmlformats.org/officeDocument/2006/relationships/image" Target="../media/image1268.png"/><Relationship Id="rId11" Type="http://schemas.openxmlformats.org/officeDocument/2006/relationships/image" Target="../media/image1250.png"/><Relationship Id="rId24" Type="http://schemas.openxmlformats.org/officeDocument/2006/relationships/image" Target="../media/image1263.png"/><Relationship Id="rId32" Type="http://schemas.openxmlformats.org/officeDocument/2006/relationships/image" Target="../media/image1271.png"/><Relationship Id="rId37" Type="http://schemas.openxmlformats.org/officeDocument/2006/relationships/image" Target="../media/image1276.png"/><Relationship Id="rId40" Type="http://schemas.openxmlformats.org/officeDocument/2006/relationships/image" Target="../media/image1279.png"/><Relationship Id="rId45" Type="http://schemas.openxmlformats.org/officeDocument/2006/relationships/image" Target="../media/image1284.png"/><Relationship Id="rId5" Type="http://schemas.openxmlformats.org/officeDocument/2006/relationships/image" Target="../media/image1244.png"/><Relationship Id="rId15" Type="http://schemas.openxmlformats.org/officeDocument/2006/relationships/image" Target="../media/image1254.png"/><Relationship Id="rId23" Type="http://schemas.openxmlformats.org/officeDocument/2006/relationships/image" Target="../media/image1262.png"/><Relationship Id="rId28" Type="http://schemas.openxmlformats.org/officeDocument/2006/relationships/image" Target="../media/image1267.png"/><Relationship Id="rId36" Type="http://schemas.openxmlformats.org/officeDocument/2006/relationships/image" Target="../media/image1275.png"/><Relationship Id="rId49" Type="http://schemas.openxmlformats.org/officeDocument/2006/relationships/image" Target="../media/image1288.png"/><Relationship Id="rId10" Type="http://schemas.openxmlformats.org/officeDocument/2006/relationships/image" Target="../media/image1249.png"/><Relationship Id="rId19" Type="http://schemas.openxmlformats.org/officeDocument/2006/relationships/image" Target="../media/image1258.png"/><Relationship Id="rId31" Type="http://schemas.openxmlformats.org/officeDocument/2006/relationships/image" Target="../media/image1270.png"/><Relationship Id="rId44" Type="http://schemas.openxmlformats.org/officeDocument/2006/relationships/image" Target="../media/image1283.png"/><Relationship Id="rId4" Type="http://schemas.openxmlformats.org/officeDocument/2006/relationships/image" Target="../media/image1243.png"/><Relationship Id="rId9" Type="http://schemas.openxmlformats.org/officeDocument/2006/relationships/image" Target="../media/image1248.png"/><Relationship Id="rId14" Type="http://schemas.openxmlformats.org/officeDocument/2006/relationships/image" Target="../media/image1253.png"/><Relationship Id="rId22" Type="http://schemas.openxmlformats.org/officeDocument/2006/relationships/image" Target="../media/image1261.png"/><Relationship Id="rId27" Type="http://schemas.openxmlformats.org/officeDocument/2006/relationships/image" Target="../media/image1266.png"/><Relationship Id="rId30" Type="http://schemas.openxmlformats.org/officeDocument/2006/relationships/image" Target="../media/image1269.png"/><Relationship Id="rId35" Type="http://schemas.openxmlformats.org/officeDocument/2006/relationships/image" Target="../media/image1274.png"/><Relationship Id="rId43" Type="http://schemas.openxmlformats.org/officeDocument/2006/relationships/image" Target="../media/image1282.png"/><Relationship Id="rId48" Type="http://schemas.openxmlformats.org/officeDocument/2006/relationships/image" Target="../media/image1287.png"/><Relationship Id="rId8" Type="http://schemas.openxmlformats.org/officeDocument/2006/relationships/image" Target="../media/image1247.png"/><Relationship Id="rId3" Type="http://schemas.openxmlformats.org/officeDocument/2006/relationships/image" Target="../media/image1242.png"/><Relationship Id="rId12" Type="http://schemas.openxmlformats.org/officeDocument/2006/relationships/image" Target="../media/image1251.png"/><Relationship Id="rId17" Type="http://schemas.openxmlformats.org/officeDocument/2006/relationships/image" Target="../media/image1256.png"/><Relationship Id="rId25" Type="http://schemas.openxmlformats.org/officeDocument/2006/relationships/image" Target="../media/image1264.png"/><Relationship Id="rId33" Type="http://schemas.openxmlformats.org/officeDocument/2006/relationships/image" Target="../media/image1272.png"/><Relationship Id="rId38" Type="http://schemas.openxmlformats.org/officeDocument/2006/relationships/image" Target="../media/image1277.png"/><Relationship Id="rId46" Type="http://schemas.openxmlformats.org/officeDocument/2006/relationships/image" Target="../media/image1285.png"/><Relationship Id="rId20" Type="http://schemas.openxmlformats.org/officeDocument/2006/relationships/image" Target="../media/image1259.png"/><Relationship Id="rId41" Type="http://schemas.openxmlformats.org/officeDocument/2006/relationships/image" Target="../media/image1280.png"/><Relationship Id="rId1" Type="http://schemas.openxmlformats.org/officeDocument/2006/relationships/image" Target="../media/image1240.png"/><Relationship Id="rId6" Type="http://schemas.openxmlformats.org/officeDocument/2006/relationships/image" Target="../media/image1245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02.png"/><Relationship Id="rId18" Type="http://schemas.openxmlformats.org/officeDocument/2006/relationships/image" Target="../media/image1307.png"/><Relationship Id="rId26" Type="http://schemas.openxmlformats.org/officeDocument/2006/relationships/image" Target="../media/image1315.png"/><Relationship Id="rId3" Type="http://schemas.openxmlformats.org/officeDocument/2006/relationships/image" Target="../media/image1292.png"/><Relationship Id="rId21" Type="http://schemas.openxmlformats.org/officeDocument/2006/relationships/image" Target="../media/image1310.png"/><Relationship Id="rId34" Type="http://schemas.openxmlformats.org/officeDocument/2006/relationships/image" Target="../media/image1323.png"/><Relationship Id="rId7" Type="http://schemas.openxmlformats.org/officeDocument/2006/relationships/image" Target="../media/image1296.png"/><Relationship Id="rId12" Type="http://schemas.openxmlformats.org/officeDocument/2006/relationships/image" Target="../media/image1301.png"/><Relationship Id="rId17" Type="http://schemas.openxmlformats.org/officeDocument/2006/relationships/image" Target="../media/image1306.png"/><Relationship Id="rId25" Type="http://schemas.openxmlformats.org/officeDocument/2006/relationships/image" Target="../media/image1314.png"/><Relationship Id="rId33" Type="http://schemas.openxmlformats.org/officeDocument/2006/relationships/image" Target="../media/image1322.png"/><Relationship Id="rId2" Type="http://schemas.openxmlformats.org/officeDocument/2006/relationships/image" Target="../media/image1291.png"/><Relationship Id="rId16" Type="http://schemas.openxmlformats.org/officeDocument/2006/relationships/image" Target="../media/image1305.png"/><Relationship Id="rId20" Type="http://schemas.openxmlformats.org/officeDocument/2006/relationships/image" Target="../media/image1309.png"/><Relationship Id="rId29" Type="http://schemas.openxmlformats.org/officeDocument/2006/relationships/image" Target="../media/image1318.png"/><Relationship Id="rId1" Type="http://schemas.openxmlformats.org/officeDocument/2006/relationships/image" Target="../media/image1290.png"/><Relationship Id="rId6" Type="http://schemas.openxmlformats.org/officeDocument/2006/relationships/image" Target="../media/image1295.png"/><Relationship Id="rId11" Type="http://schemas.openxmlformats.org/officeDocument/2006/relationships/image" Target="../media/image1300.png"/><Relationship Id="rId24" Type="http://schemas.openxmlformats.org/officeDocument/2006/relationships/image" Target="../media/image1313.png"/><Relationship Id="rId32" Type="http://schemas.openxmlformats.org/officeDocument/2006/relationships/image" Target="../media/image1321.png"/><Relationship Id="rId5" Type="http://schemas.openxmlformats.org/officeDocument/2006/relationships/image" Target="../media/image1294.png"/><Relationship Id="rId15" Type="http://schemas.openxmlformats.org/officeDocument/2006/relationships/image" Target="../media/image1304.png"/><Relationship Id="rId23" Type="http://schemas.openxmlformats.org/officeDocument/2006/relationships/image" Target="../media/image1312.png"/><Relationship Id="rId28" Type="http://schemas.openxmlformats.org/officeDocument/2006/relationships/image" Target="../media/image1317.png"/><Relationship Id="rId36" Type="http://schemas.openxmlformats.org/officeDocument/2006/relationships/image" Target="../media/image1325.png"/><Relationship Id="rId10" Type="http://schemas.openxmlformats.org/officeDocument/2006/relationships/image" Target="../media/image1299.png"/><Relationship Id="rId19" Type="http://schemas.openxmlformats.org/officeDocument/2006/relationships/image" Target="../media/image1308.png"/><Relationship Id="rId31" Type="http://schemas.openxmlformats.org/officeDocument/2006/relationships/image" Target="../media/image1320.png"/><Relationship Id="rId4" Type="http://schemas.openxmlformats.org/officeDocument/2006/relationships/image" Target="../media/image1293.png"/><Relationship Id="rId9" Type="http://schemas.openxmlformats.org/officeDocument/2006/relationships/image" Target="../media/image1298.png"/><Relationship Id="rId14" Type="http://schemas.openxmlformats.org/officeDocument/2006/relationships/image" Target="../media/image1303.png"/><Relationship Id="rId22" Type="http://schemas.openxmlformats.org/officeDocument/2006/relationships/image" Target="../media/image1311.png"/><Relationship Id="rId27" Type="http://schemas.openxmlformats.org/officeDocument/2006/relationships/image" Target="../media/image1316.png"/><Relationship Id="rId30" Type="http://schemas.openxmlformats.org/officeDocument/2006/relationships/image" Target="../media/image1319.png"/><Relationship Id="rId35" Type="http://schemas.openxmlformats.org/officeDocument/2006/relationships/image" Target="../media/image1324.png"/><Relationship Id="rId8" Type="http://schemas.openxmlformats.org/officeDocument/2006/relationships/image" Target="../media/image12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7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48AF69C-A810-4489-9137-88D6DBF78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36766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BF4AD95-1A14-4C23-9EDA-40C32362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25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3</xdr:col>
      <xdr:colOff>19050</xdr:colOff>
      <xdr:row>45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2E7022-57F1-4C21-9C42-AEC723BB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01050"/>
          <a:ext cx="36861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19050</xdr:rowOff>
    </xdr:from>
    <xdr:to>
      <xdr:col>3</xdr:col>
      <xdr:colOff>9525</xdr:colOff>
      <xdr:row>90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4218ED1-CFD1-4522-9D0C-2AF65858C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36766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19050</xdr:rowOff>
    </xdr:from>
    <xdr:to>
      <xdr:col>2</xdr:col>
      <xdr:colOff>1885950</xdr:colOff>
      <xdr:row>149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63B5713-8A17-44E1-9674-0B995BF4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5105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9525</xdr:rowOff>
    </xdr:from>
    <xdr:to>
      <xdr:col>2</xdr:col>
      <xdr:colOff>1885950</xdr:colOff>
      <xdr:row>194</xdr:row>
      <xdr:rowOff>180974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AF51BB9-C478-4D5C-9233-84B66DCA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42600"/>
          <a:ext cx="3657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19050</xdr:rowOff>
    </xdr:from>
    <xdr:to>
      <xdr:col>3</xdr:col>
      <xdr:colOff>0</xdr:colOff>
      <xdr:row>193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3A79312-6EA1-4ACF-9D7A-97558ED7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861625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19050</xdr:rowOff>
    </xdr:from>
    <xdr:to>
      <xdr:col>3</xdr:col>
      <xdr:colOff>9525</xdr:colOff>
      <xdr:row>170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5685E70-5E0D-4E26-879F-EC57B7C4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289625"/>
          <a:ext cx="36766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19050</xdr:rowOff>
    </xdr:from>
    <xdr:to>
      <xdr:col>3</xdr:col>
      <xdr:colOff>9525</xdr:colOff>
      <xdr:row>207</xdr:row>
      <xdr:rowOff>190499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569949B-ADB0-48B1-9E06-34EADC186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528625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19051</xdr:rowOff>
    </xdr:from>
    <xdr:to>
      <xdr:col>3</xdr:col>
      <xdr:colOff>0</xdr:colOff>
      <xdr:row>224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5BFE24A-AE83-4F6B-ABCC-94612D3BB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767126"/>
          <a:ext cx="36671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19050</xdr:rowOff>
    </xdr:from>
    <xdr:to>
      <xdr:col>3</xdr:col>
      <xdr:colOff>9525</xdr:colOff>
      <xdr:row>241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481B0D0-F72C-4216-A822-F56BB3009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6043850"/>
          <a:ext cx="36766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9525</xdr:rowOff>
    </xdr:from>
    <xdr:to>
      <xdr:col>3</xdr:col>
      <xdr:colOff>9525</xdr:colOff>
      <xdr:row>270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845677A-47FF-4F64-8C34-FAB3E363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368325"/>
          <a:ext cx="36766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0</xdr:colOff>
      <xdr:row>280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F94F77A-75C1-48FF-95D3-D95A69898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330190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28575</xdr:rowOff>
    </xdr:from>
    <xdr:to>
      <xdr:col>3</xdr:col>
      <xdr:colOff>9525</xdr:colOff>
      <xdr:row>313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7FBCFE7-9A68-4E07-8014-8B0499444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9597925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19050</xdr:rowOff>
    </xdr:from>
    <xdr:to>
      <xdr:col>3</xdr:col>
      <xdr:colOff>0</xdr:colOff>
      <xdr:row>329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083F52E-C4B9-48C7-AB20-D324D1EC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26554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19051</xdr:rowOff>
    </xdr:from>
    <xdr:to>
      <xdr:col>2</xdr:col>
      <xdr:colOff>1885950</xdr:colOff>
      <xdr:row>357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46CF403-8BB0-4FD8-827C-ADABAC26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7989451"/>
          <a:ext cx="36576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19051</xdr:rowOff>
    </xdr:from>
    <xdr:to>
      <xdr:col>3</xdr:col>
      <xdr:colOff>0</xdr:colOff>
      <xdr:row>395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64CFCB7-C071-43E3-A21A-33828D8B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75228451"/>
          <a:ext cx="36671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9525</xdr:rowOff>
    </xdr:from>
    <xdr:to>
      <xdr:col>3</xdr:col>
      <xdr:colOff>9525</xdr:colOff>
      <xdr:row>412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1D8B8EE-191F-4311-9E6D-6013907DA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8666975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19050</xdr:rowOff>
    </xdr:from>
    <xdr:to>
      <xdr:col>3</xdr:col>
      <xdr:colOff>19050</xdr:colOff>
      <xdr:row>434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623D0F7-F5E5-40E2-90EA-6E4B74B3F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2677000"/>
          <a:ext cx="36861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19050</xdr:rowOff>
    </xdr:from>
    <xdr:to>
      <xdr:col>3</xdr:col>
      <xdr:colOff>0</xdr:colOff>
      <xdr:row>462</xdr:row>
      <xdr:rowOff>19050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B453E27-1DC2-437C-91DF-529EAC79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8039575"/>
          <a:ext cx="36671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19051</xdr:rowOff>
    </xdr:from>
    <xdr:to>
      <xdr:col>3</xdr:col>
      <xdr:colOff>0</xdr:colOff>
      <xdr:row>479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35693EB-82DB-41EB-8852-EB3ABE49B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91468576"/>
          <a:ext cx="36671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19050</xdr:rowOff>
    </xdr:from>
    <xdr:to>
      <xdr:col>3</xdr:col>
      <xdr:colOff>0</xdr:colOff>
      <xdr:row>494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7C5FBCA-FDAF-4544-B90D-11079D0B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41546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19050</xdr:rowOff>
    </xdr:from>
    <xdr:to>
      <xdr:col>3</xdr:col>
      <xdr:colOff>0</xdr:colOff>
      <xdr:row>518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489CAEE-96CC-4047-AF74-EC79781EF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8917125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9525</xdr:rowOff>
    </xdr:from>
    <xdr:to>
      <xdr:col>2</xdr:col>
      <xdr:colOff>1885950</xdr:colOff>
      <xdr:row>535</xdr:row>
      <xdr:rowOff>180974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6F2343-DAB0-471E-9BAE-4442D9D6D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2165150"/>
          <a:ext cx="36576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19051</xdr:rowOff>
    </xdr:from>
    <xdr:to>
      <xdr:col>3</xdr:col>
      <xdr:colOff>0</xdr:colOff>
      <xdr:row>571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FC58589B-AB57-4D18-BACE-D9673FCED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8842176"/>
          <a:ext cx="36671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19050</xdr:rowOff>
    </xdr:from>
    <xdr:to>
      <xdr:col>3</xdr:col>
      <xdr:colOff>0</xdr:colOff>
      <xdr:row>587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BF8CA233-A452-458B-B320-8660A57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19092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615</xdr:row>
      <xdr:rowOff>19050</xdr:rowOff>
    </xdr:from>
    <xdr:to>
      <xdr:col>3</xdr:col>
      <xdr:colOff>0</xdr:colOff>
      <xdr:row>616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4EBA527-2D05-4E2E-B4CA-A004E5321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1745277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19050</xdr:rowOff>
    </xdr:from>
    <xdr:to>
      <xdr:col>3</xdr:col>
      <xdr:colOff>0</xdr:colOff>
      <xdr:row>652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D0948B-A3AE-4967-9E5B-E9FC0FD5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2431077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670</xdr:row>
      <xdr:rowOff>9525</xdr:rowOff>
    </xdr:from>
    <xdr:to>
      <xdr:col>3</xdr:col>
      <xdr:colOff>0</xdr:colOff>
      <xdr:row>670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0D97EEE-A86B-4767-9521-8C00C50D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79207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707</xdr:row>
      <xdr:rowOff>19050</xdr:rowOff>
    </xdr:from>
    <xdr:to>
      <xdr:col>3</xdr:col>
      <xdr:colOff>9525</xdr:colOff>
      <xdr:row>707</xdr:row>
      <xdr:rowOff>190499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AB4367C-6AA3-4E3E-B8F1-3DF8A6EA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4978775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722</xdr:row>
      <xdr:rowOff>19050</xdr:rowOff>
    </xdr:from>
    <xdr:to>
      <xdr:col>3</xdr:col>
      <xdr:colOff>0</xdr:colOff>
      <xdr:row>723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A4BB262-CA32-4A9A-B868-D4856E108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378648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19051</xdr:rowOff>
    </xdr:from>
    <xdr:to>
      <xdr:col>2</xdr:col>
      <xdr:colOff>1876425</xdr:colOff>
      <xdr:row>757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E232F7EA-4613-47F6-9A24-1DAAE7EA3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4532351"/>
          <a:ext cx="36480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</xdr:row>
      <xdr:rowOff>19050</xdr:rowOff>
    </xdr:from>
    <xdr:to>
      <xdr:col>3</xdr:col>
      <xdr:colOff>0</xdr:colOff>
      <xdr:row>777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B0A94C1-501F-4CFB-8D24-C10D030FE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817090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19050</xdr:rowOff>
    </xdr:from>
    <xdr:to>
      <xdr:col>3</xdr:col>
      <xdr:colOff>0</xdr:colOff>
      <xdr:row>802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05C9CB8-A656-44B4-A440-0DA11CD8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293340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9525</xdr:rowOff>
    </xdr:from>
    <xdr:to>
      <xdr:col>3</xdr:col>
      <xdr:colOff>0</xdr:colOff>
      <xdr:row>856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A57A5B66-242D-4FCC-BA5E-BF994B800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34204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19050</xdr:rowOff>
    </xdr:from>
    <xdr:to>
      <xdr:col>2</xdr:col>
      <xdr:colOff>1885950</xdr:colOff>
      <xdr:row>821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6AEA5E9-D684-49EE-9BEF-138C8864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657195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19050</xdr:rowOff>
    </xdr:from>
    <xdr:to>
      <xdr:col>3</xdr:col>
      <xdr:colOff>9525</xdr:colOff>
      <xdr:row>873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812C883-0D60-4B54-AA66-C15C4422B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66687500"/>
          <a:ext cx="36766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904</xdr:row>
      <xdr:rowOff>19050</xdr:rowOff>
    </xdr:from>
    <xdr:to>
      <xdr:col>2</xdr:col>
      <xdr:colOff>1885951</xdr:colOff>
      <xdr:row>904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5FD35F3-BA8E-4329-B743-C763BE8EB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172593000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28575</xdr:rowOff>
    </xdr:from>
    <xdr:to>
      <xdr:col>2</xdr:col>
      <xdr:colOff>1885950</xdr:colOff>
      <xdr:row>930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DA32A58-BEE5-4515-9BC3-DF54F9A6E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77365025"/>
          <a:ext cx="3657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28576</xdr:rowOff>
    </xdr:from>
    <xdr:to>
      <xdr:col>3</xdr:col>
      <xdr:colOff>9525</xdr:colOff>
      <xdr:row>943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C5B28B7-AE54-4C0C-8D4A-779ED2688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79860576"/>
          <a:ext cx="36766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19050</xdr:rowOff>
    </xdr:from>
    <xdr:to>
      <xdr:col>2</xdr:col>
      <xdr:colOff>1885950</xdr:colOff>
      <xdr:row>976</xdr:row>
      <xdr:rowOff>19050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1E4C5CB-F309-48DF-A50C-D14F3F1CE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86137550"/>
          <a:ext cx="36576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987</xdr:row>
      <xdr:rowOff>19050</xdr:rowOff>
    </xdr:from>
    <xdr:to>
      <xdr:col>3</xdr:col>
      <xdr:colOff>28576</xdr:colOff>
      <xdr:row>988</xdr:row>
      <xdr:rowOff>19049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BCF708E-E750-433F-88A7-7E401731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188423550"/>
          <a:ext cx="36957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9525</xdr:rowOff>
    </xdr:from>
    <xdr:to>
      <xdr:col>3</xdr:col>
      <xdr:colOff>0</xdr:colOff>
      <xdr:row>1009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8A3998D-4C82-46AE-8F19-80F395EE5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926050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9525</xdr:rowOff>
    </xdr:from>
    <xdr:to>
      <xdr:col>3</xdr:col>
      <xdr:colOff>0</xdr:colOff>
      <xdr:row>1029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34A8958-FBAD-4799-8730-959F524B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964626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19050</xdr:rowOff>
    </xdr:from>
    <xdr:to>
      <xdr:col>3</xdr:col>
      <xdr:colOff>9525</xdr:colOff>
      <xdr:row>1054</xdr:row>
      <xdr:rowOff>171449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21426705-274B-4248-B54D-604FB0A42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01234675"/>
          <a:ext cx="36766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19049</xdr:rowOff>
    </xdr:from>
    <xdr:to>
      <xdr:col>5</xdr:col>
      <xdr:colOff>47624</xdr:colOff>
      <xdr:row>1066</xdr:row>
      <xdr:rowOff>9525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BB0441-10FC-414B-A931-B295926B8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03158724"/>
          <a:ext cx="6200774" cy="371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190499</xdr:rowOff>
    </xdr:from>
    <xdr:to>
      <xdr:col>5</xdr:col>
      <xdr:colOff>38100</xdr:colOff>
      <xdr:row>1055</xdr:row>
      <xdr:rowOff>190068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B68ABA3-0DBC-4143-9C02-92048EA5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201425174"/>
          <a:ext cx="6191250" cy="1900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19050</xdr:rowOff>
    </xdr:from>
    <xdr:to>
      <xdr:col>3</xdr:col>
      <xdr:colOff>0</xdr:colOff>
      <xdr:row>1086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62BEC0F1-DC7B-4CB9-8DD2-05D093BF7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207349725"/>
          <a:ext cx="36671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19050</xdr:rowOff>
    </xdr:from>
    <xdr:to>
      <xdr:col>3</xdr:col>
      <xdr:colOff>9525</xdr:colOff>
      <xdr:row>1105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D939379C-EA86-4D3A-9D3A-2D8678EB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10778725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19050</xdr:rowOff>
    </xdr:from>
    <xdr:to>
      <xdr:col>3</xdr:col>
      <xdr:colOff>0</xdr:colOff>
      <xdr:row>1135</xdr:row>
      <xdr:rowOff>0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EB4C13DA-5663-4AB6-91ED-86FA50DD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1649372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19051</xdr:rowOff>
    </xdr:from>
    <xdr:to>
      <xdr:col>3</xdr:col>
      <xdr:colOff>9525</xdr:colOff>
      <xdr:row>1158</xdr:row>
      <xdr:rowOff>9525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CA3BBFE-5A17-4A48-8CE2-FBF3C54FA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0894276"/>
          <a:ext cx="36766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1231</xdr:row>
      <xdr:rowOff>19050</xdr:rowOff>
    </xdr:from>
    <xdr:to>
      <xdr:col>3</xdr:col>
      <xdr:colOff>0</xdr:colOff>
      <xdr:row>1232</xdr:row>
      <xdr:rowOff>19049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A33B166-8F8C-4F2E-A835-244D50511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34991275"/>
          <a:ext cx="36671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1251</xdr:row>
      <xdr:rowOff>19050</xdr:rowOff>
    </xdr:from>
    <xdr:to>
      <xdr:col>3</xdr:col>
      <xdr:colOff>0</xdr:colOff>
      <xdr:row>1252</xdr:row>
      <xdr:rowOff>3174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E693687E-DCDA-45CA-83E2-ABCD721B6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38801275"/>
          <a:ext cx="3667125" cy="1746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1271</xdr:row>
      <xdr:rowOff>19050</xdr:rowOff>
    </xdr:from>
    <xdr:to>
      <xdr:col>3</xdr:col>
      <xdr:colOff>9526</xdr:colOff>
      <xdr:row>1271</xdr:row>
      <xdr:rowOff>171450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127C2850-9D8E-4796-BB43-DDDB4519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" y="242630325"/>
          <a:ext cx="36766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9525</xdr:rowOff>
    </xdr:from>
    <xdr:to>
      <xdr:col>3</xdr:col>
      <xdr:colOff>0</xdr:colOff>
      <xdr:row>1305</xdr:row>
      <xdr:rowOff>28575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5AA0BD5-9860-424A-99D7-665ED6F5C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48907300"/>
          <a:ext cx="3667125" cy="20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19050</xdr:rowOff>
    </xdr:from>
    <xdr:to>
      <xdr:col>3</xdr:col>
      <xdr:colOff>0</xdr:colOff>
      <xdr:row>1317</xdr:row>
      <xdr:rowOff>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400C90B6-0801-4CA8-BC79-59419F9CE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5123140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1333</xdr:row>
      <xdr:rowOff>19050</xdr:rowOff>
    </xdr:from>
    <xdr:to>
      <xdr:col>3</xdr:col>
      <xdr:colOff>9525</xdr:colOff>
      <xdr:row>1334</xdr:row>
      <xdr:rowOff>9525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B8A7142D-775B-4FAB-B001-C3195D83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54469900"/>
          <a:ext cx="36766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19050</xdr:rowOff>
    </xdr:from>
    <xdr:to>
      <xdr:col>3</xdr:col>
      <xdr:colOff>0</xdr:colOff>
      <xdr:row>1352</xdr:row>
      <xdr:rowOff>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2FC1C266-ECD0-4CFA-B436-F3C5D64D1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57917950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19050</xdr:rowOff>
    </xdr:from>
    <xdr:to>
      <xdr:col>3</xdr:col>
      <xdr:colOff>0</xdr:colOff>
      <xdr:row>1416</xdr:row>
      <xdr:rowOff>9525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5B892C8E-3591-47F6-BE20-31951E12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70109950"/>
          <a:ext cx="36671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19050</xdr:rowOff>
    </xdr:from>
    <xdr:to>
      <xdr:col>2</xdr:col>
      <xdr:colOff>1885950</xdr:colOff>
      <xdr:row>1432</xdr:row>
      <xdr:rowOff>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6D8E9A4D-FE12-4D93-BAFF-80B0D782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7317700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9525</xdr:rowOff>
    </xdr:from>
    <xdr:to>
      <xdr:col>3</xdr:col>
      <xdr:colOff>0</xdr:colOff>
      <xdr:row>1462</xdr:row>
      <xdr:rowOff>180975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D24275C-688C-4206-ABD7-CE811597C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79072975"/>
          <a:ext cx="3667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1479</xdr:row>
      <xdr:rowOff>19050</xdr:rowOff>
    </xdr:from>
    <xdr:to>
      <xdr:col>2</xdr:col>
      <xdr:colOff>1885951</xdr:colOff>
      <xdr:row>1480</xdr:row>
      <xdr:rowOff>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797F6A0-61C6-4BC7-B5C9-91068A9D3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" y="282340050"/>
          <a:ext cx="3657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19050</xdr:rowOff>
    </xdr:from>
    <xdr:to>
      <xdr:col>3</xdr:col>
      <xdr:colOff>0</xdr:colOff>
      <xdr:row>1510</xdr:row>
      <xdr:rowOff>190499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F1321312-3D91-4376-9F38-1865B00A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88245550"/>
          <a:ext cx="36671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19050</xdr:rowOff>
    </xdr:from>
    <xdr:to>
      <xdr:col>3</xdr:col>
      <xdr:colOff>0</xdr:colOff>
      <xdr:row>1538</xdr:row>
      <xdr:rowOff>19050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8376905F-BA21-472E-82D2-BA873DF9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93389050"/>
          <a:ext cx="36671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19050</xdr:rowOff>
    </xdr:from>
    <xdr:to>
      <xdr:col>3</xdr:col>
      <xdr:colOff>9525</xdr:colOff>
      <xdr:row>1553</xdr:row>
      <xdr:rowOff>190499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54819F2-84C3-4FC1-85C1-45EB9F1D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96456100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19051</xdr:rowOff>
    </xdr:from>
    <xdr:to>
      <xdr:col>3</xdr:col>
      <xdr:colOff>0</xdr:colOff>
      <xdr:row>1591</xdr:row>
      <xdr:rowOff>180139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A821BEBE-47A4-431B-9776-F9A85710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303695101"/>
          <a:ext cx="3667125" cy="161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9526</xdr:rowOff>
    </xdr:from>
    <xdr:to>
      <xdr:col>3</xdr:col>
      <xdr:colOff>9525</xdr:colOff>
      <xdr:row>1610</xdr:row>
      <xdr:rowOff>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67AFC89D-0567-4F69-B1CF-494C53EED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07143151"/>
          <a:ext cx="36766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1629</xdr:row>
      <xdr:rowOff>19050</xdr:rowOff>
    </xdr:from>
    <xdr:to>
      <xdr:col>3</xdr:col>
      <xdr:colOff>9526</xdr:colOff>
      <xdr:row>1629</xdr:row>
      <xdr:rowOff>190499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3E119695-BFC5-4917-9BF6-C683F4B1E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" y="310962675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1647</xdr:row>
      <xdr:rowOff>9525</xdr:rowOff>
    </xdr:from>
    <xdr:to>
      <xdr:col>3</xdr:col>
      <xdr:colOff>9526</xdr:colOff>
      <xdr:row>1648</xdr:row>
      <xdr:rowOff>9525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5E619AC6-8D80-4C90-8E28-AFB5F6BDD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" y="313639200"/>
          <a:ext cx="36766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19050</xdr:rowOff>
    </xdr:from>
    <xdr:to>
      <xdr:col>3</xdr:col>
      <xdr:colOff>0</xdr:colOff>
      <xdr:row>1686</xdr:row>
      <xdr:rowOff>9525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5433E0F6-479B-4609-BBF7-F37F356F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20316225"/>
          <a:ext cx="36671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19051</xdr:rowOff>
    </xdr:from>
    <xdr:to>
      <xdr:col>3</xdr:col>
      <xdr:colOff>0</xdr:colOff>
      <xdr:row>1702</xdr:row>
      <xdr:rowOff>180975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64BB3449-01B1-497F-A27A-DA7F8A1D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323583301"/>
          <a:ext cx="36671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9525</xdr:rowOff>
    </xdr:from>
    <xdr:to>
      <xdr:col>4</xdr:col>
      <xdr:colOff>1549664</xdr:colOff>
      <xdr:row>1633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290592CB-DB9D-4206-8DC9-619EABEEA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11172225"/>
          <a:ext cx="6121664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9525</xdr:rowOff>
    </xdr:from>
    <xdr:to>
      <xdr:col>4</xdr:col>
      <xdr:colOff>1571625</xdr:colOff>
      <xdr:row>1708</xdr:row>
      <xdr:rowOff>57120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A5C9CDC-6B7D-4A30-9C19-C8BD6EC1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325107300"/>
          <a:ext cx="6143625" cy="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5</xdr:col>
      <xdr:colOff>19050</xdr:colOff>
      <xdr:row>1651</xdr:row>
      <xdr:rowOff>9525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933A6937-E4A4-457C-B631-5C47997E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314791725"/>
          <a:ext cx="6172200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19050</xdr:rowOff>
    </xdr:from>
    <xdr:to>
      <xdr:col>2</xdr:col>
      <xdr:colOff>1876425</xdr:colOff>
      <xdr:row>1734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C599D5DE-8D64-49BB-8F2D-5D0EC03DF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30831825"/>
          <a:ext cx="3648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9525</xdr:rowOff>
    </xdr:from>
    <xdr:to>
      <xdr:col>3</xdr:col>
      <xdr:colOff>0</xdr:colOff>
      <xdr:row>1750</xdr:row>
      <xdr:rowOff>180974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ADA15C20-E32C-4E18-AC2A-35C2D9974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34060800"/>
          <a:ext cx="36671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1774</xdr:row>
      <xdr:rowOff>9524</xdr:rowOff>
    </xdr:from>
    <xdr:to>
      <xdr:col>3</xdr:col>
      <xdr:colOff>0</xdr:colOff>
      <xdr:row>1774</xdr:row>
      <xdr:rowOff>190499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1454356F-2492-45A0-A225-C68F207DD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38632799"/>
          <a:ext cx="36671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1830</xdr:row>
      <xdr:rowOff>19050</xdr:rowOff>
    </xdr:from>
    <xdr:to>
      <xdr:col>3</xdr:col>
      <xdr:colOff>19050</xdr:colOff>
      <xdr:row>1830</xdr:row>
      <xdr:rowOff>180975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5DC1192C-FB31-4493-BCFE-940D1659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49329375"/>
          <a:ext cx="36861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1851</xdr:row>
      <xdr:rowOff>19050</xdr:rowOff>
    </xdr:from>
    <xdr:to>
      <xdr:col>3</xdr:col>
      <xdr:colOff>9525</xdr:colOff>
      <xdr:row>1852</xdr:row>
      <xdr:rowOff>0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4E3898D-FE19-492F-8322-0BB1AF10B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53348925"/>
          <a:ext cx="36766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1884</xdr:row>
      <xdr:rowOff>19050</xdr:rowOff>
    </xdr:from>
    <xdr:to>
      <xdr:col>3</xdr:col>
      <xdr:colOff>9525</xdr:colOff>
      <xdr:row>1884</xdr:row>
      <xdr:rowOff>190499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ED3ED711-F6DF-40E4-BFC8-1DC962AB9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59635425"/>
          <a:ext cx="36766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1900</xdr:row>
      <xdr:rowOff>19050</xdr:rowOff>
    </xdr:from>
    <xdr:to>
      <xdr:col>2</xdr:col>
      <xdr:colOff>1876425</xdr:colOff>
      <xdr:row>1901</xdr:row>
      <xdr:rowOff>9525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CFA9F387-434D-4C83-8FEC-116C20E61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62692950"/>
          <a:ext cx="36480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1919</xdr:row>
      <xdr:rowOff>19050</xdr:rowOff>
    </xdr:from>
    <xdr:to>
      <xdr:col>2</xdr:col>
      <xdr:colOff>1885950</xdr:colOff>
      <xdr:row>1920</xdr:row>
      <xdr:rowOff>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350807AE-FFFA-4E2E-A06A-A1A2151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66312450"/>
          <a:ext cx="3657600" cy="171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2F47523-1D04-4091-A1C9-FE7C90592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0"/>
          <a:ext cx="32670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19050</xdr:rowOff>
    </xdr:from>
    <xdr:to>
      <xdr:col>3</xdr:col>
      <xdr:colOff>0</xdr:colOff>
      <xdr:row>18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062A41A-D9ED-4E44-BCD2-86266161D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7100"/>
          <a:ext cx="32670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19051</xdr:rowOff>
    </xdr:from>
    <xdr:to>
      <xdr:col>3</xdr:col>
      <xdr:colOff>0</xdr:colOff>
      <xdr:row>29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E625FF-9CC0-4827-836F-7EB3E74E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72101"/>
          <a:ext cx="32670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19051</xdr:rowOff>
    </xdr:from>
    <xdr:to>
      <xdr:col>3</xdr:col>
      <xdr:colOff>0</xdr:colOff>
      <xdr:row>38</xdr:row>
      <xdr:rowOff>179108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EA80A61-F748-4550-A5D1-3E553AF9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86626"/>
          <a:ext cx="3267075" cy="160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19050</xdr:rowOff>
    </xdr:from>
    <xdr:to>
      <xdr:col>3</xdr:col>
      <xdr:colOff>0</xdr:colOff>
      <xdr:row>49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A3603A3-307D-4D88-917A-AAA7E4B7C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91625"/>
          <a:ext cx="32670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3</xdr:col>
      <xdr:colOff>0</xdr:colOff>
      <xdr:row>58</xdr:row>
      <xdr:rowOff>190499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B62AA1C-910A-4613-AE69-DDF0064CA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115675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19050</xdr:rowOff>
    </xdr:from>
    <xdr:to>
      <xdr:col>3</xdr:col>
      <xdr:colOff>19050</xdr:colOff>
      <xdr:row>69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65B4E2B-F753-4AB7-AC03-BF56614DC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20675"/>
          <a:ext cx="32861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19051</xdr:rowOff>
    </xdr:from>
    <xdr:to>
      <xdr:col>3</xdr:col>
      <xdr:colOff>0</xdr:colOff>
      <xdr:row>79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68595C-AD65-4995-8C1A-7AA67520E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954251"/>
          <a:ext cx="32670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19051</xdr:rowOff>
    </xdr:from>
    <xdr:to>
      <xdr:col>3</xdr:col>
      <xdr:colOff>0</xdr:colOff>
      <xdr:row>89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C954E76-6ED1-4C35-B920-73B245BC6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859251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9525</xdr:rowOff>
    </xdr:from>
    <xdr:to>
      <xdr:col>2</xdr:col>
      <xdr:colOff>1600200</xdr:colOff>
      <xdr:row>99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A2BF972-884E-4ACB-B3CD-ECF01ACED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764250"/>
          <a:ext cx="32575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3</xdr:col>
      <xdr:colOff>9525</xdr:colOff>
      <xdr:row>109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28D3077-C18F-43A9-BE94-AD11E7491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688300"/>
          <a:ext cx="32766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28575</xdr:rowOff>
    </xdr:from>
    <xdr:to>
      <xdr:col>3</xdr:col>
      <xdr:colOff>0</xdr:colOff>
      <xdr:row>118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AA0197-B1C1-4C2C-8824-516062A26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602825"/>
          <a:ext cx="32670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19050</xdr:rowOff>
    </xdr:from>
    <xdr:to>
      <xdr:col>3</xdr:col>
      <xdr:colOff>0</xdr:colOff>
      <xdr:row>129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CD93319-DDA9-4093-8E64-B2DC4FE81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51735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9526</xdr:rowOff>
    </xdr:from>
    <xdr:to>
      <xdr:col>2</xdr:col>
      <xdr:colOff>1600200</xdr:colOff>
      <xdr:row>138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528301-7B9D-49AB-9726-3557D8E94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431876"/>
          <a:ext cx="32575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28575</xdr:rowOff>
    </xdr:from>
    <xdr:to>
      <xdr:col>3</xdr:col>
      <xdr:colOff>19050</xdr:colOff>
      <xdr:row>148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3547F5F-F80D-4932-9CA9-284585038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365450"/>
          <a:ext cx="32861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7</xdr:col>
      <xdr:colOff>314324</xdr:colOff>
      <xdr:row>156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D824FE2-71D7-4333-9D7B-73B389C2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498925"/>
          <a:ext cx="6753224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19050</xdr:rowOff>
    </xdr:from>
    <xdr:to>
      <xdr:col>3</xdr:col>
      <xdr:colOff>9525</xdr:colOff>
      <xdr:row>160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8258BBF-F7C3-41C3-9837-58DEA5D25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070425"/>
          <a:ext cx="32766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19050</xdr:rowOff>
    </xdr:from>
    <xdr:to>
      <xdr:col>3</xdr:col>
      <xdr:colOff>0</xdr:colOff>
      <xdr:row>169</xdr:row>
      <xdr:rowOff>190499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6255A3B-6304-4E00-A783-92CABD36D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356425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19050</xdr:rowOff>
    </xdr:from>
    <xdr:to>
      <xdr:col>3</xdr:col>
      <xdr:colOff>0</xdr:colOff>
      <xdr:row>176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5C849B9-BFBC-4650-A726-E3C48557E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499425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9525</xdr:rowOff>
    </xdr:from>
    <xdr:to>
      <xdr:col>3</xdr:col>
      <xdr:colOff>0</xdr:colOff>
      <xdr:row>185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2994153-8474-4BD7-A62B-3430C6A0D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541395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19051</xdr:rowOff>
    </xdr:from>
    <xdr:to>
      <xdr:col>2</xdr:col>
      <xdr:colOff>1600200</xdr:colOff>
      <xdr:row>195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3E6F884-97FE-4283-8ED8-FB0484888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338001"/>
          <a:ext cx="32575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19051</xdr:rowOff>
    </xdr:from>
    <xdr:to>
      <xdr:col>3</xdr:col>
      <xdr:colOff>9525</xdr:colOff>
      <xdr:row>205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31993D2-80F2-4B51-9410-7F8041A64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9262051"/>
          <a:ext cx="32766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19051</xdr:rowOff>
    </xdr:from>
    <xdr:to>
      <xdr:col>3</xdr:col>
      <xdr:colOff>9525</xdr:colOff>
      <xdr:row>216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35536C8-A92C-4B29-834F-60FD53FA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167051"/>
          <a:ext cx="32766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19051</xdr:rowOff>
    </xdr:from>
    <xdr:to>
      <xdr:col>2</xdr:col>
      <xdr:colOff>1600201</xdr:colOff>
      <xdr:row>226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B7F99F9-F62C-4838-B89A-4CB66E4C5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3081576"/>
          <a:ext cx="32575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19049</xdr:rowOff>
    </xdr:from>
    <xdr:to>
      <xdr:col>2</xdr:col>
      <xdr:colOff>1600200</xdr:colOff>
      <xdr:row>235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DAAA536-8528-4B95-AA78-C3EB6D70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4986574"/>
          <a:ext cx="32575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0</xdr:colOff>
      <xdr:row>246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977773E-A54E-4661-A90E-4B2D02A95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6910625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19049</xdr:rowOff>
    </xdr:from>
    <xdr:to>
      <xdr:col>4</xdr:col>
      <xdr:colOff>895350</xdr:colOff>
      <xdr:row>256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4E8F521-2D97-4B6B-AEE9-A9376BCF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25149"/>
          <a:ext cx="5067300" cy="35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9526</xdr:rowOff>
    </xdr:from>
    <xdr:to>
      <xdr:col>8</xdr:col>
      <xdr:colOff>342900</xdr:colOff>
      <xdr:row>268</xdr:row>
      <xdr:rowOff>180976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1EAB289-E3D3-4EE7-94A5-36F7C10B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9387126"/>
          <a:ext cx="7534275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19050</xdr:rowOff>
    </xdr:from>
    <xdr:to>
      <xdr:col>2</xdr:col>
      <xdr:colOff>1600200</xdr:colOff>
      <xdr:row>278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43D4B9D-8D07-4A22-8AC5-3C7AC1C2D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216175"/>
          <a:ext cx="32575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19050</xdr:rowOff>
    </xdr:from>
    <xdr:to>
      <xdr:col>3</xdr:col>
      <xdr:colOff>0</xdr:colOff>
      <xdr:row>288</xdr:row>
      <xdr:rowOff>190499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27796A5-6CFF-4342-8108-C1D75940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121175"/>
          <a:ext cx="32670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19051</xdr:rowOff>
    </xdr:from>
    <xdr:to>
      <xdr:col>2</xdr:col>
      <xdr:colOff>1600200</xdr:colOff>
      <xdr:row>299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7725F15-3278-49AD-9B7B-7FD7DEA6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216676"/>
          <a:ext cx="32575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309</xdr:row>
      <xdr:rowOff>19050</xdr:rowOff>
    </xdr:from>
    <xdr:to>
      <xdr:col>3</xdr:col>
      <xdr:colOff>9526</xdr:colOff>
      <xdr:row>309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CF3B3C5-2A4F-4DA3-8CA3-DE16FFEA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9140725"/>
          <a:ext cx="32766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2</xdr:col>
      <xdr:colOff>1600201</xdr:colOff>
      <xdr:row>320</xdr:row>
      <xdr:rowOff>190499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F6512A4-0290-45AD-BCEC-372BB7B1D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61255275"/>
          <a:ext cx="32575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19050</xdr:rowOff>
    </xdr:from>
    <xdr:to>
      <xdr:col>3</xdr:col>
      <xdr:colOff>0</xdr:colOff>
      <xdr:row>331</xdr:row>
      <xdr:rowOff>9525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C34DA96-4F8A-4CB4-857F-C987C8B4F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160275"/>
          <a:ext cx="32670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341</xdr:row>
      <xdr:rowOff>19050</xdr:rowOff>
    </xdr:from>
    <xdr:to>
      <xdr:col>2</xdr:col>
      <xdr:colOff>1600201</xdr:colOff>
      <xdr:row>342</xdr:row>
      <xdr:rowOff>9525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D6E9FBB-2843-47DC-938D-1F513033F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5284350"/>
          <a:ext cx="32575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351</xdr:row>
      <xdr:rowOff>19051</xdr:rowOff>
    </xdr:from>
    <xdr:to>
      <xdr:col>3</xdr:col>
      <xdr:colOff>9526</xdr:colOff>
      <xdr:row>352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C1BDCD9-EE57-471C-8FF2-56329F842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7189351"/>
          <a:ext cx="32766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19050</xdr:rowOff>
    </xdr:from>
    <xdr:to>
      <xdr:col>3</xdr:col>
      <xdr:colOff>0</xdr:colOff>
      <xdr:row>362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E17F130-B587-46AE-A45A-A92E88D4E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103875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371</xdr:row>
      <xdr:rowOff>19050</xdr:rowOff>
    </xdr:from>
    <xdr:to>
      <xdr:col>2</xdr:col>
      <xdr:colOff>1600201</xdr:colOff>
      <xdr:row>371</xdr:row>
      <xdr:rowOff>179567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9705272-1C6F-47B8-8B95-531441346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1008875"/>
          <a:ext cx="3257550" cy="1605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19050</xdr:rowOff>
    </xdr:from>
    <xdr:to>
      <xdr:col>3</xdr:col>
      <xdr:colOff>0</xdr:colOff>
      <xdr:row>382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E72E815-645F-4EA8-8E12-2A1CC64AE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3113900"/>
          <a:ext cx="32670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19050</xdr:rowOff>
    </xdr:from>
    <xdr:to>
      <xdr:col>2</xdr:col>
      <xdr:colOff>1600200</xdr:colOff>
      <xdr:row>394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6CDF5FA-9390-450A-BAD3-55473D9F5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218925"/>
          <a:ext cx="32575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3</xdr:col>
      <xdr:colOff>0</xdr:colOff>
      <xdr:row>404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3DE0707E-3193-4C19-AE41-DAC0A1521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133450"/>
          <a:ext cx="3267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19051</xdr:rowOff>
    </xdr:from>
    <xdr:to>
      <xdr:col>2</xdr:col>
      <xdr:colOff>1600200</xdr:colOff>
      <xdr:row>413</xdr:row>
      <xdr:rowOff>180034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D94A2E7-9A7D-41EF-9C34-4F0DD1219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9038451"/>
          <a:ext cx="3257550" cy="16098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423</xdr:row>
      <xdr:rowOff>19051</xdr:rowOff>
    </xdr:from>
    <xdr:to>
      <xdr:col>2</xdr:col>
      <xdr:colOff>1600201</xdr:colOff>
      <xdr:row>423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81FB1DFD-220D-4D54-B530-4ABA8395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80981551"/>
          <a:ext cx="32575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28576</xdr:rowOff>
    </xdr:from>
    <xdr:to>
      <xdr:col>3</xdr:col>
      <xdr:colOff>9525</xdr:colOff>
      <xdr:row>434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9E1555D-3D0E-4222-ABC6-3F9AE3FE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905601"/>
          <a:ext cx="3276600" cy="1619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28575</xdr:rowOff>
    </xdr:from>
    <xdr:to>
      <xdr:col>3</xdr:col>
      <xdr:colOff>0</xdr:colOff>
      <xdr:row>8</xdr:row>
      <xdr:rowOff>9524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99B6B97-CBD4-4F12-AB88-6304576C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2075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19050</xdr:rowOff>
    </xdr:from>
    <xdr:to>
      <xdr:col>3</xdr:col>
      <xdr:colOff>19050</xdr:colOff>
      <xdr:row>12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C77314-7BEC-402B-92CC-CF331464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05050"/>
          <a:ext cx="38576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19050</xdr:rowOff>
    </xdr:from>
    <xdr:to>
      <xdr:col>3</xdr:col>
      <xdr:colOff>0</xdr:colOff>
      <xdr:row>22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A890A5F-C161-40FD-80C4-F490EDBAF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48125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28576</xdr:rowOff>
    </xdr:from>
    <xdr:to>
      <xdr:col>3</xdr:col>
      <xdr:colOff>0</xdr:colOff>
      <xdr:row>28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DCF736E-82ED-4028-A693-20F839438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210176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3</xdr:col>
      <xdr:colOff>19050</xdr:colOff>
      <xdr:row>37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3B4F8BC-B4D0-48C6-90C7-A11C2B737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15150"/>
          <a:ext cx="38576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19050</xdr:rowOff>
    </xdr:from>
    <xdr:to>
      <xdr:col>3</xdr:col>
      <xdr:colOff>0</xdr:colOff>
      <xdr:row>42</xdr:row>
      <xdr:rowOff>190499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F875A22-5112-4C50-9F23-F0118515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058150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</xdr:rowOff>
    </xdr:from>
    <xdr:to>
      <xdr:col>3</xdr:col>
      <xdr:colOff>9525</xdr:colOff>
      <xdr:row>52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3B5D200-73DE-4844-B445-E5BF3131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791700"/>
          <a:ext cx="38481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19050</xdr:rowOff>
    </xdr:from>
    <xdr:to>
      <xdr:col>3</xdr:col>
      <xdr:colOff>9525</xdr:colOff>
      <xdr:row>57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AEAACFA-48E8-43E1-9EED-9EDAC1BE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744200"/>
          <a:ext cx="38481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19051</xdr:rowOff>
    </xdr:from>
    <xdr:to>
      <xdr:col>3</xdr:col>
      <xdr:colOff>0</xdr:colOff>
      <xdr:row>66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0A8DD9E-0B39-46AD-BAE9-23EB979B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477751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3</xdr:col>
      <xdr:colOff>9525</xdr:colOff>
      <xdr:row>71</xdr:row>
      <xdr:rowOff>19049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95DAB20-6291-4411-BB15-5F1F5EA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430250"/>
          <a:ext cx="38481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2</xdr:col>
      <xdr:colOff>2171700</xdr:colOff>
      <xdr:row>79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E79D6A1-E0A4-4A92-953F-1A77E2C58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163800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19050</xdr:rowOff>
    </xdr:from>
    <xdr:to>
      <xdr:col>3</xdr:col>
      <xdr:colOff>9525</xdr:colOff>
      <xdr:row>86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08CF9FA-D750-4469-9848-DF1688D5B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6306800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</xdr:rowOff>
    </xdr:from>
    <xdr:to>
      <xdr:col>3</xdr:col>
      <xdr:colOff>9525</xdr:colOff>
      <xdr:row>95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CEC016B-EF52-48DA-A1DB-4784F5223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021300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19051</xdr:rowOff>
    </xdr:from>
    <xdr:to>
      <xdr:col>3</xdr:col>
      <xdr:colOff>0</xdr:colOff>
      <xdr:row>99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EEE9360-1715-4C90-BD62-4DEF6B070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897380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</xdr:row>
      <xdr:rowOff>19051</xdr:rowOff>
    </xdr:from>
    <xdr:to>
      <xdr:col>3</xdr:col>
      <xdr:colOff>9526</xdr:colOff>
      <xdr:row>109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32D9B54-4C1D-4F69-849E-F1C76BDC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0735926"/>
          <a:ext cx="38481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19050</xdr:rowOff>
    </xdr:from>
    <xdr:to>
      <xdr:col>2</xdr:col>
      <xdr:colOff>2171700</xdr:colOff>
      <xdr:row>115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726BFCF-3952-4BEC-8FF0-B3787E38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188845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19051</xdr:rowOff>
    </xdr:from>
    <xdr:to>
      <xdr:col>3</xdr:col>
      <xdr:colOff>9525</xdr:colOff>
      <xdr:row>123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4935EE9-FE8A-4CAF-9FD2-E7900DF80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602951"/>
          <a:ext cx="38481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19050</xdr:rowOff>
    </xdr:from>
    <xdr:to>
      <xdr:col>3</xdr:col>
      <xdr:colOff>0</xdr:colOff>
      <xdr:row>128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FCC078B-BE8C-439C-8E92-6D6B51A10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455545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28576</xdr:rowOff>
    </xdr:from>
    <xdr:to>
      <xdr:col>3</xdr:col>
      <xdr:colOff>9525</xdr:colOff>
      <xdr:row>139</xdr:row>
      <xdr:rowOff>19050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881408B-DB82-434A-8464-35C7A1B5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489026"/>
          <a:ext cx="38481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19050</xdr:rowOff>
    </xdr:from>
    <xdr:to>
      <xdr:col>2</xdr:col>
      <xdr:colOff>2171700</xdr:colOff>
      <xdr:row>144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1F99637-EDBF-4028-B6B2-0CFDFB72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7432000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19050</xdr:rowOff>
    </xdr:from>
    <xdr:to>
      <xdr:col>3</xdr:col>
      <xdr:colOff>0</xdr:colOff>
      <xdr:row>153</xdr:row>
      <xdr:rowOff>19050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09D72F6-72F5-478A-9699-56632D61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9165550"/>
          <a:ext cx="38385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19050</xdr:rowOff>
    </xdr:from>
    <xdr:to>
      <xdr:col>3</xdr:col>
      <xdr:colOff>0</xdr:colOff>
      <xdr:row>158</xdr:row>
      <xdr:rowOff>190499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2445AA-5E65-4CB6-9D7F-17942AFDA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0308550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28575</xdr:rowOff>
    </xdr:from>
    <xdr:to>
      <xdr:col>3</xdr:col>
      <xdr:colOff>9525</xdr:colOff>
      <xdr:row>168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04544BF-851A-46D0-BC78-1F46B543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2051625"/>
          <a:ext cx="38481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19050</xdr:rowOff>
    </xdr:from>
    <xdr:to>
      <xdr:col>2</xdr:col>
      <xdr:colOff>2171700</xdr:colOff>
      <xdr:row>172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B6AC94F-6B50-4A22-8D38-344E90452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2994600"/>
          <a:ext cx="38290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19051</xdr:rowOff>
    </xdr:from>
    <xdr:to>
      <xdr:col>3</xdr:col>
      <xdr:colOff>0</xdr:colOff>
      <xdr:row>182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6A765FB-1559-41A3-8084-26AEB8BD2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491865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19050</xdr:rowOff>
    </xdr:from>
    <xdr:to>
      <xdr:col>2</xdr:col>
      <xdr:colOff>2171700</xdr:colOff>
      <xdr:row>188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19EAD15-8040-45A0-8E01-330BF1C25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87115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19050</xdr:rowOff>
    </xdr:from>
    <xdr:to>
      <xdr:col>3</xdr:col>
      <xdr:colOff>0</xdr:colOff>
      <xdr:row>211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692E974-4A29-41D0-BB4F-FC7E7ECD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048125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19051</xdr:rowOff>
    </xdr:from>
    <xdr:to>
      <xdr:col>3</xdr:col>
      <xdr:colOff>0</xdr:colOff>
      <xdr:row>216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A8A714BC-8677-45D7-8A75-3BD92A8F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143375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2</xdr:col>
      <xdr:colOff>2162175</xdr:colOff>
      <xdr:row>197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24873C2-A125-4EC0-BB7D-8CDEF446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7614225"/>
          <a:ext cx="38195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3</xdr:col>
      <xdr:colOff>9525</xdr:colOff>
      <xdr:row>202</xdr:row>
      <xdr:rowOff>19050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204CBD1-CB8A-49AE-A615-B1454EB6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8576250"/>
          <a:ext cx="38481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19050</xdr:rowOff>
    </xdr:from>
    <xdr:to>
      <xdr:col>3</xdr:col>
      <xdr:colOff>0</xdr:colOff>
      <xdr:row>225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BC13016-D107-479C-BD78-97627C4DF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316730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19050</xdr:rowOff>
    </xdr:from>
    <xdr:to>
      <xdr:col>3</xdr:col>
      <xdr:colOff>0</xdr:colOff>
      <xdr:row>230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9C75E19-81FC-493E-92E1-F87A0C403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411980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19050</xdr:rowOff>
    </xdr:from>
    <xdr:to>
      <xdr:col>3</xdr:col>
      <xdr:colOff>0</xdr:colOff>
      <xdr:row>239</xdr:row>
      <xdr:rowOff>190499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106B4BF-4FBD-4D3B-B158-EF6C8E13A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5834300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19050</xdr:rowOff>
    </xdr:from>
    <xdr:to>
      <xdr:col>3</xdr:col>
      <xdr:colOff>0</xdr:colOff>
      <xdr:row>244</xdr:row>
      <xdr:rowOff>190499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9E49BB7-3B93-4921-BB5F-B547790A9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46786800"/>
          <a:ext cx="38385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19050</xdr:rowOff>
    </xdr:from>
    <xdr:to>
      <xdr:col>3</xdr:col>
      <xdr:colOff>9525</xdr:colOff>
      <xdr:row>259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480BDD9F-DF1A-4DF5-8516-FF9AA42A1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49491900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19050</xdr:rowOff>
    </xdr:from>
    <xdr:to>
      <xdr:col>3</xdr:col>
      <xdr:colOff>19050</xdr:colOff>
      <xdr:row>253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C86DFAF-51CA-49CB-AC55-D2FD8C3E2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48539400"/>
          <a:ext cx="38576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267</xdr:row>
      <xdr:rowOff>19050</xdr:rowOff>
    </xdr:from>
    <xdr:to>
      <xdr:col>2</xdr:col>
      <xdr:colOff>2171701</xdr:colOff>
      <xdr:row>268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913F90B-EA14-4AB1-84DC-49C1997B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51225450"/>
          <a:ext cx="38290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19051</xdr:rowOff>
    </xdr:from>
    <xdr:to>
      <xdr:col>3</xdr:col>
      <xdr:colOff>0</xdr:colOff>
      <xdr:row>273</xdr:row>
      <xdr:rowOff>9525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E5D3AA0-D410-40A5-A708-C2C488078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2177951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19050</xdr:rowOff>
    </xdr:from>
    <xdr:to>
      <xdr:col>3</xdr:col>
      <xdr:colOff>0</xdr:colOff>
      <xdr:row>282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CBB55AA-6C47-4AD1-932F-88ABD227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53921025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2</xdr:col>
      <xdr:colOff>2171700</xdr:colOff>
      <xdr:row>286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C621246-519D-4386-839A-4C10143E1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5488305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9525</xdr:rowOff>
    </xdr:from>
    <xdr:to>
      <xdr:col>3</xdr:col>
      <xdr:colOff>9525</xdr:colOff>
      <xdr:row>296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49D8964E-7277-4592-8B15-87A6367D9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56778525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19051</xdr:rowOff>
    </xdr:from>
    <xdr:to>
      <xdr:col>3</xdr:col>
      <xdr:colOff>19050</xdr:colOff>
      <xdr:row>302</xdr:row>
      <xdr:rowOff>9525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AC913F7D-F487-4AF6-9371-325CD0543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7740551"/>
          <a:ext cx="38576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19051</xdr:rowOff>
    </xdr:from>
    <xdr:to>
      <xdr:col>3</xdr:col>
      <xdr:colOff>0</xdr:colOff>
      <xdr:row>311</xdr:row>
      <xdr:rowOff>9525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2560F7F-C986-42F5-8FE9-90C666F1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9474101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19050</xdr:rowOff>
    </xdr:from>
    <xdr:to>
      <xdr:col>3</xdr:col>
      <xdr:colOff>0</xdr:colOff>
      <xdr:row>315</xdr:row>
      <xdr:rowOff>171450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24083AE-0CCC-427B-84F1-6EA44F273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60426600"/>
          <a:ext cx="38385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19050</xdr:rowOff>
    </xdr:from>
    <xdr:to>
      <xdr:col>3</xdr:col>
      <xdr:colOff>0</xdr:colOff>
      <xdr:row>324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D3A4C51E-0400-496F-9D78-2D02DBDCA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6216015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19050</xdr:rowOff>
    </xdr:from>
    <xdr:to>
      <xdr:col>3</xdr:col>
      <xdr:colOff>9525</xdr:colOff>
      <xdr:row>329</xdr:row>
      <xdr:rowOff>190499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623E2A2-C4FD-43A4-93F4-2FD29A99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3112650"/>
          <a:ext cx="38481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19050</xdr:rowOff>
    </xdr:from>
    <xdr:to>
      <xdr:col>3</xdr:col>
      <xdr:colOff>9525</xdr:colOff>
      <xdr:row>339</xdr:row>
      <xdr:rowOff>190499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F080E924-D489-4A42-A110-6653CF66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65036700"/>
          <a:ext cx="38481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19050</xdr:rowOff>
    </xdr:from>
    <xdr:to>
      <xdr:col>2</xdr:col>
      <xdr:colOff>2171699</xdr:colOff>
      <xdr:row>344</xdr:row>
      <xdr:rowOff>190499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9DA2D926-890E-4ED7-83FF-3AD9D64E9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65989200"/>
          <a:ext cx="3829049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19050</xdr:rowOff>
    </xdr:from>
    <xdr:to>
      <xdr:col>2</xdr:col>
      <xdr:colOff>2171700</xdr:colOff>
      <xdr:row>354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23EE8A7-DAE4-413F-9F4E-23FAFA943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67722750"/>
          <a:ext cx="38290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19051</xdr:rowOff>
    </xdr:from>
    <xdr:to>
      <xdr:col>3</xdr:col>
      <xdr:colOff>0</xdr:colOff>
      <xdr:row>359</xdr:row>
      <xdr:rowOff>9525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1CECDD9-3A13-4B6C-87DD-C1395E76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68675251"/>
          <a:ext cx="38385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19050</xdr:rowOff>
    </xdr:from>
    <xdr:to>
      <xdr:col>3</xdr:col>
      <xdr:colOff>0</xdr:colOff>
      <xdr:row>368</xdr:row>
      <xdr:rowOff>9525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2F4A9537-92D2-499B-B047-15723D714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70408800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19050</xdr:rowOff>
    </xdr:from>
    <xdr:to>
      <xdr:col>3</xdr:col>
      <xdr:colOff>0</xdr:colOff>
      <xdr:row>373</xdr:row>
      <xdr:rowOff>0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3CEC2219-67CC-4328-860B-8AF968FF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71361300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19050</xdr:rowOff>
    </xdr:from>
    <xdr:to>
      <xdr:col>3</xdr:col>
      <xdr:colOff>9525</xdr:colOff>
      <xdr:row>382</xdr:row>
      <xdr:rowOff>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783EAA7-DA38-4CDF-89AC-D1587B4A2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3075800"/>
          <a:ext cx="38481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19051</xdr:rowOff>
    </xdr:from>
    <xdr:to>
      <xdr:col>3</xdr:col>
      <xdr:colOff>0</xdr:colOff>
      <xdr:row>386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E77DFA32-7941-4019-8B6B-4CE8B5898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7402830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19051</xdr:rowOff>
    </xdr:from>
    <xdr:to>
      <xdr:col>2</xdr:col>
      <xdr:colOff>2162175</xdr:colOff>
      <xdr:row>396</xdr:row>
      <xdr:rowOff>9525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89C2503-E7A4-4869-9A34-5F8CEF83C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75780901"/>
          <a:ext cx="38195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401</xdr:row>
      <xdr:rowOff>19050</xdr:rowOff>
    </xdr:from>
    <xdr:to>
      <xdr:col>2</xdr:col>
      <xdr:colOff>2171701</xdr:colOff>
      <xdr:row>401</xdr:row>
      <xdr:rowOff>180975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127EDA8B-229C-4274-9535-BC5379B84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7692390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19050</xdr:rowOff>
    </xdr:from>
    <xdr:to>
      <xdr:col>3</xdr:col>
      <xdr:colOff>0</xdr:colOff>
      <xdr:row>410</xdr:row>
      <xdr:rowOff>180975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58C75E12-2EE4-4B09-B2F3-045F537D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7863840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19050</xdr:rowOff>
    </xdr:from>
    <xdr:to>
      <xdr:col>2</xdr:col>
      <xdr:colOff>2171700</xdr:colOff>
      <xdr:row>415</xdr:row>
      <xdr:rowOff>180975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8CAA1CD-048A-454A-A74B-665218EC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7959090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19051</xdr:rowOff>
    </xdr:from>
    <xdr:to>
      <xdr:col>3</xdr:col>
      <xdr:colOff>0</xdr:colOff>
      <xdr:row>424</xdr:row>
      <xdr:rowOff>180975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927052CC-3B5E-41F5-AA94-C93E0BAC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134350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19050</xdr:rowOff>
    </xdr:from>
    <xdr:to>
      <xdr:col>3</xdr:col>
      <xdr:colOff>0</xdr:colOff>
      <xdr:row>430</xdr:row>
      <xdr:rowOff>180975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1B7B89A-F02A-4DD6-A840-52CEDDA4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8248650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19050</xdr:rowOff>
    </xdr:from>
    <xdr:to>
      <xdr:col>3</xdr:col>
      <xdr:colOff>9525</xdr:colOff>
      <xdr:row>439</xdr:row>
      <xdr:rowOff>190499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76F70908-4EEE-40BD-A145-622A2A4D5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4220050"/>
          <a:ext cx="38481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3</xdr:col>
      <xdr:colOff>0</xdr:colOff>
      <xdr:row>446</xdr:row>
      <xdr:rowOff>180975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A94C4E58-C248-4B07-8CBB-4F1B13FD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85553550"/>
          <a:ext cx="38385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9525</xdr:rowOff>
    </xdr:from>
    <xdr:to>
      <xdr:col>2</xdr:col>
      <xdr:colOff>2171700</xdr:colOff>
      <xdr:row>455</xdr:row>
      <xdr:rowOff>171450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A010CC8F-118C-4F98-80A5-53F9D739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728710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19051</xdr:rowOff>
    </xdr:from>
    <xdr:to>
      <xdr:col>3</xdr:col>
      <xdr:colOff>9525</xdr:colOff>
      <xdr:row>462</xdr:row>
      <xdr:rowOff>180975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50FBD3E-F829-4472-A38F-34B19EC89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88639651"/>
          <a:ext cx="38481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19050</xdr:rowOff>
    </xdr:from>
    <xdr:to>
      <xdr:col>3</xdr:col>
      <xdr:colOff>0</xdr:colOff>
      <xdr:row>472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6E0DF11F-0A05-405B-B653-8B6A40290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90354150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38100</xdr:rowOff>
    </xdr:from>
    <xdr:to>
      <xdr:col>6</xdr:col>
      <xdr:colOff>284899</xdr:colOff>
      <xdr:row>479</xdr:row>
      <xdr:rowOff>180886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1093CEC6-12BC-4555-9403-58B0C2B5A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91325700"/>
          <a:ext cx="6809524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489</xdr:row>
      <xdr:rowOff>19051</xdr:rowOff>
    </xdr:from>
    <xdr:to>
      <xdr:col>3</xdr:col>
      <xdr:colOff>9526</xdr:colOff>
      <xdr:row>489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2905BDC-3835-4168-9DD2-4E6A425E3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93802201"/>
          <a:ext cx="38481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19050</xdr:rowOff>
    </xdr:from>
    <xdr:to>
      <xdr:col>3</xdr:col>
      <xdr:colOff>9525</xdr:colOff>
      <xdr:row>494</xdr:row>
      <xdr:rowOff>180975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7CCF17E2-A158-4C91-8A0A-DA88E3DC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94754700"/>
          <a:ext cx="38481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19050</xdr:rowOff>
    </xdr:from>
    <xdr:to>
      <xdr:col>3</xdr:col>
      <xdr:colOff>0</xdr:colOff>
      <xdr:row>500</xdr:row>
      <xdr:rowOff>19050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94A7CD0-4CEB-4210-B132-B568D2600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95707200"/>
          <a:ext cx="38385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19049</xdr:rowOff>
    </xdr:from>
    <xdr:to>
      <xdr:col>3</xdr:col>
      <xdr:colOff>0</xdr:colOff>
      <xdr:row>511</xdr:row>
      <xdr:rowOff>9524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1FB5F911-9241-4082-806A-E7BE7732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97802699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19050</xdr:rowOff>
    </xdr:from>
    <xdr:to>
      <xdr:col>3</xdr:col>
      <xdr:colOff>0</xdr:colOff>
      <xdr:row>515</xdr:row>
      <xdr:rowOff>171449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6B3147BD-B1D2-47ED-948F-9239231A8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98755200"/>
          <a:ext cx="38385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19050</xdr:rowOff>
    </xdr:from>
    <xdr:to>
      <xdr:col>3</xdr:col>
      <xdr:colOff>9525</xdr:colOff>
      <xdr:row>525</xdr:row>
      <xdr:rowOff>190499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84E8E2F7-9D6D-4976-8B65-0EDDBABA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00679250"/>
          <a:ext cx="38481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19050</xdr:rowOff>
    </xdr:from>
    <xdr:to>
      <xdr:col>3</xdr:col>
      <xdr:colOff>0</xdr:colOff>
      <xdr:row>530</xdr:row>
      <xdr:rowOff>171449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CE1DA82B-785E-4831-BD33-462D44FE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01631750"/>
          <a:ext cx="38385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19051</xdr:rowOff>
    </xdr:from>
    <xdr:to>
      <xdr:col>2</xdr:col>
      <xdr:colOff>2171700</xdr:colOff>
      <xdr:row>540</xdr:row>
      <xdr:rowOff>180975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9F58671-18A9-48B4-9333-CCF43D30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03555801"/>
          <a:ext cx="38290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19050</xdr:rowOff>
    </xdr:from>
    <xdr:to>
      <xdr:col>2</xdr:col>
      <xdr:colOff>2171700</xdr:colOff>
      <xdr:row>545</xdr:row>
      <xdr:rowOff>171449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5E3DF899-3924-40A6-867E-6799BA16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04508300"/>
          <a:ext cx="38290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19050</xdr:rowOff>
    </xdr:from>
    <xdr:to>
      <xdr:col>3</xdr:col>
      <xdr:colOff>0</xdr:colOff>
      <xdr:row>555</xdr:row>
      <xdr:rowOff>9525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A40D18D8-17EB-4570-9D2D-8B4390C7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06270425"/>
          <a:ext cx="38385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19050</xdr:rowOff>
    </xdr:from>
    <xdr:to>
      <xdr:col>3</xdr:col>
      <xdr:colOff>0</xdr:colOff>
      <xdr:row>560</xdr:row>
      <xdr:rowOff>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64DC51A8-CB6C-4570-88BD-B35643CBE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07232450"/>
          <a:ext cx="38385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19050</xdr:rowOff>
    </xdr:from>
    <xdr:to>
      <xdr:col>2</xdr:col>
      <xdr:colOff>2162175</xdr:colOff>
      <xdr:row>568</xdr:row>
      <xdr:rowOff>188389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70A8FF5B-06A3-4FB9-A805-7E74A62A6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08946950"/>
          <a:ext cx="3819525" cy="1693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19051</xdr:rowOff>
    </xdr:from>
    <xdr:to>
      <xdr:col>3</xdr:col>
      <xdr:colOff>0</xdr:colOff>
      <xdr:row>574</xdr:row>
      <xdr:rowOff>180975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651FAC9-E3F2-41FF-92C9-B7C240236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10089951"/>
          <a:ext cx="38385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583</xdr:row>
      <xdr:rowOff>19050</xdr:rowOff>
    </xdr:from>
    <xdr:to>
      <xdr:col>2</xdr:col>
      <xdr:colOff>2171700</xdr:colOff>
      <xdr:row>584</xdr:row>
      <xdr:rowOff>8629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BF84976D-25FA-4037-ADB2-516511AF4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" y="111823500"/>
          <a:ext cx="3829049" cy="1800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19050</xdr:rowOff>
    </xdr:from>
    <xdr:to>
      <xdr:col>2</xdr:col>
      <xdr:colOff>2171700</xdr:colOff>
      <xdr:row>589</xdr:row>
      <xdr:rowOff>180975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124F3971-AC41-4DAB-8030-794BFAF3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12966500"/>
          <a:ext cx="38290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28576</xdr:rowOff>
    </xdr:from>
    <xdr:to>
      <xdr:col>3</xdr:col>
      <xdr:colOff>9525</xdr:colOff>
      <xdr:row>599</xdr:row>
      <xdr:rowOff>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2BD3A577-8A03-4EE0-A720-18E1461C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14709576"/>
          <a:ext cx="38481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19051</xdr:rowOff>
    </xdr:from>
    <xdr:to>
      <xdr:col>3</xdr:col>
      <xdr:colOff>19050</xdr:colOff>
      <xdr:row>604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EBE12164-BA72-4257-BD34-5F65766F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15843051"/>
          <a:ext cx="3857625" cy="1619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3</xdr:col>
      <xdr:colOff>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848A234-8CA9-4211-8DB0-F2BCB6DC5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1"/>
          <a:ext cx="3924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19050</xdr:rowOff>
    </xdr:from>
    <xdr:to>
      <xdr:col>3</xdr:col>
      <xdr:colOff>19051</xdr:colOff>
      <xdr:row>19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7EA3EDD-B4DB-4545-A291-CD847929F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467100"/>
          <a:ext cx="3943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2</xdr:col>
      <xdr:colOff>2257425</xdr:colOff>
      <xdr:row>29</xdr:row>
      <xdr:rowOff>38099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4D20575-997C-483B-9C3F-7F3F4DF3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72100"/>
          <a:ext cx="3914775" cy="209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19050</xdr:rowOff>
    </xdr:from>
    <xdr:to>
      <xdr:col>3</xdr:col>
      <xdr:colOff>9525</xdr:colOff>
      <xdr:row>39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8DF79BF-DCA9-4643-8E72-8CF2C767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86625"/>
          <a:ext cx="3933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19050</xdr:rowOff>
    </xdr:from>
    <xdr:to>
      <xdr:col>3</xdr:col>
      <xdr:colOff>0</xdr:colOff>
      <xdr:row>48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058C505-3183-4111-94D7-C3B839F6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201150"/>
          <a:ext cx="3924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19050</xdr:rowOff>
    </xdr:from>
    <xdr:to>
      <xdr:col>2</xdr:col>
      <xdr:colOff>2257425</xdr:colOff>
      <xdr:row>58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08BA0A-A15A-4A90-88A0-0CDAF372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115675"/>
          <a:ext cx="3914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3</xdr:col>
      <xdr:colOff>0</xdr:colOff>
      <xdr:row>67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0DA0E32-FD13-4E26-AB72-BA4E5F14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830175"/>
          <a:ext cx="3924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28576</xdr:rowOff>
    </xdr:from>
    <xdr:to>
      <xdr:col>3</xdr:col>
      <xdr:colOff>19050</xdr:colOff>
      <xdr:row>78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FED2F5A-F8D7-4E01-9624-21F989E98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773276"/>
          <a:ext cx="3943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9525</xdr:rowOff>
    </xdr:from>
    <xdr:to>
      <xdr:col>2</xdr:col>
      <xdr:colOff>2257425</xdr:colOff>
      <xdr:row>86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3DEA56-F5ED-46D5-83C3-2A996C3A7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68725"/>
          <a:ext cx="3914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9525</xdr:rowOff>
    </xdr:from>
    <xdr:to>
      <xdr:col>3</xdr:col>
      <xdr:colOff>9525</xdr:colOff>
      <xdr:row>98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EA3C4F0-BCF1-46CA-83BF-F23044DB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383250"/>
          <a:ext cx="3933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19050</xdr:rowOff>
    </xdr:from>
    <xdr:to>
      <xdr:col>3</xdr:col>
      <xdr:colOff>9525</xdr:colOff>
      <xdr:row>107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9928D86-AA3B-4D09-A1D9-89C8BEDFB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307300"/>
          <a:ext cx="3933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9525</xdr:rowOff>
    </xdr:from>
    <xdr:to>
      <xdr:col>3</xdr:col>
      <xdr:colOff>0</xdr:colOff>
      <xdr:row>117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3AC6A4-34DB-4DB3-9D3A-861FD51D8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212300"/>
          <a:ext cx="3924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19050</xdr:rowOff>
    </xdr:from>
    <xdr:to>
      <xdr:col>3</xdr:col>
      <xdr:colOff>9525</xdr:colOff>
      <xdr:row>127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89ABD6A-499A-47C9-9E4D-B055BE758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136350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19050</xdr:rowOff>
    </xdr:from>
    <xdr:to>
      <xdr:col>2</xdr:col>
      <xdr:colOff>2247900</xdr:colOff>
      <xdr:row>135</xdr:row>
      <xdr:rowOff>171449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74B8969-189F-4DE8-96FB-BC105091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869900"/>
          <a:ext cx="390525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28576</xdr:rowOff>
    </xdr:from>
    <xdr:to>
      <xdr:col>2</xdr:col>
      <xdr:colOff>2247900</xdr:colOff>
      <xdr:row>146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4449858-FED1-40DA-9224-EEEA11EE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784426"/>
          <a:ext cx="3905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19051</xdr:rowOff>
    </xdr:from>
    <xdr:to>
      <xdr:col>2</xdr:col>
      <xdr:colOff>2238375</xdr:colOff>
      <xdr:row>155</xdr:row>
      <xdr:rowOff>171450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6D0624D-D3B7-4529-B0B3-D2BDB474A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689426"/>
          <a:ext cx="38957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19050</xdr:rowOff>
    </xdr:from>
    <xdr:to>
      <xdr:col>3</xdr:col>
      <xdr:colOff>9525</xdr:colOff>
      <xdr:row>166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A3CB9E5-E75A-434F-82E8-8E473B3A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594425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19050</xdr:rowOff>
    </xdr:from>
    <xdr:to>
      <xdr:col>3</xdr:col>
      <xdr:colOff>0</xdr:colOff>
      <xdr:row>176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7B6FE0D-55E8-4B3E-8062-7B3BD037A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3518475"/>
          <a:ext cx="3924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9526</xdr:rowOff>
    </xdr:from>
    <xdr:to>
      <xdr:col>2</xdr:col>
      <xdr:colOff>2257425</xdr:colOff>
      <xdr:row>186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B9D9F7A-A578-4012-A254-CC10CB579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423476"/>
          <a:ext cx="3914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19050</xdr:rowOff>
    </xdr:from>
    <xdr:to>
      <xdr:col>3</xdr:col>
      <xdr:colOff>9525</xdr:colOff>
      <xdr:row>196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51B3DEA-8AD6-4949-8B3B-B302776C8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357050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19050</xdr:rowOff>
    </xdr:from>
    <xdr:to>
      <xdr:col>3</xdr:col>
      <xdr:colOff>0</xdr:colOff>
      <xdr:row>206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59E3E3C0-8F35-4651-82F9-A2F6ECDB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262050"/>
          <a:ext cx="3924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9526</xdr:rowOff>
    </xdr:from>
    <xdr:to>
      <xdr:col>2</xdr:col>
      <xdr:colOff>2238375</xdr:colOff>
      <xdr:row>216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C19BCC-2290-43B5-8E1B-A0334C1DA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167051"/>
          <a:ext cx="3895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19050</xdr:rowOff>
    </xdr:from>
    <xdr:to>
      <xdr:col>3</xdr:col>
      <xdr:colOff>0</xdr:colOff>
      <xdr:row>226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E57FBDE-972D-4786-8D44-69D1F7FEC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09110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19051</xdr:rowOff>
    </xdr:from>
    <xdr:to>
      <xdr:col>3</xdr:col>
      <xdr:colOff>9525</xdr:colOff>
      <xdr:row>236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E3D2E05-54B8-4508-8D54-148F6A88D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005626"/>
          <a:ext cx="3933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9525</xdr:colOff>
      <xdr:row>245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2580BC5-79EE-404B-85CA-E2AB1BA7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920150"/>
          <a:ext cx="3933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3</xdr:col>
      <xdr:colOff>9525</xdr:colOff>
      <xdr:row>256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1A83265-DCD5-40B0-813D-34D04464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834675"/>
          <a:ext cx="3933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</xdr:row>
      <xdr:rowOff>9525</xdr:rowOff>
    </xdr:from>
    <xdr:to>
      <xdr:col>4</xdr:col>
      <xdr:colOff>1</xdr:colOff>
      <xdr:row>264</xdr:row>
      <xdr:rowOff>180974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036AAEB-0B63-409F-AAA6-256C5333A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50539650"/>
          <a:ext cx="47815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19050</xdr:rowOff>
    </xdr:from>
    <xdr:to>
      <xdr:col>5</xdr:col>
      <xdr:colOff>590550</xdr:colOff>
      <xdr:row>267</xdr:row>
      <xdr:rowOff>180907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4963975-5C20-4B67-AD76-7DB38213F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739675"/>
          <a:ext cx="6315075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3</xdr:col>
      <xdr:colOff>9525</xdr:colOff>
      <xdr:row>277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543FAE7-A0E4-473D-8A85-FE99854B0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044726"/>
          <a:ext cx="3933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19050</xdr:rowOff>
    </xdr:from>
    <xdr:to>
      <xdr:col>3</xdr:col>
      <xdr:colOff>9525</xdr:colOff>
      <xdr:row>284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91126F4-2352-4D63-ADCB-740E13230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187725"/>
          <a:ext cx="3933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19050</xdr:rowOff>
    </xdr:from>
    <xdr:to>
      <xdr:col>3</xdr:col>
      <xdr:colOff>0</xdr:colOff>
      <xdr:row>294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6CE07EB-C0A9-414E-95D3-97733F57F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6092725"/>
          <a:ext cx="3924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19050</xdr:rowOff>
    </xdr:from>
    <xdr:to>
      <xdr:col>3</xdr:col>
      <xdr:colOff>0</xdr:colOff>
      <xdr:row>304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1BD54C9-E545-402C-B916-749C66D19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8016775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28575</xdr:rowOff>
    </xdr:from>
    <xdr:to>
      <xdr:col>3</xdr:col>
      <xdr:colOff>0</xdr:colOff>
      <xdr:row>313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C611795-C7B1-4CF4-89BE-C20AD9D12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9940825"/>
          <a:ext cx="3924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323</xdr:row>
      <xdr:rowOff>19050</xdr:rowOff>
    </xdr:from>
    <xdr:to>
      <xdr:col>3</xdr:col>
      <xdr:colOff>1</xdr:colOff>
      <xdr:row>323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126BAEF-FB40-4316-99F6-5068E1C31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1855350"/>
          <a:ext cx="3924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19050</xdr:rowOff>
    </xdr:from>
    <xdr:to>
      <xdr:col>2</xdr:col>
      <xdr:colOff>2257425</xdr:colOff>
      <xdr:row>333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562918D-7321-4A60-8629-59125F27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760350"/>
          <a:ext cx="3914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19050</xdr:rowOff>
    </xdr:from>
    <xdr:to>
      <xdr:col>3</xdr:col>
      <xdr:colOff>9525</xdr:colOff>
      <xdr:row>343</xdr:row>
      <xdr:rowOff>190499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4300A51-80D5-4360-B4E9-5A411165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674875"/>
          <a:ext cx="3933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19050</xdr:rowOff>
    </xdr:from>
    <xdr:to>
      <xdr:col>3</xdr:col>
      <xdr:colOff>28575</xdr:colOff>
      <xdr:row>353</xdr:row>
      <xdr:rowOff>190499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1833533-6AA5-498F-90A6-7CAA80224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589400"/>
          <a:ext cx="39528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19050</xdr:rowOff>
    </xdr:from>
    <xdr:to>
      <xdr:col>3</xdr:col>
      <xdr:colOff>0</xdr:colOff>
      <xdr:row>363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D1AE624-DB5C-439E-B8A9-C25DCE746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9494400"/>
          <a:ext cx="3924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19051</xdr:rowOff>
    </xdr:from>
    <xdr:to>
      <xdr:col>2</xdr:col>
      <xdr:colOff>2257425</xdr:colOff>
      <xdr:row>373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CEAFBFFE-0B80-4A41-ABE8-160FE6AE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1408926"/>
          <a:ext cx="3914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19051</xdr:rowOff>
    </xdr:from>
    <xdr:to>
      <xdr:col>3</xdr:col>
      <xdr:colOff>9525</xdr:colOff>
      <xdr:row>383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0881DFB-95A2-4299-ADD8-C4C9139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342501"/>
          <a:ext cx="3933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19050</xdr:rowOff>
    </xdr:from>
    <xdr:to>
      <xdr:col>3</xdr:col>
      <xdr:colOff>0</xdr:colOff>
      <xdr:row>394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4E48580-B8D9-4378-BD70-2A8D31C8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5247500"/>
          <a:ext cx="3924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19050</xdr:rowOff>
    </xdr:from>
    <xdr:to>
      <xdr:col>2</xdr:col>
      <xdr:colOff>2257425</xdr:colOff>
      <xdr:row>404</xdr:row>
      <xdr:rowOff>28575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543F9C3-1541-4424-945A-51239980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7162025"/>
          <a:ext cx="3914775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413</xdr:row>
      <xdr:rowOff>19050</xdr:rowOff>
    </xdr:from>
    <xdr:to>
      <xdr:col>2</xdr:col>
      <xdr:colOff>2247901</xdr:colOff>
      <xdr:row>413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48B96008-5AE0-4EC6-854A-A3563259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9076550"/>
          <a:ext cx="3905250" cy="1714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19050</xdr:rowOff>
    </xdr:from>
    <xdr:to>
      <xdr:col>3</xdr:col>
      <xdr:colOff>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7E7789-422F-4FE2-AF7E-D47D21F1A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240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</xdr:rowOff>
    </xdr:from>
    <xdr:to>
      <xdr:col>3</xdr:col>
      <xdr:colOff>0</xdr:colOff>
      <xdr:row>40</xdr:row>
      <xdr:rowOff>9524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8CD2DB3-36D7-4059-A657-BD9E4AD63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3902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19051</xdr:rowOff>
    </xdr:from>
    <xdr:to>
      <xdr:col>3</xdr:col>
      <xdr:colOff>28575</xdr:colOff>
      <xdr:row>62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670A2C4-E521-4F23-9068-B0083AF75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39551"/>
          <a:ext cx="43338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19050</xdr:rowOff>
    </xdr:from>
    <xdr:to>
      <xdr:col>3</xdr:col>
      <xdr:colOff>0</xdr:colOff>
      <xdr:row>86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B39A91D-4F1B-4029-BE3B-B2349EDE2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4020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19051</xdr:rowOff>
    </xdr:from>
    <xdr:to>
      <xdr:col>2</xdr:col>
      <xdr:colOff>2486025</xdr:colOff>
      <xdr:row>128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328801D-623D-435D-AA45-C5EF9CFEF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4221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19050</xdr:rowOff>
    </xdr:from>
    <xdr:to>
      <xdr:col>3</xdr:col>
      <xdr:colOff>9525</xdr:colOff>
      <xdr:row>106</xdr:row>
      <xdr:rowOff>19049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A87317-C373-4EC9-931D-0207E3E2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4060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19050</xdr:rowOff>
    </xdr:from>
    <xdr:to>
      <xdr:col>3</xdr:col>
      <xdr:colOff>19050</xdr:colOff>
      <xdr:row>127</xdr:row>
      <xdr:rowOff>190500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3D86D8A-C00E-4BD7-88BA-169BFC453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2316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19051</xdr:rowOff>
    </xdr:from>
    <xdr:to>
      <xdr:col>3</xdr:col>
      <xdr:colOff>9525</xdr:colOff>
      <xdr:row>139</xdr:row>
      <xdr:rowOff>171451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E007E54-4099-4BDF-9135-CC9E82592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517601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3</xdr:col>
      <xdr:colOff>19050</xdr:colOff>
      <xdr:row>154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1303BCC-D79F-4B7E-83AB-0F27F4DA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751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9526</xdr:rowOff>
    </xdr:from>
    <xdr:to>
      <xdr:col>3</xdr:col>
      <xdr:colOff>0</xdr:colOff>
      <xdr:row>170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75D1E8D-E7E4-4CB1-8E28-9B0C2C8A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2802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19049</xdr:rowOff>
    </xdr:from>
    <xdr:to>
      <xdr:col>3</xdr:col>
      <xdr:colOff>47625</xdr:colOff>
      <xdr:row>180</xdr:row>
      <xdr:rowOff>180974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AB4C473-84E1-42D3-9125-134BF6CD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385249"/>
          <a:ext cx="43529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3</xdr:col>
      <xdr:colOff>19050</xdr:colOff>
      <xdr:row>196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390A497-C6B9-4B32-9302-5D1A93A9F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452300"/>
          <a:ext cx="43243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19050</xdr:rowOff>
    </xdr:from>
    <xdr:to>
      <xdr:col>3</xdr:col>
      <xdr:colOff>0</xdr:colOff>
      <xdr:row>215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136A375-BEBE-474E-9236-239B6E86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8813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19050</xdr:rowOff>
    </xdr:from>
    <xdr:to>
      <xdr:col>3</xdr:col>
      <xdr:colOff>0</xdr:colOff>
      <xdr:row>234</xdr:row>
      <xdr:rowOff>190499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A420DC-C79F-4025-9DAA-18E6B51A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47103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3</xdr:col>
      <xdr:colOff>9525</xdr:colOff>
      <xdr:row>246</xdr:row>
      <xdr:rowOff>190499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E59848F-5B7A-4FFD-994A-7D70535C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69963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9525</xdr:rowOff>
    </xdr:from>
    <xdr:to>
      <xdr:col>2</xdr:col>
      <xdr:colOff>2486025</xdr:colOff>
      <xdr:row>276</xdr:row>
      <xdr:rowOff>180974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149A57-A536-4B07-B0EA-3066A2FB7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27018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19051</xdr:rowOff>
    </xdr:from>
    <xdr:to>
      <xdr:col>2</xdr:col>
      <xdr:colOff>2486025</xdr:colOff>
      <xdr:row>297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085FC65-21BC-4A80-B5F7-697DFF3F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67309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9525</xdr:colOff>
      <xdr:row>314</xdr:row>
      <xdr:rowOff>190499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18A9710-D1E0-499D-9544-1586AE805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99694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19050</xdr:rowOff>
    </xdr:from>
    <xdr:to>
      <xdr:col>3</xdr:col>
      <xdr:colOff>9525</xdr:colOff>
      <xdr:row>333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202453A-3505-4DF6-9299-53C7919C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36174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19050</xdr:rowOff>
    </xdr:from>
    <xdr:to>
      <xdr:col>2</xdr:col>
      <xdr:colOff>2486025</xdr:colOff>
      <xdr:row>343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3AE3E81-1D5E-4EFA-A13A-BA41DDAB4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3319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19050</xdr:rowOff>
    </xdr:from>
    <xdr:to>
      <xdr:col>3</xdr:col>
      <xdr:colOff>0</xdr:colOff>
      <xdr:row>363</xdr:row>
      <xdr:rowOff>190499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1BFFEC4-0590-4772-B6EF-65F6D0E95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93515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19050</xdr:rowOff>
    </xdr:from>
    <xdr:to>
      <xdr:col>2</xdr:col>
      <xdr:colOff>2486025</xdr:colOff>
      <xdr:row>375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CEEA9F9-354D-4E6B-8F8A-CFBC1C964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14470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19050</xdr:rowOff>
    </xdr:from>
    <xdr:to>
      <xdr:col>2</xdr:col>
      <xdr:colOff>2486025</xdr:colOff>
      <xdr:row>395</xdr:row>
      <xdr:rowOff>28575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94E6068-36B8-4507-9FA5-7447AF4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76075"/>
          <a:ext cx="4295775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19050</xdr:rowOff>
    </xdr:from>
    <xdr:to>
      <xdr:col>3</xdr:col>
      <xdr:colOff>0</xdr:colOff>
      <xdr:row>409</xdr:row>
      <xdr:rowOff>19049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53C0F8B-2042-48C4-AFDE-055C7A45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794307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19050</xdr:rowOff>
    </xdr:from>
    <xdr:to>
      <xdr:col>2</xdr:col>
      <xdr:colOff>2476500</xdr:colOff>
      <xdr:row>428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228FE5D3-9FAD-41A6-AC33-94444058C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17721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19050</xdr:rowOff>
    </xdr:from>
    <xdr:to>
      <xdr:col>3</xdr:col>
      <xdr:colOff>19050</xdr:colOff>
      <xdr:row>439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BCEEB3A-168A-45FE-8C69-C9E33B481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38866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19050</xdr:rowOff>
    </xdr:from>
    <xdr:to>
      <xdr:col>2</xdr:col>
      <xdr:colOff>2486025</xdr:colOff>
      <xdr:row>466</xdr:row>
      <xdr:rowOff>190499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6606CFCA-6C25-4CC7-8783-DA182B19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90301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19050</xdr:rowOff>
    </xdr:from>
    <xdr:to>
      <xdr:col>3</xdr:col>
      <xdr:colOff>0</xdr:colOff>
      <xdr:row>487</xdr:row>
      <xdr:rowOff>190499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C0F9F71-1352-4840-8FC4-ADC4CD198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30306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19051</xdr:rowOff>
    </xdr:from>
    <xdr:to>
      <xdr:col>3</xdr:col>
      <xdr:colOff>0</xdr:colOff>
      <xdr:row>507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783EEBB9-9A32-4908-9943-E8EB817E1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66501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19050</xdr:rowOff>
    </xdr:from>
    <xdr:to>
      <xdr:col>3</xdr:col>
      <xdr:colOff>9525</xdr:colOff>
      <xdr:row>521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A93C3CD-6689-453F-A66C-F7454D149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993457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19050</xdr:rowOff>
    </xdr:from>
    <xdr:to>
      <xdr:col>3</xdr:col>
      <xdr:colOff>0</xdr:colOff>
      <xdr:row>535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56DE07B-174D-4787-AA7C-EA07A7C3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2203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19051</xdr:rowOff>
    </xdr:from>
    <xdr:to>
      <xdr:col>3</xdr:col>
      <xdr:colOff>0</xdr:colOff>
      <xdr:row>556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2CAF4A8-2E98-4F91-920B-A5531CBD6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62228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9525</xdr:rowOff>
    </xdr:from>
    <xdr:to>
      <xdr:col>3</xdr:col>
      <xdr:colOff>0</xdr:colOff>
      <xdr:row>572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698E4DF-B985-470E-9488-19F2463DD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92612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589</xdr:row>
      <xdr:rowOff>19050</xdr:rowOff>
    </xdr:from>
    <xdr:to>
      <xdr:col>3</xdr:col>
      <xdr:colOff>1</xdr:colOff>
      <xdr:row>589</xdr:row>
      <xdr:rowOff>189370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B503928-C2F8-42DB-AC8D-CC329589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12528350"/>
          <a:ext cx="4305300" cy="17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19051</xdr:rowOff>
    </xdr:from>
    <xdr:to>
      <xdr:col>3</xdr:col>
      <xdr:colOff>0</xdr:colOff>
      <xdr:row>601</xdr:row>
      <xdr:rowOff>9525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5BFA4BB-332A-4F10-B8B0-C10045436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46238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19051</xdr:rowOff>
    </xdr:from>
    <xdr:to>
      <xdr:col>3</xdr:col>
      <xdr:colOff>9525</xdr:colOff>
      <xdr:row>619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B5F607D-3A5E-4635-A165-90BAD0FA1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180719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19050</xdr:rowOff>
    </xdr:from>
    <xdr:to>
      <xdr:col>3</xdr:col>
      <xdr:colOff>0</xdr:colOff>
      <xdr:row>636</xdr:row>
      <xdr:rowOff>171449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F02DC8BF-C8DD-4413-92DB-AD90F6671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15009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655</xdr:row>
      <xdr:rowOff>19050</xdr:rowOff>
    </xdr:from>
    <xdr:to>
      <xdr:col>3</xdr:col>
      <xdr:colOff>9525</xdr:colOff>
      <xdr:row>655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4289A7E-221B-475D-8388-F19D8ACE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251204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678</xdr:row>
      <xdr:rowOff>19050</xdr:rowOff>
    </xdr:from>
    <xdr:to>
      <xdr:col>3</xdr:col>
      <xdr:colOff>19050</xdr:colOff>
      <xdr:row>679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2126941-9308-4C2B-88B2-19780D8A1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295209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19051</xdr:rowOff>
    </xdr:from>
    <xdr:to>
      <xdr:col>3</xdr:col>
      <xdr:colOff>0</xdr:colOff>
      <xdr:row>693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28DEB7A-2CA1-4999-A615-CF09CDEE0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323784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19050</xdr:rowOff>
    </xdr:from>
    <xdr:to>
      <xdr:col>3</xdr:col>
      <xdr:colOff>0</xdr:colOff>
      <xdr:row>709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63E419C-CAE0-4E50-80CC-236063E2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354550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729</xdr:row>
      <xdr:rowOff>19050</xdr:rowOff>
    </xdr:from>
    <xdr:to>
      <xdr:col>2</xdr:col>
      <xdr:colOff>2486025</xdr:colOff>
      <xdr:row>729</xdr:row>
      <xdr:rowOff>190499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6605B33E-D9E6-440A-A860-DF69A07F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392650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28575</xdr:rowOff>
    </xdr:from>
    <xdr:to>
      <xdr:col>3</xdr:col>
      <xdr:colOff>9525</xdr:colOff>
      <xdr:row>750</xdr:row>
      <xdr:rowOff>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588C4E3-B0FD-4DB6-AF48-81393A6F1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431036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763</xdr:row>
      <xdr:rowOff>19050</xdr:rowOff>
    </xdr:from>
    <xdr:to>
      <xdr:col>3</xdr:col>
      <xdr:colOff>0</xdr:colOff>
      <xdr:row>764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5FF5750-0411-4AF3-B4DF-266EAA40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457610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19050</xdr:rowOff>
    </xdr:from>
    <xdr:to>
      <xdr:col>2</xdr:col>
      <xdr:colOff>2486025</xdr:colOff>
      <xdr:row>782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957C48D-23CE-441D-9AD8-5EA57DC34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493996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796</xdr:row>
      <xdr:rowOff>9526</xdr:rowOff>
    </xdr:from>
    <xdr:to>
      <xdr:col>3</xdr:col>
      <xdr:colOff>1</xdr:colOff>
      <xdr:row>797</xdr:row>
      <xdr:rowOff>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B7A71DBF-6013-4D99-94FC-7132A224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" y="1520571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19050</xdr:rowOff>
    </xdr:from>
    <xdr:to>
      <xdr:col>3</xdr:col>
      <xdr:colOff>9525</xdr:colOff>
      <xdr:row>817</xdr:row>
      <xdr:rowOff>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0D5F17C-1EA5-4079-BF9F-E6BCD31B5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558956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9525</xdr:rowOff>
    </xdr:from>
    <xdr:to>
      <xdr:col>3</xdr:col>
      <xdr:colOff>0</xdr:colOff>
      <xdr:row>850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95537909-D43F-48B1-8771-7F994BAE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2363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19050</xdr:rowOff>
    </xdr:from>
    <xdr:to>
      <xdr:col>3</xdr:col>
      <xdr:colOff>0</xdr:colOff>
      <xdr:row>879</xdr:row>
      <xdr:rowOff>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B6DA739-A32F-4D95-97D5-FB13F31F9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677257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19051</xdr:rowOff>
    </xdr:from>
    <xdr:to>
      <xdr:col>2</xdr:col>
      <xdr:colOff>2486025</xdr:colOff>
      <xdr:row>891</xdr:row>
      <xdr:rowOff>9525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AAD51E28-1E03-4BF5-949F-68E428BF0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700117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19051</xdr:rowOff>
    </xdr:from>
    <xdr:to>
      <xdr:col>3</xdr:col>
      <xdr:colOff>0</xdr:colOff>
      <xdr:row>906</xdr:row>
      <xdr:rowOff>180975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68B419F-74C0-4EA1-A930-C4FC9E99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730787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19050</xdr:rowOff>
    </xdr:from>
    <xdr:to>
      <xdr:col>3</xdr:col>
      <xdr:colOff>9525</xdr:colOff>
      <xdr:row>924</xdr:row>
      <xdr:rowOff>180975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DD291E3C-6422-4D25-B1FD-E4F6478C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765077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19051</xdr:rowOff>
    </xdr:from>
    <xdr:to>
      <xdr:col>2</xdr:col>
      <xdr:colOff>2486025</xdr:colOff>
      <xdr:row>938</xdr:row>
      <xdr:rowOff>9525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1FB90F03-4589-4CBC-9731-1D0B60817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790033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19050</xdr:rowOff>
    </xdr:from>
    <xdr:to>
      <xdr:col>3</xdr:col>
      <xdr:colOff>0</xdr:colOff>
      <xdr:row>956</xdr:row>
      <xdr:rowOff>190499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042EC71-E03A-47C8-AC63-A1F7B8583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826228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19051</xdr:rowOff>
    </xdr:from>
    <xdr:to>
      <xdr:col>3</xdr:col>
      <xdr:colOff>0</xdr:colOff>
      <xdr:row>973</xdr:row>
      <xdr:rowOff>180975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70410931-F8A3-4A70-9FD1-CD9EE4D3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858803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19050</xdr:rowOff>
    </xdr:from>
    <xdr:to>
      <xdr:col>3</xdr:col>
      <xdr:colOff>9525</xdr:colOff>
      <xdr:row>984</xdr:row>
      <xdr:rowOff>190499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7B1EE0E6-DED3-427A-BD73-370CCCE8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879758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999</xdr:row>
      <xdr:rowOff>19050</xdr:rowOff>
    </xdr:from>
    <xdr:to>
      <xdr:col>3</xdr:col>
      <xdr:colOff>1</xdr:colOff>
      <xdr:row>1000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18FC4AA4-195C-4A45-8F6C-E17B36C5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" y="1908524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38101</xdr:rowOff>
    </xdr:from>
    <xdr:to>
      <xdr:col>2</xdr:col>
      <xdr:colOff>2476500</xdr:colOff>
      <xdr:row>1016</xdr:row>
      <xdr:rowOff>9525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1DDF64F8-8D72-4297-8A7A-03D0A9F6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9391947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19051</xdr:rowOff>
    </xdr:from>
    <xdr:to>
      <xdr:col>2</xdr:col>
      <xdr:colOff>2486025</xdr:colOff>
      <xdr:row>1044</xdr:row>
      <xdr:rowOff>180975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8867F1CB-9E9E-4B86-B57E-DF3E252A1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994249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19050</xdr:rowOff>
    </xdr:from>
    <xdr:to>
      <xdr:col>3</xdr:col>
      <xdr:colOff>19050</xdr:colOff>
      <xdr:row>1066</xdr:row>
      <xdr:rowOff>180975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EDC3557A-162E-43CB-8F24-77B0F083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0366355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19050</xdr:rowOff>
    </xdr:from>
    <xdr:to>
      <xdr:col>3</xdr:col>
      <xdr:colOff>9525</xdr:colOff>
      <xdr:row>1101</xdr:row>
      <xdr:rowOff>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2937B057-40A3-4A0B-9E29-176CEDCDF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101405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19051</xdr:rowOff>
    </xdr:from>
    <xdr:to>
      <xdr:col>3</xdr:col>
      <xdr:colOff>0</xdr:colOff>
      <xdr:row>1108</xdr:row>
      <xdr:rowOff>180975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15CCE57D-E11F-422E-9747-91B573EF9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116645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9525</xdr:rowOff>
    </xdr:from>
    <xdr:to>
      <xdr:col>3</xdr:col>
      <xdr:colOff>0</xdr:colOff>
      <xdr:row>1081</xdr:row>
      <xdr:rowOff>8686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B2446089-93E6-444C-BE17-490D79386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06321025"/>
          <a:ext cx="4305300" cy="189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19050</xdr:rowOff>
    </xdr:from>
    <xdr:to>
      <xdr:col>3</xdr:col>
      <xdr:colOff>19050</xdr:colOff>
      <xdr:row>1125</xdr:row>
      <xdr:rowOff>180975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B7D98F3B-BA57-4788-ABA8-A9B6B8985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149221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19050</xdr:rowOff>
    </xdr:from>
    <xdr:to>
      <xdr:col>3</xdr:col>
      <xdr:colOff>9525</xdr:colOff>
      <xdr:row>1142</xdr:row>
      <xdr:rowOff>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3B18997C-0B53-44AF-9E55-7EAC5E57E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179701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19050</xdr:rowOff>
    </xdr:from>
    <xdr:to>
      <xdr:col>3</xdr:col>
      <xdr:colOff>0</xdr:colOff>
      <xdr:row>1178</xdr:row>
      <xdr:rowOff>180975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3BC73EA9-E915-439E-A385-E3D2F4EB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250186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9525</xdr:rowOff>
    </xdr:from>
    <xdr:to>
      <xdr:col>3</xdr:col>
      <xdr:colOff>0</xdr:colOff>
      <xdr:row>1161</xdr:row>
      <xdr:rowOff>180974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967F5712-0DB2-48A9-9D76-F554B368B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217705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19050</xdr:rowOff>
    </xdr:from>
    <xdr:to>
      <xdr:col>3</xdr:col>
      <xdr:colOff>0</xdr:colOff>
      <xdr:row>1177</xdr:row>
      <xdr:rowOff>190500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6E1FF054-B13A-446D-B493-56DB1293B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248662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28576</xdr:rowOff>
    </xdr:from>
    <xdr:to>
      <xdr:col>2</xdr:col>
      <xdr:colOff>2486025</xdr:colOff>
      <xdr:row>1236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7B3859F2-176B-4E41-A6B0-16971B0C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359247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28576</xdr:rowOff>
    </xdr:from>
    <xdr:to>
      <xdr:col>3</xdr:col>
      <xdr:colOff>9525</xdr:colOff>
      <xdr:row>1212</xdr:row>
      <xdr:rowOff>19050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3636E9A3-C31B-4E37-A7F9-621C5FD2D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313527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19050</xdr:rowOff>
    </xdr:from>
    <xdr:to>
      <xdr:col>3</xdr:col>
      <xdr:colOff>9524</xdr:colOff>
      <xdr:row>1201</xdr:row>
      <xdr:rowOff>0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2F3B1502-6EB3-4D5F-B469-23F4938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29247700"/>
          <a:ext cx="4314824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19051</xdr:rowOff>
    </xdr:from>
    <xdr:to>
      <xdr:col>2</xdr:col>
      <xdr:colOff>2486025</xdr:colOff>
      <xdr:row>1253</xdr:row>
      <xdr:rowOff>180975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74DBBA0F-F0E5-4F17-8468-835BDBCF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393727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19051</xdr:rowOff>
    </xdr:from>
    <xdr:to>
      <xdr:col>3</xdr:col>
      <xdr:colOff>19050</xdr:colOff>
      <xdr:row>1268</xdr:row>
      <xdr:rowOff>180975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3F40A8F9-3759-462A-98D5-AC7A77405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42230276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1289</xdr:row>
      <xdr:rowOff>19050</xdr:rowOff>
    </xdr:from>
    <xdr:to>
      <xdr:col>3</xdr:col>
      <xdr:colOff>1</xdr:colOff>
      <xdr:row>1289</xdr:row>
      <xdr:rowOff>180975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9AB08C1A-5281-4ED7-B4D0-D895AD9CA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" y="2462593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1299</xdr:row>
      <xdr:rowOff>19050</xdr:rowOff>
    </xdr:from>
    <xdr:to>
      <xdr:col>3</xdr:col>
      <xdr:colOff>9525</xdr:colOff>
      <xdr:row>1300</xdr:row>
      <xdr:rowOff>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3EE8F390-5B6B-46DB-BEE0-1ADBF02E6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48164350"/>
          <a:ext cx="4314825" cy="171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3</xdr:col>
      <xdr:colOff>47625</xdr:colOff>
      <xdr:row>7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F1ED80-52C8-4A4B-8C12-E7EE4336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19051</xdr:rowOff>
    </xdr:from>
    <xdr:to>
      <xdr:col>3</xdr:col>
      <xdr:colOff>28575</xdr:colOff>
      <xdr:row>18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F85D390-F4A4-42A4-B453-99AD7468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76601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19050</xdr:colOff>
      <xdr:row>28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3F3D584-A07E-40B1-BAEE-8B520D70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1816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3</xdr:col>
      <xdr:colOff>38100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91CA294-B043-41F2-9388-FC24E3B0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961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9525</xdr:rowOff>
    </xdr:from>
    <xdr:to>
      <xdr:col>3</xdr:col>
      <xdr:colOff>28575</xdr:colOff>
      <xdr:row>46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2B5309B-7476-4003-9334-285FA633E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106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19050</xdr:rowOff>
    </xdr:from>
    <xdr:to>
      <xdr:col>3</xdr:col>
      <xdr:colOff>38100</xdr:colOff>
      <xdr:row>56</xdr:row>
      <xdr:rowOff>161838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495D6C8-0BCF-4970-A297-7AB4A20C9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34675"/>
          <a:ext cx="4314825" cy="14278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66</xdr:row>
      <xdr:rowOff>19050</xdr:rowOff>
    </xdr:from>
    <xdr:to>
      <xdr:col>3</xdr:col>
      <xdr:colOff>28576</xdr:colOff>
      <xdr:row>66</xdr:row>
      <xdr:rowOff>189369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F801C31-C3D3-4672-AFC3-30FB809C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639675"/>
          <a:ext cx="4305300" cy="170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19051</xdr:rowOff>
    </xdr:from>
    <xdr:to>
      <xdr:col>3</xdr:col>
      <xdr:colOff>38100</xdr:colOff>
      <xdr:row>77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361A1E3-2B85-433D-A835-A9F2B8997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542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19051</xdr:rowOff>
    </xdr:from>
    <xdr:to>
      <xdr:col>3</xdr:col>
      <xdr:colOff>28575</xdr:colOff>
      <xdr:row>87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7D54BA5-BCED-4773-A70E-2C8079C78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592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28576</xdr:rowOff>
    </xdr:from>
    <xdr:to>
      <xdr:col>3</xdr:col>
      <xdr:colOff>28575</xdr:colOff>
      <xdr:row>97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BAA970E-6EEE-4D6F-8E3B-EA6423FB8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4023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106</xdr:row>
      <xdr:rowOff>19050</xdr:rowOff>
    </xdr:from>
    <xdr:to>
      <xdr:col>3</xdr:col>
      <xdr:colOff>28576</xdr:colOff>
      <xdr:row>106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AE91CD82-7DBE-46E5-B113-0BD069D2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03073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19051</xdr:rowOff>
    </xdr:from>
    <xdr:to>
      <xdr:col>3</xdr:col>
      <xdr:colOff>38100</xdr:colOff>
      <xdr:row>116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8A88150-C13E-4C78-910C-010B57FCB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2218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19050</xdr:rowOff>
    </xdr:from>
    <xdr:to>
      <xdr:col>3</xdr:col>
      <xdr:colOff>38100</xdr:colOff>
      <xdr:row>127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E082D98-7DA9-481F-87E5-041AB092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1363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</xdr:row>
      <xdr:rowOff>19050</xdr:rowOff>
    </xdr:from>
    <xdr:to>
      <xdr:col>3</xdr:col>
      <xdr:colOff>47626</xdr:colOff>
      <xdr:row>147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C05C18A-77CB-462C-8296-A46BD9B6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279654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19050</xdr:rowOff>
    </xdr:from>
    <xdr:to>
      <xdr:col>3</xdr:col>
      <xdr:colOff>47625</xdr:colOff>
      <xdr:row>136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1272F63-D987-43A6-9369-E549E31D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0604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19050</xdr:rowOff>
    </xdr:from>
    <xdr:to>
      <xdr:col>3</xdr:col>
      <xdr:colOff>38100</xdr:colOff>
      <xdr:row>156</xdr:row>
      <xdr:rowOff>190499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964B6A8A-375D-49C8-B512-CB92B406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8799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9525</xdr:rowOff>
    </xdr:from>
    <xdr:to>
      <xdr:col>3</xdr:col>
      <xdr:colOff>38100</xdr:colOff>
      <xdr:row>167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CB53A5C4-1B49-459F-8FEE-F4C90A89B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177540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19051</xdr:rowOff>
    </xdr:from>
    <xdr:to>
      <xdr:col>3</xdr:col>
      <xdr:colOff>28575</xdr:colOff>
      <xdr:row>176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8DB7A88-28F8-4F68-BB50-7CC6EA09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37089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19050</xdr:rowOff>
    </xdr:from>
    <xdr:to>
      <xdr:col>3</xdr:col>
      <xdr:colOff>28575</xdr:colOff>
      <xdr:row>186</xdr:row>
      <xdr:rowOff>190499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98EE638-DF12-49F7-93CA-1554E6EE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623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3</xdr:col>
      <xdr:colOff>28575</xdr:colOff>
      <xdr:row>196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A7D4F32-A524-49BC-A6E8-A37CC3C6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75475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19050</xdr:rowOff>
    </xdr:from>
    <xdr:to>
      <xdr:col>3</xdr:col>
      <xdr:colOff>28575</xdr:colOff>
      <xdr:row>207</xdr:row>
      <xdr:rowOff>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E33218F-B8C1-4A2F-A626-E4AE6F386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94525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9525</xdr:rowOff>
    </xdr:from>
    <xdr:to>
      <xdr:col>3</xdr:col>
      <xdr:colOff>28575</xdr:colOff>
      <xdr:row>215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44B778F-9193-4CB3-97A6-AE0383F20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1670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225</xdr:row>
      <xdr:rowOff>19050</xdr:rowOff>
    </xdr:from>
    <xdr:to>
      <xdr:col>3</xdr:col>
      <xdr:colOff>28576</xdr:colOff>
      <xdr:row>226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674307E-CF46-4EC2-BBBD-A485A18F8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30911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19050</xdr:rowOff>
    </xdr:from>
    <xdr:to>
      <xdr:col>3</xdr:col>
      <xdr:colOff>38100</xdr:colOff>
      <xdr:row>236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2E369D8-ED9D-416B-B1EC-8DA1151C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0056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28575</xdr:colOff>
      <xdr:row>246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DAC00D-952B-4125-9795-6796E99D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920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2</xdr:col>
      <xdr:colOff>2447925</xdr:colOff>
      <xdr:row>255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78705D2-1587-4860-8CA0-FD9C30825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834675"/>
          <a:ext cx="42576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19051</xdr:rowOff>
    </xdr:from>
    <xdr:to>
      <xdr:col>3</xdr:col>
      <xdr:colOff>0</xdr:colOff>
      <xdr:row>265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20DB0BC-898E-4320-8709-D3ECEC9B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0739676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9526</xdr:rowOff>
    </xdr:from>
    <xdr:to>
      <xdr:col>3</xdr:col>
      <xdr:colOff>0</xdr:colOff>
      <xdr:row>276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4A12803-995D-47B0-ACBF-3E08E9921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2654201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285</xdr:row>
      <xdr:rowOff>19050</xdr:rowOff>
    </xdr:from>
    <xdr:to>
      <xdr:col>3</xdr:col>
      <xdr:colOff>9526</xdr:colOff>
      <xdr:row>285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149C630-3A85-43D6-BB67-89B49CD1D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545687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296</xdr:row>
      <xdr:rowOff>19050</xdr:rowOff>
    </xdr:from>
    <xdr:to>
      <xdr:col>3</xdr:col>
      <xdr:colOff>9526</xdr:colOff>
      <xdr:row>297</xdr:row>
      <xdr:rowOff>9525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B5E46EF-5D90-48DC-B45B-EB83E69A1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66832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19051</xdr:rowOff>
    </xdr:from>
    <xdr:to>
      <xdr:col>3</xdr:col>
      <xdr:colOff>0</xdr:colOff>
      <xdr:row>307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8365C77-D179-4308-B8B8-F5EA166A7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8597801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19050</xdr:rowOff>
    </xdr:from>
    <xdr:to>
      <xdr:col>3</xdr:col>
      <xdr:colOff>9525</xdr:colOff>
      <xdr:row>317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BFEACEB-8DF6-4FD2-A7F4-74F57A5E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5218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19051</xdr:rowOff>
    </xdr:from>
    <xdr:to>
      <xdr:col>2</xdr:col>
      <xdr:colOff>2457450</xdr:colOff>
      <xdr:row>326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D1BDDC2-B78A-4273-96F4-A017608E6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2426851"/>
          <a:ext cx="42672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9525</xdr:rowOff>
    </xdr:from>
    <xdr:to>
      <xdr:col>2</xdr:col>
      <xdr:colOff>2457450</xdr:colOff>
      <xdr:row>335</xdr:row>
      <xdr:rowOff>180974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6F7FBF1-34CD-4751-8B84-B355E598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141350"/>
          <a:ext cx="42672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345</xdr:row>
      <xdr:rowOff>19050</xdr:rowOff>
    </xdr:from>
    <xdr:to>
      <xdr:col>3</xdr:col>
      <xdr:colOff>9526</xdr:colOff>
      <xdr:row>345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9E08D78-E62F-404A-91EC-527D866E0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606540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9525</xdr:rowOff>
    </xdr:from>
    <xdr:to>
      <xdr:col>2</xdr:col>
      <xdr:colOff>2447925</xdr:colOff>
      <xdr:row>354</xdr:row>
      <xdr:rowOff>180974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3C1EFE6-E691-4A32-BB23-BC1D6B58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7779900"/>
          <a:ext cx="42576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19050</xdr:rowOff>
    </xdr:from>
    <xdr:to>
      <xdr:col>2</xdr:col>
      <xdr:colOff>2447925</xdr:colOff>
      <xdr:row>363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9CFD955-FCBB-48DC-B9AF-75F4B8975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9503925"/>
          <a:ext cx="42576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28576</xdr:rowOff>
    </xdr:from>
    <xdr:to>
      <xdr:col>3</xdr:col>
      <xdr:colOff>19050</xdr:colOff>
      <xdr:row>386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82BECBA-1ECA-49DF-B243-D536934B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37139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19051</xdr:rowOff>
    </xdr:from>
    <xdr:to>
      <xdr:col>3</xdr:col>
      <xdr:colOff>0</xdr:colOff>
      <xdr:row>374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A8DBB8D-692E-4D89-A4C3-90E23A5F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1608951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19050</xdr:rowOff>
    </xdr:from>
    <xdr:to>
      <xdr:col>3</xdr:col>
      <xdr:colOff>0</xdr:colOff>
      <xdr:row>396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71502637-2FEF-478F-9437-F898C8CD8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5828525"/>
          <a:ext cx="42767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28575</xdr:rowOff>
    </xdr:from>
    <xdr:to>
      <xdr:col>3</xdr:col>
      <xdr:colOff>0</xdr:colOff>
      <xdr:row>406</xdr:row>
      <xdr:rowOff>171450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2235064-7817-4364-8402-297A2F97E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7752575"/>
          <a:ext cx="4276725" cy="1428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19050</xdr:rowOff>
    </xdr:from>
    <xdr:to>
      <xdr:col>3</xdr:col>
      <xdr:colOff>9525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F3724E-D83C-46D6-A8A5-11F929B21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19051</xdr:rowOff>
    </xdr:from>
    <xdr:to>
      <xdr:col>3</xdr:col>
      <xdr:colOff>28575</xdr:colOff>
      <xdr:row>18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762DF3-16FD-49D4-BCE1-B587038B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48051"/>
          <a:ext cx="43338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19051</xdr:rowOff>
    </xdr:from>
    <xdr:to>
      <xdr:col>2</xdr:col>
      <xdr:colOff>2486025</xdr:colOff>
      <xdr:row>40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4212B48-7483-459D-8DC1-C51CE2062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485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19049</xdr:rowOff>
    </xdr:from>
    <xdr:to>
      <xdr:col>3</xdr:col>
      <xdr:colOff>1</xdr:colOff>
      <xdr:row>71</xdr:row>
      <xdr:rowOff>1241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AAF242-75C8-4D42-AF50-FE714F2AB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339214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19049</xdr:rowOff>
    </xdr:from>
    <xdr:to>
      <xdr:col>3</xdr:col>
      <xdr:colOff>0</xdr:colOff>
      <xdr:row>87</xdr:row>
      <xdr:rowOff>19049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59FA8AC-9043-4720-A625-A1DA4B7DE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421099"/>
          <a:ext cx="43053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3</xdr:col>
      <xdr:colOff>9525</xdr:colOff>
      <xdr:row>40</xdr:row>
      <xdr:rowOff>190500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F965152-F53B-4927-8C1A-A94E4D04D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3905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19050</xdr:rowOff>
    </xdr:from>
    <xdr:to>
      <xdr:col>3</xdr:col>
      <xdr:colOff>9525</xdr:colOff>
      <xdr:row>88</xdr:row>
      <xdr:rowOff>2850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92EEDD6-171A-4050-9CC0-E5691BDBA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611600"/>
          <a:ext cx="4314825" cy="183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28575</xdr:rowOff>
    </xdr:from>
    <xdr:to>
      <xdr:col>3</xdr:col>
      <xdr:colOff>9525</xdr:colOff>
      <xdr:row>71</xdr:row>
      <xdr:rowOff>190500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1450676-CB53-4C19-A658-9E61EE398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921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0</xdr:colOff>
      <xdr:row>154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7D09E77-9382-41DE-9173-9AE86161F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203650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19050</xdr:rowOff>
    </xdr:from>
    <xdr:to>
      <xdr:col>3</xdr:col>
      <xdr:colOff>0</xdr:colOff>
      <xdr:row>198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F744770-673C-42F4-83EC-9977B44BF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3951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2</xdr:col>
      <xdr:colOff>2486025</xdr:colOff>
      <xdr:row>198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0A5A0C3-13F0-4DC4-8704-8A53F7789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76142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3</xdr:col>
      <xdr:colOff>0</xdr:colOff>
      <xdr:row>154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429CE3C-8984-4DA1-BD99-A8BDD159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4227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19050</xdr:rowOff>
    </xdr:from>
    <xdr:to>
      <xdr:col>2</xdr:col>
      <xdr:colOff>2486025</xdr:colOff>
      <xdr:row>208</xdr:row>
      <xdr:rowOff>190500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1E4A7A0-A405-4B1C-AC25-F89B3012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383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19050</xdr:rowOff>
    </xdr:from>
    <xdr:to>
      <xdr:col>3</xdr:col>
      <xdr:colOff>9525</xdr:colOff>
      <xdr:row>262</xdr:row>
      <xdr:rowOff>190499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AD1A69C0-5ACB-4B85-96BD-3250F278F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8348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3</xdr:col>
      <xdr:colOff>28575</xdr:colOff>
      <xdr:row>263</xdr:row>
      <xdr:rowOff>190499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DC3894C3-4B92-462B-BC69-2B6B2E56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0044350"/>
          <a:ext cx="43338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9525</xdr:rowOff>
    </xdr:from>
    <xdr:to>
      <xdr:col>3</xdr:col>
      <xdr:colOff>0</xdr:colOff>
      <xdr:row>209</xdr:row>
      <xdr:rowOff>180974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1D6C9DB-5D6A-44CE-93EA-85C62D39C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9383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19050</xdr:rowOff>
    </xdr:from>
    <xdr:to>
      <xdr:col>3</xdr:col>
      <xdr:colOff>9525</xdr:colOff>
      <xdr:row>274</xdr:row>
      <xdr:rowOff>9524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C3F443D-C989-46C8-8426-E43E4FEF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168425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9526</xdr:rowOff>
    </xdr:from>
    <xdr:to>
      <xdr:col>2</xdr:col>
      <xdr:colOff>2466975</xdr:colOff>
      <xdr:row>316</xdr:row>
      <xdr:rowOff>7323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063362B-B768-4378-9347-FBC13C801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0188476"/>
          <a:ext cx="4276725" cy="197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28575</xdr:rowOff>
    </xdr:from>
    <xdr:to>
      <xdr:col>2</xdr:col>
      <xdr:colOff>2486025</xdr:colOff>
      <xdr:row>316</xdr:row>
      <xdr:rowOff>198144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ADDDD13-368F-4E62-BC7C-95B937F8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398025"/>
          <a:ext cx="4295775" cy="1695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19051</xdr:rowOff>
    </xdr:from>
    <xdr:to>
      <xdr:col>3</xdr:col>
      <xdr:colOff>0</xdr:colOff>
      <xdr:row>275</xdr:row>
      <xdr:rowOff>1440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05EE3BD-0A19-4B57-BDB2-C489A70E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368451"/>
          <a:ext cx="4305300" cy="182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3</xdr:col>
      <xdr:colOff>0</xdr:colOff>
      <xdr:row>336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39CBB9BE-48CE-4F48-9B55-ACC389B22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4027050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19050</xdr:rowOff>
    </xdr:from>
    <xdr:to>
      <xdr:col>3</xdr:col>
      <xdr:colOff>9525</xdr:colOff>
      <xdr:row>409</xdr:row>
      <xdr:rowOff>190499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7330845-7061-486C-A53B-4239A232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79145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19050</xdr:rowOff>
    </xdr:from>
    <xdr:to>
      <xdr:col>2</xdr:col>
      <xdr:colOff>2486025</xdr:colOff>
      <xdr:row>336</xdr:row>
      <xdr:rowOff>190500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6480158-856C-4CB6-BFDF-ABFF35B1A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42080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19050</xdr:rowOff>
    </xdr:from>
    <xdr:to>
      <xdr:col>3</xdr:col>
      <xdr:colOff>0</xdr:colOff>
      <xdr:row>408</xdr:row>
      <xdr:rowOff>190500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FFCF2C2-6290-408C-AA02-E335A34D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79430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3</xdr:col>
      <xdr:colOff>0</xdr:colOff>
      <xdr:row>430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F9951FA-6B55-4263-A929-F4811F0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19531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9525</xdr:rowOff>
    </xdr:from>
    <xdr:to>
      <xdr:col>3</xdr:col>
      <xdr:colOff>0</xdr:colOff>
      <xdr:row>475</xdr:row>
      <xdr:rowOff>190500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3295EBC-4CD5-4952-8FF2-6491A061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07065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19050</xdr:rowOff>
    </xdr:from>
    <xdr:to>
      <xdr:col>2</xdr:col>
      <xdr:colOff>2486025</xdr:colOff>
      <xdr:row>489</xdr:row>
      <xdr:rowOff>190500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C322C4D-733F-452E-88AB-D8B8195A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931926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19050</xdr:rowOff>
    </xdr:from>
    <xdr:to>
      <xdr:col>3</xdr:col>
      <xdr:colOff>0</xdr:colOff>
      <xdr:row>490</xdr:row>
      <xdr:rowOff>190500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BCEF76E-6E3E-4AEE-B975-1BF07D3B4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3402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19051</xdr:rowOff>
    </xdr:from>
    <xdr:to>
      <xdr:col>3</xdr:col>
      <xdr:colOff>0</xdr:colOff>
      <xdr:row>477</xdr:row>
      <xdr:rowOff>447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F8F6DAD-933B-4B1A-9DF3-9662E5376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0935176"/>
          <a:ext cx="4305300" cy="180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19050</xdr:rowOff>
    </xdr:from>
    <xdr:to>
      <xdr:col>3</xdr:col>
      <xdr:colOff>19050</xdr:colOff>
      <xdr:row>544</xdr:row>
      <xdr:rowOff>19050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7F29BB6-F260-4B7F-B3E5-897F369D2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03717725"/>
          <a:ext cx="432435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19050</xdr:rowOff>
    </xdr:from>
    <xdr:to>
      <xdr:col>3</xdr:col>
      <xdr:colOff>0</xdr:colOff>
      <xdr:row>609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F04BD14-2ED5-43C6-97F6-47DEA683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5890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9526</xdr:rowOff>
    </xdr:from>
    <xdr:to>
      <xdr:col>3</xdr:col>
      <xdr:colOff>47625</xdr:colOff>
      <xdr:row>544</xdr:row>
      <xdr:rowOff>190500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5981D89-84CA-4F3D-9390-7CF0B8D9D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3908226"/>
          <a:ext cx="43529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625</xdr:row>
      <xdr:rowOff>19050</xdr:rowOff>
    </xdr:from>
    <xdr:to>
      <xdr:col>3</xdr:col>
      <xdr:colOff>9525</xdr:colOff>
      <xdr:row>626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69D4B69-2A55-4BD6-9C89-ACA0EC50D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193768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19050</xdr:rowOff>
    </xdr:from>
    <xdr:to>
      <xdr:col>3</xdr:col>
      <xdr:colOff>9525</xdr:colOff>
      <xdr:row>676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AE74EF5-269D-4C0F-AF08-4179B069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89208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</xdr:row>
      <xdr:rowOff>19050</xdr:rowOff>
    </xdr:from>
    <xdr:to>
      <xdr:col>3</xdr:col>
      <xdr:colOff>0</xdr:colOff>
      <xdr:row>676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E759F0C-14F8-4118-B6E3-A32D8782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9111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19050</xdr:rowOff>
    </xdr:from>
    <xdr:to>
      <xdr:col>3</xdr:col>
      <xdr:colOff>0</xdr:colOff>
      <xdr:row>697</xdr:row>
      <xdr:rowOff>190500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BCF6337-D738-4B51-A6BA-A56ACA3F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331118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19050</xdr:rowOff>
    </xdr:from>
    <xdr:to>
      <xdr:col>3</xdr:col>
      <xdr:colOff>0</xdr:colOff>
      <xdr:row>748</xdr:row>
      <xdr:rowOff>190499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5DB89A62-7282-40D7-89E0-F48425037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2827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</xdr:row>
      <xdr:rowOff>19050</xdr:rowOff>
    </xdr:from>
    <xdr:to>
      <xdr:col>3</xdr:col>
      <xdr:colOff>0</xdr:colOff>
      <xdr:row>749</xdr:row>
      <xdr:rowOff>190500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8C893590-2347-432F-9BCC-DD10B990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3036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19050</xdr:rowOff>
    </xdr:from>
    <xdr:to>
      <xdr:col>3</xdr:col>
      <xdr:colOff>0</xdr:colOff>
      <xdr:row>777</xdr:row>
      <xdr:rowOff>190500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AC76A77-B6E5-42A0-A699-BBACC50FD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483804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9526</xdr:rowOff>
    </xdr:from>
    <xdr:to>
      <xdr:col>2</xdr:col>
      <xdr:colOff>2486025</xdr:colOff>
      <xdr:row>838</xdr:row>
      <xdr:rowOff>190500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8C49E72-63F1-46C6-888B-E16FD1575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98009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3</xdr:col>
      <xdr:colOff>9525</xdr:colOff>
      <xdr:row>779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DF35A91-732A-498F-8D0D-5EF5248FF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48580475"/>
          <a:ext cx="4314825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3</xdr:col>
      <xdr:colOff>0</xdr:colOff>
      <xdr:row>839</xdr:row>
      <xdr:rowOff>190500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E7CA1911-0B79-410C-9921-E6ECB2DB0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020097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19050</xdr:rowOff>
    </xdr:from>
    <xdr:to>
      <xdr:col>3</xdr:col>
      <xdr:colOff>0</xdr:colOff>
      <xdr:row>855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88FA73AB-641E-40B5-92E0-E41F0601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32775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19051</xdr:rowOff>
    </xdr:from>
    <xdr:to>
      <xdr:col>2</xdr:col>
      <xdr:colOff>2486025</xdr:colOff>
      <xdr:row>929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7FFD896-0F00-4EE6-9270-9995268EB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69935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19050</xdr:rowOff>
    </xdr:from>
    <xdr:to>
      <xdr:col>3</xdr:col>
      <xdr:colOff>0</xdr:colOff>
      <xdr:row>949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F93A92DA-3CCF-45BF-85DC-F461A8DB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08035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9526</xdr:rowOff>
    </xdr:from>
    <xdr:to>
      <xdr:col>3</xdr:col>
      <xdr:colOff>9525</xdr:colOff>
      <xdr:row>927</xdr:row>
      <xdr:rowOff>160246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9050470-4F63-4768-9D38-2583DA79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76984026"/>
          <a:ext cx="4314825" cy="1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19050</xdr:rowOff>
    </xdr:from>
    <xdr:to>
      <xdr:col>3</xdr:col>
      <xdr:colOff>19050</xdr:colOff>
      <xdr:row>948</xdr:row>
      <xdr:rowOff>190500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19FF9C8-962E-4C2E-87D7-C2C1886C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809940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28575</xdr:rowOff>
    </xdr:from>
    <xdr:to>
      <xdr:col>3</xdr:col>
      <xdr:colOff>0</xdr:colOff>
      <xdr:row>854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7D20319-7DC0-4A63-83E6-1D909D773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631061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9525</xdr:rowOff>
    </xdr:from>
    <xdr:to>
      <xdr:col>2</xdr:col>
      <xdr:colOff>2486025</xdr:colOff>
      <xdr:row>1062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750BF0B-38C5-4A9A-8B5A-B2A6F5D92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2025491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19050</xdr:rowOff>
    </xdr:from>
    <xdr:to>
      <xdr:col>2</xdr:col>
      <xdr:colOff>2486025</xdr:colOff>
      <xdr:row>1018</xdr:row>
      <xdr:rowOff>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A62EB33D-0279-4776-AEC7-ACE62CA89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941766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19050</xdr:rowOff>
    </xdr:from>
    <xdr:to>
      <xdr:col>3</xdr:col>
      <xdr:colOff>9525</xdr:colOff>
      <xdr:row>1018</xdr:row>
      <xdr:rowOff>190499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B1198DB3-C79F-417C-AB51-D56B57825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943957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0</xdr:rowOff>
    </xdr:from>
    <xdr:to>
      <xdr:col>3</xdr:col>
      <xdr:colOff>9525</xdr:colOff>
      <xdr:row>1063</xdr:row>
      <xdr:rowOff>180975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55C5E8CF-39E3-4E0F-A9CD-53581A45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029491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19050</xdr:rowOff>
    </xdr:from>
    <xdr:to>
      <xdr:col>3</xdr:col>
      <xdr:colOff>9525</xdr:colOff>
      <xdr:row>1077</xdr:row>
      <xdr:rowOff>190499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C83676CB-0F84-439A-940F-FBE4BB8B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056638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19051</xdr:rowOff>
    </xdr:from>
    <xdr:to>
      <xdr:col>3</xdr:col>
      <xdr:colOff>0</xdr:colOff>
      <xdr:row>1111</xdr:row>
      <xdr:rowOff>180975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911EA61D-C589-4263-A2AC-AE419B11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119503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0</xdr:rowOff>
    </xdr:from>
    <xdr:to>
      <xdr:col>3</xdr:col>
      <xdr:colOff>19050</xdr:colOff>
      <xdr:row>1078</xdr:row>
      <xdr:rowOff>190500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A293BEEF-9C05-490D-93F2-40D0C210A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05835250"/>
          <a:ext cx="43243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9525</xdr:rowOff>
    </xdr:from>
    <xdr:to>
      <xdr:col>3</xdr:col>
      <xdr:colOff>9525</xdr:colOff>
      <xdr:row>1112</xdr:row>
      <xdr:rowOff>190500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215C5342-D7B4-4034-BA69-A10CF3F1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123217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19050</xdr:rowOff>
    </xdr:from>
    <xdr:to>
      <xdr:col>3</xdr:col>
      <xdr:colOff>0</xdr:colOff>
      <xdr:row>1134</xdr:row>
      <xdr:rowOff>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2E1E9F1C-DE8D-4D88-A0DD-55F16ACEA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63318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1211</xdr:row>
      <xdr:rowOff>19050</xdr:rowOff>
    </xdr:from>
    <xdr:to>
      <xdr:col>3</xdr:col>
      <xdr:colOff>9525</xdr:colOff>
      <xdr:row>1211</xdr:row>
      <xdr:rowOff>190499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6DFF95D-7551-4978-AE73-48CC33CE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310003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</xdr:row>
      <xdr:rowOff>19050</xdr:rowOff>
    </xdr:from>
    <xdr:to>
      <xdr:col>3</xdr:col>
      <xdr:colOff>19050</xdr:colOff>
      <xdr:row>1212</xdr:row>
      <xdr:rowOff>190500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A732D47C-C7BF-4510-8570-0CF62794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312289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19051</xdr:rowOff>
    </xdr:from>
    <xdr:to>
      <xdr:col>3</xdr:col>
      <xdr:colOff>0</xdr:colOff>
      <xdr:row>1134</xdr:row>
      <xdr:rowOff>180975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74742C37-887C-4A8E-8839-45D79A126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165604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200025</xdr:rowOff>
    </xdr:from>
    <xdr:to>
      <xdr:col>3</xdr:col>
      <xdr:colOff>0</xdr:colOff>
      <xdr:row>1269</xdr:row>
      <xdr:rowOff>142875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E3191DF-AC5F-4C30-A4F0-14C853428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423445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</xdr:row>
      <xdr:rowOff>19051</xdr:rowOff>
    </xdr:from>
    <xdr:to>
      <xdr:col>3</xdr:col>
      <xdr:colOff>0</xdr:colOff>
      <xdr:row>1227</xdr:row>
      <xdr:rowOff>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E79D7147-1D66-4EC1-88E7-4DB03D99C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339340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1225</xdr:row>
      <xdr:rowOff>19050</xdr:rowOff>
    </xdr:from>
    <xdr:to>
      <xdr:col>3</xdr:col>
      <xdr:colOff>9525</xdr:colOff>
      <xdr:row>1225</xdr:row>
      <xdr:rowOff>190499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A105AC6C-C938-457F-A01C-BC6D0FED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337435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</xdr:row>
      <xdr:rowOff>19049</xdr:rowOff>
    </xdr:from>
    <xdr:to>
      <xdr:col>3</xdr:col>
      <xdr:colOff>0</xdr:colOff>
      <xdr:row>1268</xdr:row>
      <xdr:rowOff>200024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6FEFB158-18C8-4A18-A9CC-1B6A23F2C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4193499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1410</xdr:row>
      <xdr:rowOff>19050</xdr:rowOff>
    </xdr:from>
    <xdr:to>
      <xdr:col>3</xdr:col>
      <xdr:colOff>1</xdr:colOff>
      <xdr:row>1410</xdr:row>
      <xdr:rowOff>189370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CAD298E9-E05F-4738-B196-9FB10DFD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" y="269281275"/>
          <a:ext cx="4305300" cy="17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19050</xdr:rowOff>
    </xdr:from>
    <xdr:to>
      <xdr:col>2</xdr:col>
      <xdr:colOff>2486025</xdr:colOff>
      <xdr:row>1355</xdr:row>
      <xdr:rowOff>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4582EE48-FD6C-4D02-AA30-A2A37DF5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577846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1317</xdr:row>
      <xdr:rowOff>19050</xdr:rowOff>
    </xdr:from>
    <xdr:to>
      <xdr:col>3</xdr:col>
      <xdr:colOff>1</xdr:colOff>
      <xdr:row>1317</xdr:row>
      <xdr:rowOff>190500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7398896A-8F3B-4716-B4B2-F0B6793E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2509266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9525</xdr:rowOff>
    </xdr:from>
    <xdr:to>
      <xdr:col>2</xdr:col>
      <xdr:colOff>2486025</xdr:colOff>
      <xdr:row>1319</xdr:row>
      <xdr:rowOff>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1B3EC776-CD84-4B3D-954C-54876177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5133617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19050</xdr:rowOff>
    </xdr:from>
    <xdr:to>
      <xdr:col>2</xdr:col>
      <xdr:colOff>2476500</xdr:colOff>
      <xdr:row>1356</xdr:row>
      <xdr:rowOff>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63A0EC9E-E6A7-4245-846E-316116AA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5840372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1411</xdr:row>
      <xdr:rowOff>9524</xdr:rowOff>
    </xdr:from>
    <xdr:to>
      <xdr:col>3</xdr:col>
      <xdr:colOff>19050</xdr:colOff>
      <xdr:row>1411</xdr:row>
      <xdr:rowOff>188528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331E70C4-F380-408E-8031-796CFA31F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" y="269462249"/>
          <a:ext cx="4324349" cy="179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1269</xdr:row>
      <xdr:rowOff>152400</xdr:rowOff>
    </xdr:from>
    <xdr:to>
      <xdr:col>4</xdr:col>
      <xdr:colOff>95250</xdr:colOff>
      <xdr:row>1271</xdr:row>
      <xdr:rowOff>161925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2E36B8A-E0A0-434F-AE4C-B512DB041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42516025"/>
          <a:ext cx="524827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19050</xdr:rowOff>
    </xdr:from>
    <xdr:to>
      <xdr:col>3</xdr:col>
      <xdr:colOff>0</xdr:colOff>
      <xdr:row>1439</xdr:row>
      <xdr:rowOff>190499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35F8F6B0-F586-4E9A-A173-6F5C42197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74805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9525</xdr:rowOff>
    </xdr:from>
    <xdr:to>
      <xdr:col>4</xdr:col>
      <xdr:colOff>85725</xdr:colOff>
      <xdr:row>1446</xdr:row>
      <xdr:rowOff>180975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8A4CE167-C4F9-488A-A056-CB4C5365F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75748750"/>
          <a:ext cx="52387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19050</xdr:rowOff>
    </xdr:from>
    <xdr:to>
      <xdr:col>3</xdr:col>
      <xdr:colOff>0</xdr:colOff>
      <xdr:row>1499</xdr:row>
      <xdr:rowOff>190500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DB8447CC-7D4E-4A64-B7E9-5BBEB1728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860452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28576</xdr:rowOff>
    </xdr:from>
    <xdr:to>
      <xdr:col>2</xdr:col>
      <xdr:colOff>2466975</xdr:colOff>
      <xdr:row>1440</xdr:row>
      <xdr:rowOff>190500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1C4EF4D2-BF38-45AF-90F1-02402648B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75034376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1500</xdr:row>
      <xdr:rowOff>9525</xdr:rowOff>
    </xdr:from>
    <xdr:to>
      <xdr:col>2</xdr:col>
      <xdr:colOff>2476501</xdr:colOff>
      <xdr:row>1500</xdr:row>
      <xdr:rowOff>180975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716BF036-3783-4750-93E0-B01A764D0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" y="2864548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1518</xdr:row>
      <xdr:rowOff>19049</xdr:rowOff>
    </xdr:from>
    <xdr:to>
      <xdr:col>3</xdr:col>
      <xdr:colOff>1</xdr:colOff>
      <xdr:row>1519</xdr:row>
      <xdr:rowOff>1242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C7BD2E2A-E5D6-487D-BF34-36F2AD4C7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" y="28990289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19050</xdr:rowOff>
    </xdr:from>
    <xdr:to>
      <xdr:col>3</xdr:col>
      <xdr:colOff>0</xdr:colOff>
      <xdr:row>1590</xdr:row>
      <xdr:rowOff>190499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BEE4A55E-EF15-43FB-9238-FE8130A0E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034379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19050</xdr:rowOff>
    </xdr:from>
    <xdr:to>
      <xdr:col>2</xdr:col>
      <xdr:colOff>2476500</xdr:colOff>
      <xdr:row>1591</xdr:row>
      <xdr:rowOff>190499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24743E61-6E85-4491-BD2A-DFE7C92B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0362842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19051</xdr:rowOff>
    </xdr:from>
    <xdr:to>
      <xdr:col>3</xdr:col>
      <xdr:colOff>9525</xdr:colOff>
      <xdr:row>1520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E6E207C0-3C2E-4331-B3C0-15EBE3700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901029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19050</xdr:rowOff>
    </xdr:from>
    <xdr:to>
      <xdr:col>3</xdr:col>
      <xdr:colOff>0</xdr:colOff>
      <xdr:row>1628</xdr:row>
      <xdr:rowOff>9525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69A8DAC-7DC0-4DA9-B51F-3202A9AD1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10705500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1779</xdr:row>
      <xdr:rowOff>19050</xdr:rowOff>
    </xdr:from>
    <xdr:to>
      <xdr:col>3</xdr:col>
      <xdr:colOff>19050</xdr:colOff>
      <xdr:row>1779</xdr:row>
      <xdr:rowOff>190500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A4CBCC3C-1555-437B-876E-6C302AB54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394805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1780</xdr:row>
      <xdr:rowOff>9525</xdr:rowOff>
    </xdr:from>
    <xdr:to>
      <xdr:col>3</xdr:col>
      <xdr:colOff>19050</xdr:colOff>
      <xdr:row>1780</xdr:row>
      <xdr:rowOff>180975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FDFB5AF4-37C2-4D95-A202-E7651775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396615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28575</xdr:rowOff>
    </xdr:from>
    <xdr:to>
      <xdr:col>3</xdr:col>
      <xdr:colOff>9525</xdr:colOff>
      <xdr:row>1628</xdr:row>
      <xdr:rowOff>190500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51BDB7FB-D7F6-49BE-8150-776C5C213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109150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1797</xdr:row>
      <xdr:rowOff>9525</xdr:rowOff>
    </xdr:from>
    <xdr:to>
      <xdr:col>3</xdr:col>
      <xdr:colOff>9525</xdr:colOff>
      <xdr:row>1798</xdr:row>
      <xdr:rowOff>9525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4265E6A6-74E2-4B8C-93A1-F6578056F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43119075"/>
          <a:ext cx="4314825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2027</xdr:row>
      <xdr:rowOff>19051</xdr:rowOff>
    </xdr:from>
    <xdr:to>
      <xdr:col>3</xdr:col>
      <xdr:colOff>9525</xdr:colOff>
      <xdr:row>2027</xdr:row>
      <xdr:rowOff>180975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F6BB02CA-AD95-40DC-A1C1-5B0440C7D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867435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2028</xdr:row>
      <xdr:rowOff>19051</xdr:rowOff>
    </xdr:from>
    <xdr:to>
      <xdr:col>3</xdr:col>
      <xdr:colOff>9525</xdr:colOff>
      <xdr:row>2028</xdr:row>
      <xdr:rowOff>190501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238E48E5-8014-45B1-B049-95D021D6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86953126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9525</xdr:rowOff>
    </xdr:from>
    <xdr:to>
      <xdr:col>3</xdr:col>
      <xdr:colOff>28575</xdr:colOff>
      <xdr:row>1799</xdr:row>
      <xdr:rowOff>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43BD7902-439A-4B71-9CBF-79FB9FA3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43319100"/>
          <a:ext cx="43338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2045</xdr:row>
      <xdr:rowOff>28576</xdr:rowOff>
    </xdr:from>
    <xdr:to>
      <xdr:col>3</xdr:col>
      <xdr:colOff>0</xdr:colOff>
      <xdr:row>2045</xdr:row>
      <xdr:rowOff>190500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8CE8E5D0-9509-4EFF-ABCE-64328546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904107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2163</xdr:row>
      <xdr:rowOff>19050</xdr:rowOff>
    </xdr:from>
    <xdr:to>
      <xdr:col>3</xdr:col>
      <xdr:colOff>0</xdr:colOff>
      <xdr:row>2163</xdr:row>
      <xdr:rowOff>180975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8CE69E1A-0A42-41C2-87F1-53B04FF52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4128801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2190</xdr:row>
      <xdr:rowOff>19051</xdr:rowOff>
    </xdr:from>
    <xdr:to>
      <xdr:col>3</xdr:col>
      <xdr:colOff>9525</xdr:colOff>
      <xdr:row>2191</xdr:row>
      <xdr:rowOff>0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ED1B9F88-74DC-47FF-ABCE-C8FD80BBF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4176426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19050</xdr:rowOff>
    </xdr:from>
    <xdr:to>
      <xdr:col>3</xdr:col>
      <xdr:colOff>0</xdr:colOff>
      <xdr:row>2176</xdr:row>
      <xdr:rowOff>180975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37D7ABA6-40F9-4B6F-870E-DAA3825D3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4151852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2191</xdr:row>
      <xdr:rowOff>9525</xdr:rowOff>
    </xdr:from>
    <xdr:to>
      <xdr:col>2</xdr:col>
      <xdr:colOff>2486025</xdr:colOff>
      <xdr:row>2191</xdr:row>
      <xdr:rowOff>190500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92D4D63E-7A4A-4944-91DD-7982601C3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4178427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19050</xdr:rowOff>
    </xdr:from>
    <xdr:to>
      <xdr:col>3</xdr:col>
      <xdr:colOff>0</xdr:colOff>
      <xdr:row>2177</xdr:row>
      <xdr:rowOff>180975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271EB614-75C8-4FDE-94D5-095E8769E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4153757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2164</xdr:row>
      <xdr:rowOff>1</xdr:rowOff>
    </xdr:from>
    <xdr:to>
      <xdr:col>3</xdr:col>
      <xdr:colOff>0</xdr:colOff>
      <xdr:row>2164</xdr:row>
      <xdr:rowOff>180975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71A1E614-7DB5-4BC9-A857-D5DAECE1A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4130706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2237</xdr:row>
      <xdr:rowOff>9525</xdr:rowOff>
    </xdr:from>
    <xdr:to>
      <xdr:col>3</xdr:col>
      <xdr:colOff>0</xdr:colOff>
      <xdr:row>2237</xdr:row>
      <xdr:rowOff>190500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CBFC9993-EAC8-457C-8BE0-F30FB73DA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4250912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2258</xdr:row>
      <xdr:rowOff>19050</xdr:rowOff>
    </xdr:from>
    <xdr:to>
      <xdr:col>2</xdr:col>
      <xdr:colOff>2486025</xdr:colOff>
      <xdr:row>2258</xdr:row>
      <xdr:rowOff>190500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C2FF780D-072C-466E-BAD6-BDF3D325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289107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2259</xdr:row>
      <xdr:rowOff>19050</xdr:rowOff>
    </xdr:from>
    <xdr:to>
      <xdr:col>3</xdr:col>
      <xdr:colOff>0</xdr:colOff>
      <xdr:row>2259</xdr:row>
      <xdr:rowOff>180975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3A4E8DF6-85C2-4216-AC0A-D94FF749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291393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2238</xdr:row>
      <xdr:rowOff>0</xdr:rowOff>
    </xdr:from>
    <xdr:to>
      <xdr:col>3</xdr:col>
      <xdr:colOff>0</xdr:colOff>
      <xdr:row>2238</xdr:row>
      <xdr:rowOff>190499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70464F0-4EC9-4C65-86E2-D6740663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2531030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19051</xdr:colOff>
      <xdr:row>2236</xdr:row>
      <xdr:rowOff>19050</xdr:rowOff>
    </xdr:from>
    <xdr:to>
      <xdr:col>5</xdr:col>
      <xdr:colOff>161926</xdr:colOff>
      <xdr:row>2236</xdr:row>
      <xdr:rowOff>168857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6DD40C51-A13F-4D76-B7F7-697E892BE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324351" y="424938825"/>
          <a:ext cx="2838450" cy="149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2200</xdr:row>
      <xdr:rowOff>19050</xdr:rowOff>
    </xdr:from>
    <xdr:to>
      <xdr:col>4</xdr:col>
      <xdr:colOff>180975</xdr:colOff>
      <xdr:row>2201</xdr:row>
      <xdr:rowOff>190499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8D900DE5-5713-4849-8FB5-8B03F528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19985825"/>
          <a:ext cx="5334000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2284</xdr:row>
      <xdr:rowOff>19050</xdr:rowOff>
    </xdr:from>
    <xdr:to>
      <xdr:col>3</xdr:col>
      <xdr:colOff>1</xdr:colOff>
      <xdr:row>2284</xdr:row>
      <xdr:rowOff>190499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410C6D7D-9DD2-4701-9D0C-7911A3F32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" y="4360354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2351</xdr:row>
      <xdr:rowOff>19051</xdr:rowOff>
    </xdr:from>
    <xdr:to>
      <xdr:col>2</xdr:col>
      <xdr:colOff>2486025</xdr:colOff>
      <xdr:row>2351</xdr:row>
      <xdr:rowOff>188993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8726B684-7181-448C-BB77-DE8E3C160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48827526"/>
          <a:ext cx="4295775" cy="169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2352</xdr:row>
      <xdr:rowOff>19049</xdr:rowOff>
    </xdr:from>
    <xdr:to>
      <xdr:col>3</xdr:col>
      <xdr:colOff>0</xdr:colOff>
      <xdr:row>2352</xdr:row>
      <xdr:rowOff>189744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E9E4CA1C-FF70-4E6B-A4BC-4A3F0D84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49018024"/>
          <a:ext cx="4305300" cy="170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2366</xdr:row>
      <xdr:rowOff>19050</xdr:rowOff>
    </xdr:from>
    <xdr:to>
      <xdr:col>3</xdr:col>
      <xdr:colOff>9525</xdr:colOff>
      <xdr:row>2367</xdr:row>
      <xdr:rowOff>19049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A6D8BF37-6DBB-4C0E-B88C-B2330E415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51685025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2409</xdr:row>
      <xdr:rowOff>19050</xdr:rowOff>
    </xdr:from>
    <xdr:to>
      <xdr:col>3</xdr:col>
      <xdr:colOff>0</xdr:colOff>
      <xdr:row>2409</xdr:row>
      <xdr:rowOff>180975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1BCF3712-8A65-4DEC-9DFA-4816FF44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598765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2432</xdr:row>
      <xdr:rowOff>19049</xdr:rowOff>
    </xdr:from>
    <xdr:to>
      <xdr:col>3</xdr:col>
      <xdr:colOff>9525</xdr:colOff>
      <xdr:row>2433</xdr:row>
      <xdr:rowOff>1242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52BB49D-17E2-41C9-A1DA-6A6CCE21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64296124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2492</xdr:row>
      <xdr:rowOff>19051</xdr:rowOff>
    </xdr:from>
    <xdr:to>
      <xdr:col>2</xdr:col>
      <xdr:colOff>2486025</xdr:colOff>
      <xdr:row>2493</xdr:row>
      <xdr:rowOff>0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4000E029-A9E9-4F9A-8D46-D9A094AC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755261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19051</xdr:rowOff>
    </xdr:from>
    <xdr:to>
      <xdr:col>3</xdr:col>
      <xdr:colOff>9525</xdr:colOff>
      <xdr:row>2434</xdr:row>
      <xdr:rowOff>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34E8AD0-ECCD-48F8-971A-43177A712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4644961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2493</xdr:row>
      <xdr:rowOff>9525</xdr:rowOff>
    </xdr:from>
    <xdr:to>
      <xdr:col>2</xdr:col>
      <xdr:colOff>2486025</xdr:colOff>
      <xdr:row>2493</xdr:row>
      <xdr:rowOff>191306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5F668D36-5428-4360-9A13-CD9060B2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75916625"/>
          <a:ext cx="4295775" cy="181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2494</xdr:row>
      <xdr:rowOff>28576</xdr:rowOff>
    </xdr:from>
    <xdr:to>
      <xdr:col>5</xdr:col>
      <xdr:colOff>180975</xdr:colOff>
      <xdr:row>2500</xdr:row>
      <xdr:rowOff>9526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61460F35-6E82-426A-B4E5-ACA7A974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476135701"/>
          <a:ext cx="71818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2599</xdr:row>
      <xdr:rowOff>19050</xdr:rowOff>
    </xdr:from>
    <xdr:to>
      <xdr:col>3</xdr:col>
      <xdr:colOff>9524</xdr:colOff>
      <xdr:row>2599</xdr:row>
      <xdr:rowOff>190500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2CA48587-D5D1-430F-AA5A-268554FB8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495938175"/>
          <a:ext cx="4314824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2586</xdr:row>
      <xdr:rowOff>19050</xdr:rowOff>
    </xdr:from>
    <xdr:to>
      <xdr:col>2</xdr:col>
      <xdr:colOff>2486025</xdr:colOff>
      <xdr:row>2586</xdr:row>
      <xdr:rowOff>180975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DD0DE661-3B35-4F82-A580-A2FCC99EF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936521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2512</xdr:row>
      <xdr:rowOff>19050</xdr:rowOff>
    </xdr:from>
    <xdr:to>
      <xdr:col>2</xdr:col>
      <xdr:colOff>2486025</xdr:colOff>
      <xdr:row>2513</xdr:row>
      <xdr:rowOff>9525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0173DE87-4392-4E15-9820-1FB958F36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7955517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2600</xdr:row>
      <xdr:rowOff>9525</xdr:rowOff>
    </xdr:from>
    <xdr:to>
      <xdr:col>3</xdr:col>
      <xdr:colOff>19050</xdr:colOff>
      <xdr:row>2600</xdr:row>
      <xdr:rowOff>190500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4231F24E-E7A0-494E-B8AC-3C9B507C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96128675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2587</xdr:row>
      <xdr:rowOff>9525</xdr:rowOff>
    </xdr:from>
    <xdr:to>
      <xdr:col>2</xdr:col>
      <xdr:colOff>2476500</xdr:colOff>
      <xdr:row>2587</xdr:row>
      <xdr:rowOff>190500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022BC571-F120-4B24-857F-046BBA210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9384267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2643</xdr:row>
      <xdr:rowOff>9525</xdr:rowOff>
    </xdr:from>
    <xdr:to>
      <xdr:col>3</xdr:col>
      <xdr:colOff>1</xdr:colOff>
      <xdr:row>2643</xdr:row>
      <xdr:rowOff>190500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69F3C9B7-8928-427D-85DD-77625DF22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" y="5045392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2719</xdr:row>
      <xdr:rowOff>19051</xdr:rowOff>
    </xdr:from>
    <xdr:to>
      <xdr:col>3</xdr:col>
      <xdr:colOff>1</xdr:colOff>
      <xdr:row>2719</xdr:row>
      <xdr:rowOff>180975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194DE803-5802-492D-8CBF-8DDFBD3D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" y="5188172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2720</xdr:row>
      <xdr:rowOff>19050</xdr:rowOff>
    </xdr:from>
    <xdr:to>
      <xdr:col>3</xdr:col>
      <xdr:colOff>19050</xdr:colOff>
      <xdr:row>2720</xdr:row>
      <xdr:rowOff>190499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40D50EF9-BFEA-43A2-97BE-D0BC28E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519036300"/>
          <a:ext cx="43243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2644</xdr:row>
      <xdr:rowOff>9525</xdr:rowOff>
    </xdr:from>
    <xdr:to>
      <xdr:col>3</xdr:col>
      <xdr:colOff>9525</xdr:colOff>
      <xdr:row>2644</xdr:row>
      <xdr:rowOff>190500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D33D80F3-74C8-4969-BB98-5C3A2B74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5047392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2736</xdr:row>
      <xdr:rowOff>19050</xdr:rowOff>
    </xdr:from>
    <xdr:to>
      <xdr:col>3</xdr:col>
      <xdr:colOff>0</xdr:colOff>
      <xdr:row>2736</xdr:row>
      <xdr:rowOff>190499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77C766F6-5BC1-4DA4-B41F-B4656494E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5223129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2810</xdr:row>
      <xdr:rowOff>19050</xdr:rowOff>
    </xdr:from>
    <xdr:to>
      <xdr:col>3</xdr:col>
      <xdr:colOff>19050</xdr:colOff>
      <xdr:row>2810</xdr:row>
      <xdr:rowOff>180975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2A9E86A6-1C22-47F2-A547-94D52B5B2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53642895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2828</xdr:row>
      <xdr:rowOff>19051</xdr:rowOff>
    </xdr:from>
    <xdr:to>
      <xdr:col>2</xdr:col>
      <xdr:colOff>2486025</xdr:colOff>
      <xdr:row>2829</xdr:row>
      <xdr:rowOff>0</xdr:rowOff>
    </xdr:to>
    <xdr:pic>
      <xdr:nvPicPr>
        <xdr:cNvPr id="124" name="Imagen 123">
          <a:extLst>
            <a:ext uri="{FF2B5EF4-FFF2-40B4-BE49-F238E27FC236}">
              <a16:creationId xmlns:a16="http://schemas.microsoft.com/office/drawing/2014/main" id="{8B1492CB-6268-4F54-9DFA-CA9C9633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5392959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2876</xdr:row>
      <xdr:rowOff>28575</xdr:rowOff>
    </xdr:from>
    <xdr:to>
      <xdr:col>3</xdr:col>
      <xdr:colOff>9525</xdr:colOff>
      <xdr:row>2877</xdr:row>
      <xdr:rowOff>9525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BE3BD24F-29B1-4E6F-BDD4-AC1B1D5A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5482590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9525</xdr:rowOff>
    </xdr:from>
    <xdr:to>
      <xdr:col>3</xdr:col>
      <xdr:colOff>0</xdr:colOff>
      <xdr:row>2809</xdr:row>
      <xdr:rowOff>180974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B429C2E8-F89E-444D-BFC2-3CC9CF27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5362384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2829</xdr:row>
      <xdr:rowOff>19050</xdr:rowOff>
    </xdr:from>
    <xdr:to>
      <xdr:col>2</xdr:col>
      <xdr:colOff>2476500</xdr:colOff>
      <xdr:row>2829</xdr:row>
      <xdr:rowOff>190499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794BF066-32BE-43F6-94CD-15D0AF96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39505525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2812</xdr:row>
      <xdr:rowOff>38100</xdr:rowOff>
    </xdr:from>
    <xdr:to>
      <xdr:col>5</xdr:col>
      <xdr:colOff>180975</xdr:colOff>
      <xdr:row>2814</xdr:row>
      <xdr:rowOff>180910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4A6D47DD-7151-48AD-87B7-CD17C9CD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36857575"/>
          <a:ext cx="7181850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2892</xdr:row>
      <xdr:rowOff>19051</xdr:rowOff>
    </xdr:from>
    <xdr:to>
      <xdr:col>3</xdr:col>
      <xdr:colOff>9525</xdr:colOff>
      <xdr:row>2892</xdr:row>
      <xdr:rowOff>180975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C8668626-66DE-46DA-BA35-3D5749A5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5520975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3006</xdr:row>
      <xdr:rowOff>19050</xdr:rowOff>
    </xdr:from>
    <xdr:to>
      <xdr:col>2</xdr:col>
      <xdr:colOff>2486025</xdr:colOff>
      <xdr:row>3007</xdr:row>
      <xdr:rowOff>9524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311E847C-15C8-47A3-AEF2-A1A434E56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7362407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3007</xdr:row>
      <xdr:rowOff>19051</xdr:rowOff>
    </xdr:from>
    <xdr:to>
      <xdr:col>2</xdr:col>
      <xdr:colOff>2476501</xdr:colOff>
      <xdr:row>3007</xdr:row>
      <xdr:rowOff>180975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AAA08A97-B269-447C-854D-F73BC8C64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" y="573833626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2893</xdr:row>
      <xdr:rowOff>9525</xdr:rowOff>
    </xdr:from>
    <xdr:to>
      <xdr:col>3</xdr:col>
      <xdr:colOff>1</xdr:colOff>
      <xdr:row>2893</xdr:row>
      <xdr:rowOff>180974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0A7E149A-2DF6-4633-B881-C814D8878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" y="5522976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3172</xdr:row>
      <xdr:rowOff>19051</xdr:rowOff>
    </xdr:from>
    <xdr:to>
      <xdr:col>2</xdr:col>
      <xdr:colOff>2447925</xdr:colOff>
      <xdr:row>3172</xdr:row>
      <xdr:rowOff>178831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8BF95C25-6C41-416A-9144-E9686B31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605532826"/>
          <a:ext cx="4257675" cy="1597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19050</xdr:rowOff>
    </xdr:from>
    <xdr:to>
      <xdr:col>2</xdr:col>
      <xdr:colOff>2486025</xdr:colOff>
      <xdr:row>3135</xdr:row>
      <xdr:rowOff>180975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4BC5CFA3-F148-4578-8306-79522DB39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968936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3116</xdr:row>
      <xdr:rowOff>19050</xdr:rowOff>
    </xdr:from>
    <xdr:to>
      <xdr:col>3</xdr:col>
      <xdr:colOff>1</xdr:colOff>
      <xdr:row>3116</xdr:row>
      <xdr:rowOff>180975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56EF786F-5CF2-4AFE-B2F3-A75D1EAB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" y="5934646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3057</xdr:row>
      <xdr:rowOff>19051</xdr:rowOff>
    </xdr:from>
    <xdr:to>
      <xdr:col>3</xdr:col>
      <xdr:colOff>9525</xdr:colOff>
      <xdr:row>3057</xdr:row>
      <xdr:rowOff>180975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A4475CE2-01C2-440F-A8D3-C7DB13D9C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5822251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3117</xdr:row>
      <xdr:rowOff>9525</xdr:rowOff>
    </xdr:from>
    <xdr:to>
      <xdr:col>3</xdr:col>
      <xdr:colOff>9525</xdr:colOff>
      <xdr:row>3117</xdr:row>
      <xdr:rowOff>181735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FF6731A1-C2E7-4024-85F0-AB0A0E5FD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94988650"/>
          <a:ext cx="4314825" cy="172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3136</xdr:row>
      <xdr:rowOff>9525</xdr:rowOff>
    </xdr:from>
    <xdr:to>
      <xdr:col>2</xdr:col>
      <xdr:colOff>2486025</xdr:colOff>
      <xdr:row>3136</xdr:row>
      <xdr:rowOff>180974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F36DBB25-7FE1-44AF-8B80-D69E1C86B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598608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3208</xdr:row>
      <xdr:rowOff>9525</xdr:rowOff>
    </xdr:from>
    <xdr:to>
      <xdr:col>2</xdr:col>
      <xdr:colOff>2486025</xdr:colOff>
      <xdr:row>3208</xdr:row>
      <xdr:rowOff>180974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8F1A3EAB-46A8-4A10-B5D5-A0A4E58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6117526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3207</xdr:row>
      <xdr:rowOff>19050</xdr:rowOff>
    </xdr:from>
    <xdr:to>
      <xdr:col>2</xdr:col>
      <xdr:colOff>2476501</xdr:colOff>
      <xdr:row>3207</xdr:row>
      <xdr:rowOff>190500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48D02502-31A6-4E1E-8AAE-3C14AA37A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" y="6117907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3318</xdr:row>
      <xdr:rowOff>19051</xdr:rowOff>
    </xdr:from>
    <xdr:to>
      <xdr:col>3</xdr:col>
      <xdr:colOff>1</xdr:colOff>
      <xdr:row>3319</xdr:row>
      <xdr:rowOff>9525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A3628A8A-6A11-4B1C-958A-61B92ADE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" y="6329457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3206</xdr:row>
      <xdr:rowOff>19050</xdr:rowOff>
    </xdr:from>
    <xdr:to>
      <xdr:col>5</xdr:col>
      <xdr:colOff>666750</xdr:colOff>
      <xdr:row>3207</xdr:row>
      <xdr:rowOff>0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3F9C9F7E-4854-4FF3-94A7-61791C4BD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162550" y="611600250"/>
          <a:ext cx="25050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3332</xdr:row>
      <xdr:rowOff>19050</xdr:rowOff>
    </xdr:from>
    <xdr:to>
      <xdr:col>3</xdr:col>
      <xdr:colOff>9525</xdr:colOff>
      <xdr:row>3332</xdr:row>
      <xdr:rowOff>190500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D1B23804-650B-45CF-A988-E45B6CA1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6356508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3416</xdr:row>
      <xdr:rowOff>19050</xdr:rowOff>
    </xdr:from>
    <xdr:to>
      <xdr:col>3</xdr:col>
      <xdr:colOff>1</xdr:colOff>
      <xdr:row>3416</xdr:row>
      <xdr:rowOff>179907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7CAC9A10-36DB-4FA5-A614-93C810DD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" y="651462375"/>
          <a:ext cx="4305300" cy="1608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3173</xdr:row>
      <xdr:rowOff>9526</xdr:rowOff>
    </xdr:from>
    <xdr:to>
      <xdr:col>3</xdr:col>
      <xdr:colOff>1</xdr:colOff>
      <xdr:row>3173</xdr:row>
      <xdr:rowOff>168981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3BE3509B-BB3E-4C2E-969B-5EB49CCC4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" y="605713801"/>
          <a:ext cx="4305300" cy="15945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3174</xdr:row>
      <xdr:rowOff>9525</xdr:rowOff>
    </xdr:from>
    <xdr:to>
      <xdr:col>2</xdr:col>
      <xdr:colOff>2476501</xdr:colOff>
      <xdr:row>3174</xdr:row>
      <xdr:rowOff>179091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E21CFCCD-7768-44D8-93A3-E11C64C12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" y="605904300"/>
          <a:ext cx="4286250" cy="1695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3417</xdr:row>
      <xdr:rowOff>19050</xdr:rowOff>
    </xdr:from>
    <xdr:to>
      <xdr:col>3</xdr:col>
      <xdr:colOff>0</xdr:colOff>
      <xdr:row>3418</xdr:row>
      <xdr:rowOff>9525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2BBEBEAA-4F51-4B4A-9F74-967CE3874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6522624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3333</xdr:row>
      <xdr:rowOff>19051</xdr:rowOff>
    </xdr:from>
    <xdr:to>
      <xdr:col>3</xdr:col>
      <xdr:colOff>9525</xdr:colOff>
      <xdr:row>3333</xdr:row>
      <xdr:rowOff>180975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B31116B4-9275-4959-9325-886E58A53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36260476"/>
          <a:ext cx="4314825" cy="1619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2</xdr:col>
      <xdr:colOff>2486025</xdr:colOff>
      <xdr:row>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AA77AC-CDF7-4BBE-AE5D-17E35E54C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3</xdr:col>
      <xdr:colOff>0</xdr:colOff>
      <xdr:row>16</xdr:row>
      <xdr:rowOff>171449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F72DFF1-E865-4935-8367-3881588E0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</xdr:rowOff>
    </xdr:from>
    <xdr:to>
      <xdr:col>3</xdr:col>
      <xdr:colOff>0</xdr:colOff>
      <xdr:row>25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2FB0F7-236A-4897-86C4-808512CF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8006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19051</xdr:rowOff>
    </xdr:from>
    <xdr:to>
      <xdr:col>2</xdr:col>
      <xdr:colOff>2486025</xdr:colOff>
      <xdr:row>34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FD7F110-EDB9-46E4-BD45-A9B59BEFA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246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9525</xdr:rowOff>
    </xdr:from>
    <xdr:to>
      <xdr:col>3</xdr:col>
      <xdr:colOff>9525</xdr:colOff>
      <xdr:row>43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6F29B47-A844-441E-B005-A967AFC3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391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9525</xdr:rowOff>
    </xdr:from>
    <xdr:to>
      <xdr:col>3</xdr:col>
      <xdr:colOff>0</xdr:colOff>
      <xdr:row>53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1889627-093C-4C7F-A54C-62660C1AF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9631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</xdr:row>
      <xdr:rowOff>19050</xdr:rowOff>
    </xdr:from>
    <xdr:to>
      <xdr:col>3</xdr:col>
      <xdr:colOff>1</xdr:colOff>
      <xdr:row>61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EF2DEA6-83F4-4B7B-80C9-341DB0781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16871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3</xdr:col>
      <xdr:colOff>9525</xdr:colOff>
      <xdr:row>70</xdr:row>
      <xdr:rowOff>190499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230ABE4-78A1-4D19-A076-2A836F83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4302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2</xdr:col>
      <xdr:colOff>2486025</xdr:colOff>
      <xdr:row>80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E57D769-0A30-479B-9264-15CDDF80E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1447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19050</xdr:rowOff>
    </xdr:from>
    <xdr:to>
      <xdr:col>3</xdr:col>
      <xdr:colOff>0</xdr:colOff>
      <xdr:row>89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3E19A8C-E1BE-45C1-B95C-869DDC70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8687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0</xdr:colOff>
      <xdr:row>98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3EF8C7D-28ED-47EB-89C4-937F85CE6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5928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19050</xdr:rowOff>
    </xdr:from>
    <xdr:to>
      <xdr:col>3</xdr:col>
      <xdr:colOff>0</xdr:colOff>
      <xdr:row>107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1E6E653-8796-420E-9A2F-2565C0099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3168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9525</xdr:rowOff>
    </xdr:from>
    <xdr:to>
      <xdr:col>3</xdr:col>
      <xdr:colOff>0</xdr:colOff>
      <xdr:row>115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A9B8180-9156-4AA5-9D72-DE0047CF6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031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28575</xdr:rowOff>
    </xdr:from>
    <xdr:to>
      <xdr:col>3</xdr:col>
      <xdr:colOff>19050</xdr:colOff>
      <xdr:row>133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CD5DAD5-2D4B-4043-8BE1-C0BD82C54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498425"/>
          <a:ext cx="43243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19050</xdr:rowOff>
    </xdr:from>
    <xdr:to>
      <xdr:col>3</xdr:col>
      <xdr:colOff>28575</xdr:colOff>
      <xdr:row>124</xdr:row>
      <xdr:rowOff>161925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2AAEEE9-4CAE-4207-97A4-A237EDB1B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74400"/>
          <a:ext cx="4333875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3</xdr:col>
      <xdr:colOff>0</xdr:colOff>
      <xdr:row>143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C342051-3E38-493F-9180-DAD193E33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2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2</xdr:col>
      <xdr:colOff>2486025</xdr:colOff>
      <xdr:row>152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0827935-E6C8-45B3-B176-EC55A627C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274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160</xdr:row>
      <xdr:rowOff>19050</xdr:rowOff>
    </xdr:from>
    <xdr:to>
      <xdr:col>3</xdr:col>
      <xdr:colOff>1</xdr:colOff>
      <xdr:row>160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E509838-E893-421B-A746-6043430E3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306609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9525</xdr:rowOff>
    </xdr:from>
    <xdr:to>
      <xdr:col>3</xdr:col>
      <xdr:colOff>9525</xdr:colOff>
      <xdr:row>169</xdr:row>
      <xdr:rowOff>180974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0195BA5-0003-437C-84E1-32AF0863B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3754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19050</xdr:rowOff>
    </xdr:from>
    <xdr:to>
      <xdr:col>3</xdr:col>
      <xdr:colOff>9525</xdr:colOff>
      <xdr:row>179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2FD1BF02-2689-48A0-AD6B-3FB0098A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1185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9525</xdr:rowOff>
    </xdr:from>
    <xdr:to>
      <xdr:col>3</xdr:col>
      <xdr:colOff>19050</xdr:colOff>
      <xdr:row>196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FF5C067-C093-410E-BD76-E2B8F333F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5475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19051</xdr:rowOff>
    </xdr:from>
    <xdr:to>
      <xdr:col>3</xdr:col>
      <xdr:colOff>9525</xdr:colOff>
      <xdr:row>205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75C66CC-2959-4ABF-B830-2A2A0AA51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92811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19050</xdr:rowOff>
    </xdr:from>
    <xdr:to>
      <xdr:col>2</xdr:col>
      <xdr:colOff>2486025</xdr:colOff>
      <xdr:row>214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E991FD8-B2E6-4064-A6FD-DB3B0556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0051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9525</xdr:colOff>
      <xdr:row>224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77EB533-05AD-488D-9119-26DD0CDD4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7291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19051</xdr:rowOff>
    </xdr:from>
    <xdr:to>
      <xdr:col>2</xdr:col>
      <xdr:colOff>2486025</xdr:colOff>
      <xdr:row>232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8925A57-7A58-470A-A69F-3627590C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44531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19050</xdr:rowOff>
    </xdr:from>
    <xdr:to>
      <xdr:col>3</xdr:col>
      <xdr:colOff>0</xdr:colOff>
      <xdr:row>242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044CDF5-48E1-4D88-AC3A-F94E5AD65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6167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19051</xdr:rowOff>
    </xdr:from>
    <xdr:to>
      <xdr:col>2</xdr:col>
      <xdr:colOff>2476500</xdr:colOff>
      <xdr:row>251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CB06B3F1-6A46-4D03-AA1F-76815F37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7901226"/>
          <a:ext cx="42862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19050</xdr:rowOff>
    </xdr:from>
    <xdr:to>
      <xdr:col>3</xdr:col>
      <xdr:colOff>0</xdr:colOff>
      <xdr:row>260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3B8E5DD-F523-4885-80DA-2845CBBE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96157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2</xdr:col>
      <xdr:colOff>2486025</xdr:colOff>
      <xdr:row>268</xdr:row>
      <xdr:rowOff>190499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F4A8A5B-7DD8-4446-960B-AA5F55A0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13492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9526</xdr:rowOff>
    </xdr:from>
    <xdr:to>
      <xdr:col>3</xdr:col>
      <xdr:colOff>0</xdr:colOff>
      <xdr:row>278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78A1BD9D-6821-4AD4-A66F-7BA6AB5D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30637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9525</xdr:rowOff>
    </xdr:from>
    <xdr:to>
      <xdr:col>2</xdr:col>
      <xdr:colOff>2476500</xdr:colOff>
      <xdr:row>286</xdr:row>
      <xdr:rowOff>200024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78EA481A-9CC2-49B6-B02F-23F60C2AC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4787800"/>
          <a:ext cx="428625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19050</xdr:rowOff>
    </xdr:from>
    <xdr:to>
      <xdr:col>3</xdr:col>
      <xdr:colOff>9525</xdr:colOff>
      <xdr:row>299</xdr:row>
      <xdr:rowOff>180975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78D1FE5C-7761-4857-9F14-047EE3C8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72833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180975</xdr:rowOff>
    </xdr:from>
    <xdr:to>
      <xdr:col>5</xdr:col>
      <xdr:colOff>666750</xdr:colOff>
      <xdr:row>291</xdr:row>
      <xdr:rowOff>11887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E35C6C82-6B91-4DAE-BAE8-8B14BD69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159275"/>
          <a:ext cx="6677025" cy="5929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19050</xdr:rowOff>
    </xdr:from>
    <xdr:to>
      <xdr:col>3</xdr:col>
      <xdr:colOff>19050</xdr:colOff>
      <xdr:row>308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DA3E914B-06A6-490B-AEC8-1386203A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902642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9526</xdr:rowOff>
    </xdr:from>
    <xdr:to>
      <xdr:col>2</xdr:col>
      <xdr:colOff>2486025</xdr:colOff>
      <xdr:row>318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AA0BB51-3E5D-4F73-9137-91DCE404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7314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19050</xdr:rowOff>
    </xdr:from>
    <xdr:to>
      <xdr:col>3</xdr:col>
      <xdr:colOff>9525</xdr:colOff>
      <xdr:row>326</xdr:row>
      <xdr:rowOff>190499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F872FA5-B1B0-43E2-B716-BE0DB4657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24554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335</xdr:row>
      <xdr:rowOff>19050</xdr:rowOff>
    </xdr:from>
    <xdr:to>
      <xdr:col>2</xdr:col>
      <xdr:colOff>2476501</xdr:colOff>
      <xdr:row>336</xdr:row>
      <xdr:rowOff>19050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5FAD07B-44EA-48CF-ACD3-F5F73A448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4179450"/>
          <a:ext cx="42862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344</xdr:row>
      <xdr:rowOff>19050</xdr:rowOff>
    </xdr:from>
    <xdr:to>
      <xdr:col>3</xdr:col>
      <xdr:colOff>1</xdr:colOff>
      <xdr:row>345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B09C45B-8144-406F-A4EA-44DBDECC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59225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19050</xdr:rowOff>
    </xdr:from>
    <xdr:to>
      <xdr:col>3</xdr:col>
      <xdr:colOff>0</xdr:colOff>
      <xdr:row>353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5590F51-EC3A-4090-9122-7B7A3E2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76370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19050</xdr:rowOff>
    </xdr:from>
    <xdr:to>
      <xdr:col>3</xdr:col>
      <xdr:colOff>19050</xdr:colOff>
      <xdr:row>363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C157BA5-52AD-450D-A685-AB3821B34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93610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19050</xdr:rowOff>
    </xdr:from>
    <xdr:to>
      <xdr:col>2</xdr:col>
      <xdr:colOff>2486025</xdr:colOff>
      <xdr:row>371</xdr:row>
      <xdr:rowOff>171449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152A53F6-44FF-4FCA-894F-255B3EA1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1085075"/>
          <a:ext cx="4295775" cy="1523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8</xdr:row>
      <xdr:rowOff>19050</xdr:rowOff>
    </xdr:from>
    <xdr:to>
      <xdr:col>3</xdr:col>
      <xdr:colOff>1</xdr:colOff>
      <xdr:row>8</xdr:row>
      <xdr:rowOff>177644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83BA03-06F8-42C4-8788-E20A2905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43050"/>
          <a:ext cx="4305300" cy="158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19051</xdr:rowOff>
    </xdr:from>
    <xdr:to>
      <xdr:col>3</xdr:col>
      <xdr:colOff>9525</xdr:colOff>
      <xdr:row>19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3DB43BC-4002-43FB-A2D1-0D1EE01C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71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19051</xdr:rowOff>
    </xdr:from>
    <xdr:to>
      <xdr:col>3</xdr:col>
      <xdr:colOff>19050</xdr:colOff>
      <xdr:row>28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714CD13-0D1A-4BE2-ACD0-72082C269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72101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3</xdr:col>
      <xdr:colOff>0</xdr:colOff>
      <xdr:row>37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B0C6B70-2743-4B24-9567-15C7DBA5D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961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19050</xdr:rowOff>
    </xdr:from>
    <xdr:to>
      <xdr:col>3</xdr:col>
      <xdr:colOff>0</xdr:colOff>
      <xdr:row>46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760A823-C37C-4464-BA17-9A64207AA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201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19051</xdr:rowOff>
    </xdr:from>
    <xdr:to>
      <xdr:col>3</xdr:col>
      <xdr:colOff>9525</xdr:colOff>
      <xdr:row>56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83DA2AD-327E-473F-BFA9-3E7E4B17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5441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19051</xdr:rowOff>
    </xdr:from>
    <xdr:to>
      <xdr:col>3</xdr:col>
      <xdr:colOff>0</xdr:colOff>
      <xdr:row>64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8A79D9E-F8CD-43A0-A69B-A6D4F3DE9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2586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19050</xdr:rowOff>
    </xdr:from>
    <xdr:to>
      <xdr:col>3</xdr:col>
      <xdr:colOff>9525</xdr:colOff>
      <xdr:row>73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0F24FD2-B7F4-4A97-8EF0-6743371B2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0017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19050</xdr:rowOff>
    </xdr:from>
    <xdr:to>
      <xdr:col>3</xdr:col>
      <xdr:colOff>9525</xdr:colOff>
      <xdr:row>82</xdr:row>
      <xdr:rowOff>190499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00640EE-5797-4F64-9551-3DAA97435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162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9525</xdr:rowOff>
    </xdr:from>
    <xdr:to>
      <xdr:col>3</xdr:col>
      <xdr:colOff>0</xdr:colOff>
      <xdr:row>91</xdr:row>
      <xdr:rowOff>180974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C9B31E-6F3A-40D7-8BDE-7251634D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4307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19050</xdr:rowOff>
    </xdr:from>
    <xdr:to>
      <xdr:col>3</xdr:col>
      <xdr:colOff>0</xdr:colOff>
      <xdr:row>102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E664D18-7344-4574-9D50-AACD51882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3548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19050</xdr:rowOff>
    </xdr:from>
    <xdr:to>
      <xdr:col>3</xdr:col>
      <xdr:colOff>0</xdr:colOff>
      <xdr:row>110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A8E86C9-20A6-4D56-9043-B321E8A7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0788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19050</xdr:rowOff>
    </xdr:from>
    <xdr:to>
      <xdr:col>3</xdr:col>
      <xdr:colOff>9525</xdr:colOff>
      <xdr:row>119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4AA5DE9-98D6-4ADD-B01C-BD800843E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8028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9525</xdr:rowOff>
    </xdr:from>
    <xdr:to>
      <xdr:col>3</xdr:col>
      <xdr:colOff>9525</xdr:colOff>
      <xdr:row>128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255B03A-5800-4871-B823-430CC2F7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5268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19050</xdr:rowOff>
    </xdr:from>
    <xdr:to>
      <xdr:col>3</xdr:col>
      <xdr:colOff>9525</xdr:colOff>
      <xdr:row>139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474DA87-E401-4EBD-BC60-3709910A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4414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19051</xdr:rowOff>
    </xdr:from>
    <xdr:to>
      <xdr:col>2</xdr:col>
      <xdr:colOff>2486025</xdr:colOff>
      <xdr:row>149</xdr:row>
      <xdr:rowOff>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229EF89-E1D1-4B33-A0E4-4D48892E2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355926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3</xdr:col>
      <xdr:colOff>0</xdr:colOff>
      <xdr:row>158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938DF16-E164-4E23-8B9D-81D73EA11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0704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19051</xdr:rowOff>
    </xdr:from>
    <xdr:to>
      <xdr:col>3</xdr:col>
      <xdr:colOff>0</xdr:colOff>
      <xdr:row>167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359B4A43-3F40-4340-A6AB-F62069284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19944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19050</xdr:rowOff>
    </xdr:from>
    <xdr:to>
      <xdr:col>3</xdr:col>
      <xdr:colOff>9525</xdr:colOff>
      <xdr:row>177</xdr:row>
      <xdr:rowOff>190500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00E7977-D2BD-438F-BD51-AF2CD104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9090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19051</xdr:rowOff>
    </xdr:from>
    <xdr:to>
      <xdr:col>3</xdr:col>
      <xdr:colOff>9525</xdr:colOff>
      <xdr:row>187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3068B40-972C-4249-9903-B542D284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56520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204</xdr:row>
      <xdr:rowOff>19050</xdr:rowOff>
    </xdr:from>
    <xdr:to>
      <xdr:col>3</xdr:col>
      <xdr:colOff>19051</xdr:colOff>
      <xdr:row>205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3570522-5B08-4A28-B1CD-A3381F187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9100125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19050</xdr:rowOff>
    </xdr:from>
    <xdr:to>
      <xdr:col>3</xdr:col>
      <xdr:colOff>0</xdr:colOff>
      <xdr:row>214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CE76A0B-D2C4-4F6D-B660-787BAE19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824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19051</xdr:rowOff>
    </xdr:from>
    <xdr:to>
      <xdr:col>2</xdr:col>
      <xdr:colOff>2486025</xdr:colOff>
      <xdr:row>222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D93B679-66A9-4F7B-8974-CE824733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5481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231</xdr:row>
      <xdr:rowOff>19050</xdr:rowOff>
    </xdr:from>
    <xdr:to>
      <xdr:col>3</xdr:col>
      <xdr:colOff>1</xdr:colOff>
      <xdr:row>232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1B19859-DF7C-470D-9BAC-80772BC7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42722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9525</xdr:rowOff>
    </xdr:from>
    <xdr:to>
      <xdr:col>3</xdr:col>
      <xdr:colOff>0</xdr:colOff>
      <xdr:row>241</xdr:row>
      <xdr:rowOff>180974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E15800D-19F4-4D43-8636-1575348A9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6177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19051</xdr:rowOff>
    </xdr:from>
    <xdr:to>
      <xdr:col>3</xdr:col>
      <xdr:colOff>0</xdr:colOff>
      <xdr:row>251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9BE11AF-9FDC-4A42-BCA9-A79B459AC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9012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19051</xdr:rowOff>
    </xdr:from>
    <xdr:to>
      <xdr:col>3</xdr:col>
      <xdr:colOff>9525</xdr:colOff>
      <xdr:row>260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3E5B13D-900A-4598-A473-0B899CF3C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6347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19050</xdr:rowOff>
    </xdr:from>
    <xdr:to>
      <xdr:col>3</xdr:col>
      <xdr:colOff>38100</xdr:colOff>
      <xdr:row>268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E6E91E-B2E3-4D05-B386-D7DCF762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349275"/>
          <a:ext cx="43434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19051</xdr:rowOff>
    </xdr:from>
    <xdr:to>
      <xdr:col>3</xdr:col>
      <xdr:colOff>9525</xdr:colOff>
      <xdr:row>277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EB3E76D-63CC-4E63-9F07-A397B7B84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0828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28575</xdr:rowOff>
    </xdr:from>
    <xdr:to>
      <xdr:col>2</xdr:col>
      <xdr:colOff>2486025</xdr:colOff>
      <xdr:row>287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D460657-59E5-4C76-B41F-BE809967F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8163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19051</xdr:rowOff>
    </xdr:from>
    <xdr:to>
      <xdr:col>2</xdr:col>
      <xdr:colOff>2486025</xdr:colOff>
      <xdr:row>295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3A22CFC-5DE7-4E4B-B347-5867AFE45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65404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19051</xdr:rowOff>
    </xdr:from>
    <xdr:to>
      <xdr:col>3</xdr:col>
      <xdr:colOff>9525</xdr:colOff>
      <xdr:row>306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6A7A29D-C0EF-4C4D-8097-C3DF6DB41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84454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315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88EA26E-24AE-4CAF-A959-D74B3C46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01789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9525</xdr:rowOff>
    </xdr:from>
    <xdr:to>
      <xdr:col>3</xdr:col>
      <xdr:colOff>0</xdr:colOff>
      <xdr:row>324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28488BF-B3BE-4BB6-9DD5-95175870D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8839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9526</xdr:rowOff>
    </xdr:from>
    <xdr:to>
      <xdr:col>2</xdr:col>
      <xdr:colOff>2486025</xdr:colOff>
      <xdr:row>332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5D5E402-56C7-4F70-B182-EC7E0BD7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5984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9526</xdr:rowOff>
    </xdr:from>
    <xdr:to>
      <xdr:col>2</xdr:col>
      <xdr:colOff>2486025</xdr:colOff>
      <xdr:row>341</xdr:row>
      <xdr:rowOff>167770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EC5991C-9C65-4C8A-B5C6-6B23B21EB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322451"/>
          <a:ext cx="4295775" cy="15824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351</xdr:row>
      <xdr:rowOff>19050</xdr:rowOff>
    </xdr:from>
    <xdr:to>
      <xdr:col>3</xdr:col>
      <xdr:colOff>1</xdr:colOff>
      <xdr:row>351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CD846C2-80C3-4F17-BE5B-E272825F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" y="672655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19050</xdr:rowOff>
    </xdr:from>
    <xdr:to>
      <xdr:col>3</xdr:col>
      <xdr:colOff>0</xdr:colOff>
      <xdr:row>360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979E218E-8E49-4478-984A-EA25DE30C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89800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19050</xdr:rowOff>
    </xdr:from>
    <xdr:to>
      <xdr:col>2</xdr:col>
      <xdr:colOff>2486025</xdr:colOff>
      <xdr:row>371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1D2812E-9270-41CE-8237-30F63D0FE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9136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19050</xdr:rowOff>
    </xdr:from>
    <xdr:to>
      <xdr:col>3</xdr:col>
      <xdr:colOff>0</xdr:colOff>
      <xdr:row>381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755B34ED-1774-49AD-B2E4-2C4642418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828150"/>
          <a:ext cx="4305300" cy="1714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19050</xdr:rowOff>
    </xdr:from>
    <xdr:to>
      <xdr:col>3</xdr:col>
      <xdr:colOff>9525</xdr:colOff>
      <xdr:row>11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07045F-0783-40E1-B323-7DACC7333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145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0</xdr:colOff>
      <xdr:row>28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33CD0A7-2921-44DE-A5BD-7B8E6040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625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9525</xdr:rowOff>
    </xdr:from>
    <xdr:to>
      <xdr:col>3</xdr:col>
      <xdr:colOff>9525</xdr:colOff>
      <xdr:row>38</xdr:row>
      <xdr:rowOff>161924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087BB2-2C60-42E0-9A13-F406F9139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4852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2</xdr:col>
      <xdr:colOff>2486025</xdr:colOff>
      <xdr:row>53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421933B-C653-4D81-B566-CBD9C7CA4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9345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19050</xdr:rowOff>
    </xdr:from>
    <xdr:to>
      <xdr:col>3</xdr:col>
      <xdr:colOff>0</xdr:colOff>
      <xdr:row>59</xdr:row>
      <xdr:rowOff>171449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139225E-65BC-47B6-B3FC-E5B5C3E76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775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9525</xdr:rowOff>
    </xdr:from>
    <xdr:to>
      <xdr:col>3</xdr:col>
      <xdr:colOff>0</xdr:colOff>
      <xdr:row>72</xdr:row>
      <xdr:rowOff>9524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437F0CB-2D42-494C-8760-BC692A2D3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16355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19050</xdr:rowOff>
    </xdr:from>
    <xdr:to>
      <xdr:col>3</xdr:col>
      <xdr:colOff>9525</xdr:colOff>
      <xdr:row>84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6843CC1-1914-47F1-8C32-E540F774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8400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0</xdr:colOff>
      <xdr:row>97</xdr:row>
      <xdr:rowOff>190499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B9649AA-A935-467A-AE65-1708FED6A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5451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3</xdr:col>
      <xdr:colOff>9525</xdr:colOff>
      <xdr:row>113</xdr:row>
      <xdr:rowOff>190499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E92AE53-BDBE-4989-B419-1E7CA6CC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5931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9526</xdr:rowOff>
    </xdr:from>
    <xdr:to>
      <xdr:col>3</xdr:col>
      <xdr:colOff>0</xdr:colOff>
      <xdr:row>128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D63B37D-A787-4C27-A6E4-6FE1E64B8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2506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3</xdr:col>
      <xdr:colOff>0</xdr:colOff>
      <xdr:row>142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741F7A4A-C8D2-46AF-B8F2-5B93B24D3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71176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9525</xdr:colOff>
      <xdr:row>154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46D4256-79DB-4C54-BB37-AC5D3B02C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2322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19050</xdr:rowOff>
    </xdr:from>
    <xdr:to>
      <xdr:col>2</xdr:col>
      <xdr:colOff>2486025</xdr:colOff>
      <xdr:row>168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2D48E18-563A-40BE-82D7-2028BE74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9182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180</xdr:row>
      <xdr:rowOff>19050</xdr:rowOff>
    </xdr:from>
    <xdr:to>
      <xdr:col>3</xdr:col>
      <xdr:colOff>19051</xdr:colOff>
      <xdr:row>181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0505384-4260-4E91-960F-8D5BD4907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343947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19051</xdr:rowOff>
    </xdr:from>
    <xdr:to>
      <xdr:col>3</xdr:col>
      <xdr:colOff>0</xdr:colOff>
      <xdr:row>192</xdr:row>
      <xdr:rowOff>169439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48130F9-C1E1-4915-8326-79D0C8CEC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699826"/>
          <a:ext cx="4305300" cy="1503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19050</xdr:rowOff>
    </xdr:from>
    <xdr:to>
      <xdr:col>3</xdr:col>
      <xdr:colOff>0</xdr:colOff>
      <xdr:row>208</xdr:row>
      <xdr:rowOff>190500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1CCE76B-12B9-4455-B270-8939A82B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7478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0</xdr:colOff>
      <xdr:row>223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EC20D3C-F6AA-451E-A32B-A47F1C680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2605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9526</xdr:rowOff>
    </xdr:from>
    <xdr:to>
      <xdr:col>2</xdr:col>
      <xdr:colOff>2486025</xdr:colOff>
      <xdr:row>207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9C693AC-B29E-450F-96FA-67E9476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95478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9526</xdr:rowOff>
    </xdr:from>
    <xdr:to>
      <xdr:col>2</xdr:col>
      <xdr:colOff>2486025</xdr:colOff>
      <xdr:row>233</xdr:row>
      <xdr:rowOff>171450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9D5B7F-AD4B-4029-8ED6-B4D9D146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5198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19051</xdr:rowOff>
    </xdr:from>
    <xdr:to>
      <xdr:col>2</xdr:col>
      <xdr:colOff>2486025</xdr:colOff>
      <xdr:row>247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7009A15F-1B8F-4BFA-B3C0-BDF04601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72249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19050</xdr:rowOff>
    </xdr:from>
    <xdr:to>
      <xdr:col>3</xdr:col>
      <xdr:colOff>9525</xdr:colOff>
      <xdr:row>261</xdr:row>
      <xdr:rowOff>190500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4792050-2372-4E1D-A863-FEC76565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8919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19050</xdr:rowOff>
    </xdr:from>
    <xdr:to>
      <xdr:col>3</xdr:col>
      <xdr:colOff>0</xdr:colOff>
      <xdr:row>276</xdr:row>
      <xdr:rowOff>190499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82E7F332-64E7-41FC-990D-26945380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2768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19051</xdr:rowOff>
    </xdr:from>
    <xdr:to>
      <xdr:col>3</xdr:col>
      <xdr:colOff>0</xdr:colOff>
      <xdr:row>304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D885A8F-35A7-4AE7-8162-D3D7BE146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1025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19050</xdr:rowOff>
    </xdr:from>
    <xdr:to>
      <xdr:col>3</xdr:col>
      <xdr:colOff>0</xdr:colOff>
      <xdr:row>290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28F07B7-15A3-4EC3-B279-683A08DA1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52450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9526</xdr:rowOff>
    </xdr:from>
    <xdr:to>
      <xdr:col>3</xdr:col>
      <xdr:colOff>9525</xdr:colOff>
      <xdr:row>315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5342239-6897-4BA0-BA08-D4D0B5BC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0360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332</xdr:row>
      <xdr:rowOff>19050</xdr:rowOff>
    </xdr:from>
    <xdr:to>
      <xdr:col>3</xdr:col>
      <xdr:colOff>1</xdr:colOff>
      <xdr:row>333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BAD4763-5AA8-453B-8BCB-3B52CDFA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634746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19050</xdr:rowOff>
    </xdr:from>
    <xdr:to>
      <xdr:col>2</xdr:col>
      <xdr:colOff>2476500</xdr:colOff>
      <xdr:row>347</xdr:row>
      <xdr:rowOff>190499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90DD1C9-2929-4BCE-912F-B64B034DA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33210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19050</xdr:rowOff>
    </xdr:from>
    <xdr:to>
      <xdr:col>2</xdr:col>
      <xdr:colOff>2486025</xdr:colOff>
      <xdr:row>363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BE36802-1A3E-4B47-A2D8-D8CA08048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92086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19050</xdr:rowOff>
    </xdr:from>
    <xdr:to>
      <xdr:col>2</xdr:col>
      <xdr:colOff>2486025</xdr:colOff>
      <xdr:row>375</xdr:row>
      <xdr:rowOff>190499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640EFE1-7193-44A8-99C7-67E210F41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685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19051</xdr:rowOff>
    </xdr:from>
    <xdr:to>
      <xdr:col>3</xdr:col>
      <xdr:colOff>0</xdr:colOff>
      <xdr:row>389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FBDE7817-9B49-438A-B4BD-C38913141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41616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19050</xdr:rowOff>
    </xdr:from>
    <xdr:to>
      <xdr:col>3</xdr:col>
      <xdr:colOff>9525</xdr:colOff>
      <xdr:row>405</xdr:row>
      <xdr:rowOff>171450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AC4591D-218A-46A2-86F9-1777A1A78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7209650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9525</xdr:rowOff>
    </xdr:from>
    <xdr:to>
      <xdr:col>2</xdr:col>
      <xdr:colOff>2486025</xdr:colOff>
      <xdr:row>389</xdr:row>
      <xdr:rowOff>190500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87E14BBC-9CE9-418A-AF3A-E10F025A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437120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19050</xdr:rowOff>
    </xdr:from>
    <xdr:to>
      <xdr:col>3</xdr:col>
      <xdr:colOff>0</xdr:colOff>
      <xdr:row>416</xdr:row>
      <xdr:rowOff>190499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0A86F88-19CA-4262-8A2B-2F375AFEF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95242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426</xdr:row>
      <xdr:rowOff>28576</xdr:rowOff>
    </xdr:from>
    <xdr:to>
      <xdr:col>3</xdr:col>
      <xdr:colOff>1</xdr:colOff>
      <xdr:row>427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C381118-1797-4334-9CE7-AC521EFF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814673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19049</xdr:rowOff>
    </xdr:from>
    <xdr:to>
      <xdr:col>2</xdr:col>
      <xdr:colOff>2486025</xdr:colOff>
      <xdr:row>444</xdr:row>
      <xdr:rowOff>9524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BDA9D9F-2FAD-458D-B1B6-BA86A58E4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4696299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19050</xdr:rowOff>
    </xdr:from>
    <xdr:to>
      <xdr:col>3</xdr:col>
      <xdr:colOff>0</xdr:colOff>
      <xdr:row>458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A7A8936-E0AD-4B01-929E-9CD1FA9B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73823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19050</xdr:rowOff>
    </xdr:from>
    <xdr:to>
      <xdr:col>3</xdr:col>
      <xdr:colOff>9525</xdr:colOff>
      <xdr:row>488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7B204940-01FA-4F7B-8ADA-F9111BE6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30973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470</xdr:row>
      <xdr:rowOff>19050</xdr:rowOff>
    </xdr:from>
    <xdr:to>
      <xdr:col>3</xdr:col>
      <xdr:colOff>1</xdr:colOff>
      <xdr:row>471</xdr:row>
      <xdr:rowOff>9525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EFCC475-7CA6-4613-80D0-97BC57A7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898588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19051</xdr:rowOff>
    </xdr:from>
    <xdr:to>
      <xdr:col>3</xdr:col>
      <xdr:colOff>9525</xdr:colOff>
      <xdr:row>500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FA88D66A-C38B-4F06-9B70-13F3074A3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55929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9525</xdr:rowOff>
    </xdr:from>
    <xdr:to>
      <xdr:col>3</xdr:col>
      <xdr:colOff>0</xdr:colOff>
      <xdr:row>510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DF09A8FE-362B-4706-A4D9-3C10DAAF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7507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19050</xdr:rowOff>
    </xdr:from>
    <xdr:to>
      <xdr:col>3</xdr:col>
      <xdr:colOff>0</xdr:colOff>
      <xdr:row>524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C0ED6CDA-F7A9-42FE-B1F5-022AB02C9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99934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19050</xdr:rowOff>
    </xdr:from>
    <xdr:to>
      <xdr:col>3</xdr:col>
      <xdr:colOff>9525</xdr:colOff>
      <xdr:row>537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3604BBF-9FF3-4042-A18A-7F265B495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26795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19050</xdr:rowOff>
    </xdr:from>
    <xdr:to>
      <xdr:col>3</xdr:col>
      <xdr:colOff>9525</xdr:colOff>
      <xdr:row>550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A72EAC9-45FA-455F-BEF1-927D89BD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1560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564</xdr:row>
      <xdr:rowOff>19050</xdr:rowOff>
    </xdr:from>
    <xdr:to>
      <xdr:col>3</xdr:col>
      <xdr:colOff>19050</xdr:colOff>
      <xdr:row>565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5537ECE-BFE7-4B54-B854-F52BD82F0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782300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574</xdr:row>
      <xdr:rowOff>19050</xdr:rowOff>
    </xdr:from>
    <xdr:to>
      <xdr:col>3</xdr:col>
      <xdr:colOff>1</xdr:colOff>
      <xdr:row>574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94DC03E2-E398-4C83-AC29-13D7B0C5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1097470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19051</xdr:rowOff>
    </xdr:from>
    <xdr:to>
      <xdr:col>3</xdr:col>
      <xdr:colOff>9525</xdr:colOff>
      <xdr:row>588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721728FE-194A-4BA6-8409-A78870751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2433101"/>
          <a:ext cx="4314825" cy="1619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9525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FD9DA9-B545-4703-8B16-6FAD0FD8B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19050</xdr:rowOff>
    </xdr:from>
    <xdr:to>
      <xdr:col>3</xdr:col>
      <xdr:colOff>0</xdr:colOff>
      <xdr:row>19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C87F9A9-EE34-4322-BED2-6896396A9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671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9525</xdr:colOff>
      <xdr:row>28</xdr:row>
      <xdr:rowOff>171450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4C6024-6F75-4D50-8364-0E4317A18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72100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19051</xdr:rowOff>
    </xdr:from>
    <xdr:to>
      <xdr:col>3</xdr:col>
      <xdr:colOff>9525</xdr:colOff>
      <xdr:row>38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7FC483A-2ED6-44ED-BB41-4350FFB80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866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19050</xdr:rowOff>
    </xdr:from>
    <xdr:to>
      <xdr:col>3</xdr:col>
      <xdr:colOff>0</xdr:colOff>
      <xdr:row>47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5A45F2A-7B34-4E4B-B9C4-C83C17232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106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19050</xdr:rowOff>
    </xdr:from>
    <xdr:to>
      <xdr:col>2</xdr:col>
      <xdr:colOff>2486025</xdr:colOff>
      <xdr:row>58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7CD4819-9039-4EB2-82DE-1D5E600A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9251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19050</xdr:rowOff>
    </xdr:from>
    <xdr:to>
      <xdr:col>3</xdr:col>
      <xdr:colOff>0</xdr:colOff>
      <xdr:row>66</xdr:row>
      <xdr:rowOff>190499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D29603B-90BB-4B68-B41D-CFF9C065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6396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19051</xdr:rowOff>
    </xdr:from>
    <xdr:to>
      <xdr:col>3</xdr:col>
      <xdr:colOff>9525</xdr:colOff>
      <xdr:row>77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EEE5BD0-AE79-48AC-83C6-5CE7DC6CA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732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9525</xdr:rowOff>
    </xdr:from>
    <xdr:to>
      <xdr:col>3</xdr:col>
      <xdr:colOff>9525</xdr:colOff>
      <xdr:row>87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38AD281-3076-4A3C-B68E-F7CC49913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687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74</xdr:row>
      <xdr:rowOff>19049</xdr:rowOff>
    </xdr:from>
    <xdr:to>
      <xdr:col>6</xdr:col>
      <xdr:colOff>0</xdr:colOff>
      <xdr:row>74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88766B6-DA89-4BCA-9EFA-98718E0E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3875" y="14182724"/>
          <a:ext cx="2362200" cy="161926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64</xdr:row>
      <xdr:rowOff>9525</xdr:rowOff>
    </xdr:from>
    <xdr:to>
      <xdr:col>6</xdr:col>
      <xdr:colOff>19051</xdr:colOff>
      <xdr:row>64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4B1C07D-DCFB-442E-85EE-9DF820FB4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14826" y="12258675"/>
          <a:ext cx="240030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28576</xdr:colOff>
      <xdr:row>84</xdr:row>
      <xdr:rowOff>9524</xdr:rowOff>
    </xdr:from>
    <xdr:to>
      <xdr:col>6</xdr:col>
      <xdr:colOff>1</xdr:colOff>
      <xdr:row>84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505F795-C804-40A7-9E07-AB6ACEFC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33876" y="16087724"/>
          <a:ext cx="2362200" cy="171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19050</xdr:rowOff>
    </xdr:from>
    <xdr:to>
      <xdr:col>3</xdr:col>
      <xdr:colOff>9525</xdr:colOff>
      <xdr:row>97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3EFA427-03DE-4840-965F-324B7DB4E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3927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19050</xdr:rowOff>
    </xdr:from>
    <xdr:to>
      <xdr:col>3</xdr:col>
      <xdr:colOff>0</xdr:colOff>
      <xdr:row>105</xdr:row>
      <xdr:rowOff>171449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0907481-DAFE-4A13-9B0F-6B9773CDC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1168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0</xdr:colOff>
      <xdr:row>116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3F9B2EC-4585-4EBB-9875-CBBB047D6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2031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19051</xdr:rowOff>
    </xdr:from>
    <xdr:to>
      <xdr:col>2</xdr:col>
      <xdr:colOff>2486025</xdr:colOff>
      <xdr:row>126</xdr:row>
      <xdr:rowOff>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FA04AD5-3382-45C8-A33B-A7F2E49A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3945851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19051</xdr:rowOff>
    </xdr:from>
    <xdr:to>
      <xdr:col>2</xdr:col>
      <xdr:colOff>2486025</xdr:colOff>
      <xdr:row>135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FCCE9B7-EFDC-4E8B-8FFB-33C49D7C8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8699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19050</xdr:rowOff>
    </xdr:from>
    <xdr:to>
      <xdr:col>3</xdr:col>
      <xdr:colOff>9525</xdr:colOff>
      <xdr:row>145</xdr:row>
      <xdr:rowOff>171450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2899CBD-4369-45C5-B125-3F4D0AED7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7774900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28576</xdr:rowOff>
    </xdr:from>
    <xdr:to>
      <xdr:col>3</xdr:col>
      <xdr:colOff>0</xdr:colOff>
      <xdr:row>155</xdr:row>
      <xdr:rowOff>180976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B2ADCF1-868B-4667-927C-22953F15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698951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19050</xdr:rowOff>
    </xdr:from>
    <xdr:to>
      <xdr:col>3</xdr:col>
      <xdr:colOff>0</xdr:colOff>
      <xdr:row>164</xdr:row>
      <xdr:rowOff>190499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7752288-00F8-4A37-9AAC-5726BB124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14039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19051</xdr:rowOff>
    </xdr:from>
    <xdr:to>
      <xdr:col>3</xdr:col>
      <xdr:colOff>19050</xdr:colOff>
      <xdr:row>174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EFAA5B2-4D78-4181-97B6-B0F25453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327976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9525</xdr:rowOff>
    </xdr:from>
    <xdr:to>
      <xdr:col>3</xdr:col>
      <xdr:colOff>0</xdr:colOff>
      <xdr:row>183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7296EE6-1694-447C-973E-7F3D9A9D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0424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19050</xdr:rowOff>
    </xdr:from>
    <xdr:to>
      <xdr:col>2</xdr:col>
      <xdr:colOff>2486025</xdr:colOff>
      <xdr:row>194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270C44E-62CB-4721-B02C-5FB780B9B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69760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19051</xdr:rowOff>
    </xdr:from>
    <xdr:to>
      <xdr:col>2</xdr:col>
      <xdr:colOff>2476500</xdr:colOff>
      <xdr:row>204</xdr:row>
      <xdr:rowOff>28575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F7A6F63-EF3D-49F8-929F-417F8D5B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881051"/>
          <a:ext cx="4286250" cy="2000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19051</xdr:rowOff>
    </xdr:from>
    <xdr:to>
      <xdr:col>2</xdr:col>
      <xdr:colOff>2486025</xdr:colOff>
      <xdr:row>213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84EBE8B-3727-4DAE-9CD3-51CCDA592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7955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9525</xdr:rowOff>
    </xdr:from>
    <xdr:to>
      <xdr:col>3</xdr:col>
      <xdr:colOff>9525</xdr:colOff>
      <xdr:row>224</xdr:row>
      <xdr:rowOff>9524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ADE85EE-524F-4E43-873D-7E8D73213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700575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28575</xdr:rowOff>
    </xdr:from>
    <xdr:to>
      <xdr:col>3</xdr:col>
      <xdr:colOff>9525</xdr:colOff>
      <xdr:row>234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CBB85E9-F6A7-4FCA-BF90-10C5C0833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46341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19050</xdr:rowOff>
    </xdr:from>
    <xdr:to>
      <xdr:col>3</xdr:col>
      <xdr:colOff>0</xdr:colOff>
      <xdr:row>244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D8DCD23-56F8-4727-8A13-0EDE1EFFB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6539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28575</xdr:rowOff>
    </xdr:from>
    <xdr:to>
      <xdr:col>3</xdr:col>
      <xdr:colOff>19050</xdr:colOff>
      <xdr:row>254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CE0C293-E8B4-4B76-8EF4-516DB101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84632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9525</xdr:rowOff>
    </xdr:from>
    <xdr:to>
      <xdr:col>2</xdr:col>
      <xdr:colOff>2486025</xdr:colOff>
      <xdr:row>263</xdr:row>
      <xdr:rowOff>177621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7E736C5-F371-495B-8DB4-7372688E8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0349150"/>
          <a:ext cx="4295775" cy="16809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272</xdr:row>
      <xdr:rowOff>19050</xdr:rowOff>
    </xdr:from>
    <xdr:to>
      <xdr:col>3</xdr:col>
      <xdr:colOff>1</xdr:colOff>
      <xdr:row>273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7E5C987-7AE8-4380-A6A9-B8935A0F6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20922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19050</xdr:rowOff>
    </xdr:from>
    <xdr:to>
      <xdr:col>3</xdr:col>
      <xdr:colOff>9525</xdr:colOff>
      <xdr:row>283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90D18D5-4C7A-47F8-B4A9-B0831711D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39972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19050</xdr:rowOff>
    </xdr:from>
    <xdr:to>
      <xdr:col>3</xdr:col>
      <xdr:colOff>1</xdr:colOff>
      <xdr:row>294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7CFAF6E-E562-4D12-A0C0-D41DAD99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" y="561117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19051</xdr:rowOff>
    </xdr:from>
    <xdr:to>
      <xdr:col>3</xdr:col>
      <xdr:colOff>19050</xdr:colOff>
      <xdr:row>305</xdr:row>
      <xdr:rowOff>9525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87395019-02BC-464F-B326-B14DE624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216801"/>
          <a:ext cx="43243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19049</xdr:rowOff>
    </xdr:from>
    <xdr:to>
      <xdr:col>2</xdr:col>
      <xdr:colOff>2486025</xdr:colOff>
      <xdr:row>316</xdr:row>
      <xdr:rowOff>9524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3D1232A-C587-4033-891F-C2AC3E009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331349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3</xdr:col>
      <xdr:colOff>9525</xdr:colOff>
      <xdr:row>326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F7B1D35C-7540-4A28-8D12-77FA1416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22363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9525</xdr:rowOff>
    </xdr:from>
    <xdr:to>
      <xdr:col>3</xdr:col>
      <xdr:colOff>9525</xdr:colOff>
      <xdr:row>336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99788D52-B0A3-4BC5-8788-1E3273FC5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41413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19050</xdr:rowOff>
    </xdr:from>
    <xdr:to>
      <xdr:col>3</xdr:col>
      <xdr:colOff>0</xdr:colOff>
      <xdr:row>346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3BD890C1-8BCC-4ADE-AB1A-453510894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62559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19050</xdr:rowOff>
    </xdr:from>
    <xdr:to>
      <xdr:col>3</xdr:col>
      <xdr:colOff>0</xdr:colOff>
      <xdr:row>355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D5173C4-BFC9-4F4F-B02C-BB94CBFE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79704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19050</xdr:rowOff>
    </xdr:from>
    <xdr:to>
      <xdr:col>2</xdr:col>
      <xdr:colOff>2486025</xdr:colOff>
      <xdr:row>366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EF24ECF-DF5C-46F1-8F44-B59E35B3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98849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19050</xdr:rowOff>
    </xdr:from>
    <xdr:to>
      <xdr:col>3</xdr:col>
      <xdr:colOff>9525</xdr:colOff>
      <xdr:row>377</xdr:row>
      <xdr:rowOff>9525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E3DE6F9-54A4-4A56-8D96-AEC6B0329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20090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19050</xdr:rowOff>
    </xdr:from>
    <xdr:to>
      <xdr:col>2</xdr:col>
      <xdr:colOff>2486025</xdr:colOff>
      <xdr:row>386</xdr:row>
      <xdr:rowOff>171450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744969AC-9ED8-4E61-9698-664999D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39140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19050</xdr:rowOff>
    </xdr:from>
    <xdr:to>
      <xdr:col>3</xdr:col>
      <xdr:colOff>0</xdr:colOff>
      <xdr:row>397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789535B-51B6-4965-B62A-01A6CDF6F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60190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19049</xdr:rowOff>
    </xdr:from>
    <xdr:to>
      <xdr:col>3</xdr:col>
      <xdr:colOff>0</xdr:colOff>
      <xdr:row>408</xdr:row>
      <xdr:rowOff>180974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E1711CC3-68B2-4723-9EF5-F867B712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8124049"/>
          <a:ext cx="4305300" cy="1619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19050</xdr:rowOff>
    </xdr:from>
    <xdr:to>
      <xdr:col>3</xdr:col>
      <xdr:colOff>0</xdr:colOff>
      <xdr:row>32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EE14A1-B13C-4081-B95F-D12CDC8C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150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19050</xdr:rowOff>
    </xdr:from>
    <xdr:to>
      <xdr:col>3</xdr:col>
      <xdr:colOff>0</xdr:colOff>
      <xdr:row>33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F9E97C-71C1-499D-B75C-811A8136D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055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19050</xdr:rowOff>
    </xdr:from>
    <xdr:to>
      <xdr:col>3</xdr:col>
      <xdr:colOff>0</xdr:colOff>
      <xdr:row>72</xdr:row>
      <xdr:rowOff>190500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A03A601-9DD8-4A3B-9AC9-3CF72129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445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19051</xdr:rowOff>
    </xdr:from>
    <xdr:to>
      <xdr:col>2</xdr:col>
      <xdr:colOff>2486025</xdr:colOff>
      <xdr:row>74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E69D2E6-65EB-488C-8888-D914C39CC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9350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19050</xdr:rowOff>
    </xdr:from>
    <xdr:to>
      <xdr:col>3</xdr:col>
      <xdr:colOff>9525</xdr:colOff>
      <xdr:row>117</xdr:row>
      <xdr:rowOff>190500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F50338D-BE36-4418-9517-0BF3B542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3361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9525</xdr:rowOff>
    </xdr:from>
    <xdr:to>
      <xdr:col>3</xdr:col>
      <xdr:colOff>9525</xdr:colOff>
      <xdr:row>118</xdr:row>
      <xdr:rowOff>190500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4841F06-4430-4B11-A239-29D4BF722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5171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19051</xdr:rowOff>
    </xdr:from>
    <xdr:to>
      <xdr:col>3</xdr:col>
      <xdr:colOff>9525</xdr:colOff>
      <xdr:row>152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B1006E9-BCC8-4C08-B46D-1F53715BD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0131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3</xdr:col>
      <xdr:colOff>19050</xdr:colOff>
      <xdr:row>153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CA00A3D-3B17-4247-8223-1CA88903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2131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19051</xdr:rowOff>
    </xdr:from>
    <xdr:to>
      <xdr:col>3</xdr:col>
      <xdr:colOff>0</xdr:colOff>
      <xdr:row>193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DB3C41B-D108-4938-8825-87A82A525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652201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19050</xdr:rowOff>
    </xdr:from>
    <xdr:to>
      <xdr:col>3</xdr:col>
      <xdr:colOff>0</xdr:colOff>
      <xdr:row>234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4E9A823-EC74-4CFB-980E-27DC02ECB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672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28575</xdr:rowOff>
    </xdr:from>
    <xdr:to>
      <xdr:col>3</xdr:col>
      <xdr:colOff>9525</xdr:colOff>
      <xdr:row>235</xdr:row>
      <xdr:rowOff>180974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6AB05C4-17D6-4D79-BBEA-15F0940CE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4881800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8</xdr:col>
      <xdr:colOff>751375</xdr:colOff>
      <xdr:row>242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3BEF43B-3E75-4055-9BBE-B1199A4A6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5062775"/>
          <a:ext cx="880000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19050</xdr:rowOff>
    </xdr:from>
    <xdr:to>
      <xdr:col>3</xdr:col>
      <xdr:colOff>9525</xdr:colOff>
      <xdr:row>278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084E25-87F6-4451-B4B6-929AFB07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28732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28575</xdr:rowOff>
    </xdr:from>
    <xdr:to>
      <xdr:col>3</xdr:col>
      <xdr:colOff>9525</xdr:colOff>
      <xdr:row>330</xdr:row>
      <xdr:rowOff>200024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D452D56-A7B4-4E8D-83D9-79BF858E7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29793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9526</xdr:rowOff>
    </xdr:from>
    <xdr:to>
      <xdr:col>3</xdr:col>
      <xdr:colOff>9525</xdr:colOff>
      <xdr:row>331</xdr:row>
      <xdr:rowOff>190500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CDC9A9D-2A3F-4A9C-8058-49350A25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31698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19051</xdr:rowOff>
    </xdr:from>
    <xdr:to>
      <xdr:col>3</xdr:col>
      <xdr:colOff>0</xdr:colOff>
      <xdr:row>366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4607224-5F6D-4000-B4CC-51491B86F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96753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366</xdr:row>
      <xdr:rowOff>9526</xdr:rowOff>
    </xdr:from>
    <xdr:to>
      <xdr:col>3</xdr:col>
      <xdr:colOff>1</xdr:colOff>
      <xdr:row>366</xdr:row>
      <xdr:rowOff>190500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BDBA9F-69A2-451A-A8A2-E2D61D2D1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698563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406</xdr:row>
      <xdr:rowOff>19051</xdr:rowOff>
    </xdr:from>
    <xdr:to>
      <xdr:col>3</xdr:col>
      <xdr:colOff>1</xdr:colOff>
      <xdr:row>407</xdr:row>
      <xdr:rowOff>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DE8B3F6-7BEA-44A7-B647-46844479C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77495401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19050</xdr:rowOff>
    </xdr:from>
    <xdr:to>
      <xdr:col>2</xdr:col>
      <xdr:colOff>2486025</xdr:colOff>
      <xdr:row>422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C52DA76-CA75-4433-A6BC-F308234F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03719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19050</xdr:rowOff>
    </xdr:from>
    <xdr:to>
      <xdr:col>2</xdr:col>
      <xdr:colOff>2486025</xdr:colOff>
      <xdr:row>464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09CDCA4-635F-409F-A5DC-6C89772F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84015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19050</xdr:rowOff>
    </xdr:from>
    <xdr:to>
      <xdr:col>2</xdr:col>
      <xdr:colOff>2486025</xdr:colOff>
      <xdr:row>420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5719E9B-231E-4A90-8ED5-728BC5B05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18145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19049</xdr:rowOff>
    </xdr:from>
    <xdr:to>
      <xdr:col>3</xdr:col>
      <xdr:colOff>0</xdr:colOff>
      <xdr:row>508</xdr:row>
      <xdr:rowOff>200024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126F987-7199-42AB-84B1-DC0DA0554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9698354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19050</xdr:rowOff>
    </xdr:from>
    <xdr:to>
      <xdr:col>2</xdr:col>
      <xdr:colOff>2476500</xdr:colOff>
      <xdr:row>510</xdr:row>
      <xdr:rowOff>402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090F242-D627-4407-A682-F1CC7850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7174050"/>
          <a:ext cx="4286250" cy="18137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507</xdr:row>
      <xdr:rowOff>1</xdr:rowOff>
    </xdr:from>
    <xdr:to>
      <xdr:col>5</xdr:col>
      <xdr:colOff>666750</xdr:colOff>
      <xdr:row>508</xdr:row>
      <xdr:rowOff>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B2805D4A-F972-469A-9F41-1DF26D1E8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24350" y="96774001"/>
          <a:ext cx="24384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19050</xdr:rowOff>
    </xdr:from>
    <xdr:to>
      <xdr:col>2</xdr:col>
      <xdr:colOff>2486025</xdr:colOff>
      <xdr:row>545</xdr:row>
      <xdr:rowOff>190500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CD32763-25A6-47B3-A468-197DDAAD0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40320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19051</xdr:rowOff>
    </xdr:from>
    <xdr:to>
      <xdr:col>3</xdr:col>
      <xdr:colOff>0</xdr:colOff>
      <xdr:row>590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B278C5F-63B3-4F92-9480-21C9CD72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124331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3</xdr:col>
      <xdr:colOff>9525</xdr:colOff>
      <xdr:row>546</xdr:row>
      <xdr:rowOff>190500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52B83E6C-F885-415C-BB41-26F544CEB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4232075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19050</xdr:rowOff>
    </xdr:from>
    <xdr:to>
      <xdr:col>2</xdr:col>
      <xdr:colOff>2476500</xdr:colOff>
      <xdr:row>590</xdr:row>
      <xdr:rowOff>190499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724AE95-CE49-415F-8559-3E7887B6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1264265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19050</xdr:rowOff>
    </xdr:from>
    <xdr:to>
      <xdr:col>2</xdr:col>
      <xdr:colOff>2486025</xdr:colOff>
      <xdr:row>627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9579DED-6503-4B12-810F-752FECC16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197006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628</xdr:row>
      <xdr:rowOff>9526</xdr:rowOff>
    </xdr:from>
    <xdr:to>
      <xdr:col>2</xdr:col>
      <xdr:colOff>2466975</xdr:colOff>
      <xdr:row>628</xdr:row>
      <xdr:rowOff>190500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15EA817-36AA-49CB-A2FB-530C3DDEA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9881651"/>
          <a:ext cx="42767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9525</xdr:rowOff>
    </xdr:from>
    <xdr:to>
      <xdr:col>3</xdr:col>
      <xdr:colOff>942974</xdr:colOff>
      <xdr:row>667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61232FD4-2C6F-4537-88F3-7E86C7FE7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26958725"/>
          <a:ext cx="5248274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718</xdr:row>
      <xdr:rowOff>19050</xdr:rowOff>
    </xdr:from>
    <xdr:to>
      <xdr:col>3</xdr:col>
      <xdr:colOff>0</xdr:colOff>
      <xdr:row>718</xdr:row>
      <xdr:rowOff>190499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D96080A-DE33-4BDB-98B3-35BAD2BA2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313497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748</xdr:row>
      <xdr:rowOff>19050</xdr:rowOff>
    </xdr:from>
    <xdr:to>
      <xdr:col>3</xdr:col>
      <xdr:colOff>9525</xdr:colOff>
      <xdr:row>749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D54C082-4514-4C07-B383-76E9B3164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370647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755</xdr:row>
      <xdr:rowOff>19050</xdr:rowOff>
    </xdr:from>
    <xdr:to>
      <xdr:col>3</xdr:col>
      <xdr:colOff>9525</xdr:colOff>
      <xdr:row>755</xdr:row>
      <xdr:rowOff>190500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7DC3AAFB-F951-40E4-AE13-FE62C9EB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83982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9525</xdr:rowOff>
    </xdr:from>
    <xdr:to>
      <xdr:col>3</xdr:col>
      <xdr:colOff>0</xdr:colOff>
      <xdr:row>786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C4AF20F-CE44-46B2-8EB6-BC0FFC250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4410372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9525</xdr:rowOff>
    </xdr:from>
    <xdr:to>
      <xdr:col>3</xdr:col>
      <xdr:colOff>0</xdr:colOff>
      <xdr:row>786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3337482-6893-41DD-B738-77898CC6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500378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</xdr:row>
      <xdr:rowOff>19049</xdr:rowOff>
    </xdr:from>
    <xdr:to>
      <xdr:col>4</xdr:col>
      <xdr:colOff>9525</xdr:colOff>
      <xdr:row>676</xdr:row>
      <xdr:rowOff>180974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2BA9CBE-A08D-487C-8636-FE1554D5D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28873249"/>
          <a:ext cx="5257800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685</xdr:row>
      <xdr:rowOff>28576</xdr:rowOff>
    </xdr:from>
    <xdr:to>
      <xdr:col>3</xdr:col>
      <xdr:colOff>923925</xdr:colOff>
      <xdr:row>686</xdr:row>
      <xdr:rowOff>171450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C8A99239-66C7-41CD-958A-F62E2CA1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30787776"/>
          <a:ext cx="5229225" cy="33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28575</xdr:rowOff>
    </xdr:from>
    <xdr:to>
      <xdr:col>3</xdr:col>
      <xdr:colOff>914400</xdr:colOff>
      <xdr:row>696</xdr:row>
      <xdr:rowOff>171408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DF1A9DFE-F53E-447D-842E-5C4104952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32692775"/>
          <a:ext cx="5219700" cy="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19050</xdr:rowOff>
    </xdr:from>
    <xdr:to>
      <xdr:col>3</xdr:col>
      <xdr:colOff>0</xdr:colOff>
      <xdr:row>828</xdr:row>
      <xdr:rowOff>190500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DA267E3-3D19-4DFE-ABFB-19FD05451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80483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19051</xdr:rowOff>
    </xdr:from>
    <xdr:to>
      <xdr:col>3</xdr:col>
      <xdr:colOff>9525</xdr:colOff>
      <xdr:row>830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BBA2552-6EB7-44C1-967C-1A543F9A4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582483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19050</xdr:rowOff>
    </xdr:from>
    <xdr:to>
      <xdr:col>3</xdr:col>
      <xdr:colOff>9525</xdr:colOff>
      <xdr:row>878</xdr:row>
      <xdr:rowOff>9525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5522B3CE-0D1A-4058-A942-1A6A2256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741140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9524</xdr:rowOff>
    </xdr:from>
    <xdr:to>
      <xdr:col>3</xdr:col>
      <xdr:colOff>9525</xdr:colOff>
      <xdr:row>878</xdr:row>
      <xdr:rowOff>190499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B315FBAF-441A-4D0D-A926-7430C0BCC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7592374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28575</xdr:rowOff>
    </xdr:from>
    <xdr:to>
      <xdr:col>3</xdr:col>
      <xdr:colOff>0</xdr:colOff>
      <xdr:row>911</xdr:row>
      <xdr:rowOff>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7989A5DB-C8A6-4EB4-8EB6-36BD27CF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37169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966</xdr:row>
      <xdr:rowOff>19050</xdr:rowOff>
    </xdr:from>
    <xdr:to>
      <xdr:col>3</xdr:col>
      <xdr:colOff>1</xdr:colOff>
      <xdr:row>966</xdr:row>
      <xdr:rowOff>190500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88AE9569-36DB-4CCF-886B-E50A79986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1843944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9525</xdr:rowOff>
    </xdr:from>
    <xdr:to>
      <xdr:col>3</xdr:col>
      <xdr:colOff>9525</xdr:colOff>
      <xdr:row>967</xdr:row>
      <xdr:rowOff>180974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81E088E4-E045-4746-8625-F66F3FCD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845849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965</xdr:row>
      <xdr:rowOff>19051</xdr:rowOff>
    </xdr:from>
    <xdr:to>
      <xdr:col>6</xdr:col>
      <xdr:colOff>19050</xdr:colOff>
      <xdr:row>965</xdr:row>
      <xdr:rowOff>183515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20E5004D-37A7-4E27-AF9B-C7F59DBFC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324350" y="184213501"/>
          <a:ext cx="2466975" cy="164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9525</xdr:rowOff>
    </xdr:from>
    <xdr:to>
      <xdr:col>3</xdr:col>
      <xdr:colOff>0</xdr:colOff>
      <xdr:row>1015</xdr:row>
      <xdr:rowOff>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B4DDFF69-CFA9-4E1C-8883-2BB19820D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935384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1055</xdr:row>
      <xdr:rowOff>19051</xdr:rowOff>
    </xdr:from>
    <xdr:to>
      <xdr:col>3</xdr:col>
      <xdr:colOff>1</xdr:colOff>
      <xdr:row>1056</xdr:row>
      <xdr:rowOff>9525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181CFB7A-2EFC-405F-B37D-DB9959DC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2013775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19050</xdr:rowOff>
    </xdr:from>
    <xdr:to>
      <xdr:col>2</xdr:col>
      <xdr:colOff>2476500</xdr:colOff>
      <xdr:row>1088</xdr:row>
      <xdr:rowOff>188244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2328D954-0F5F-4F1E-8485-2B39731A4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07683100"/>
          <a:ext cx="4286250" cy="1691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1089</xdr:row>
      <xdr:rowOff>19050</xdr:rowOff>
    </xdr:from>
    <xdr:to>
      <xdr:col>2</xdr:col>
      <xdr:colOff>2476501</xdr:colOff>
      <xdr:row>1089</xdr:row>
      <xdr:rowOff>187874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CCCB84B7-38E1-497F-9CAF-7371AFFA7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" y="207883125"/>
          <a:ext cx="4286250" cy="168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19049</xdr:rowOff>
    </xdr:from>
    <xdr:to>
      <xdr:col>2</xdr:col>
      <xdr:colOff>2486025</xdr:colOff>
      <xdr:row>1128</xdr:row>
      <xdr:rowOff>180974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1F012C4-0E09-4AE9-8494-68A811F27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15312624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9525</xdr:rowOff>
    </xdr:from>
    <xdr:to>
      <xdr:col>2</xdr:col>
      <xdr:colOff>2486025</xdr:colOff>
      <xdr:row>1129</xdr:row>
      <xdr:rowOff>180975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8F4BAA34-F97F-406D-8787-EA53D826B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155031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19050</xdr:rowOff>
    </xdr:from>
    <xdr:to>
      <xdr:col>2</xdr:col>
      <xdr:colOff>2486025</xdr:colOff>
      <xdr:row>1168</xdr:row>
      <xdr:rowOff>9525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E97B288-95C0-49DB-9E20-37B9D7EA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2276117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19050</xdr:rowOff>
    </xdr:from>
    <xdr:to>
      <xdr:col>3</xdr:col>
      <xdr:colOff>9525</xdr:colOff>
      <xdr:row>1180</xdr:row>
      <xdr:rowOff>190500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F361D941-8978-4E40-B281-3F4C134FD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242756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19050</xdr:rowOff>
    </xdr:from>
    <xdr:to>
      <xdr:col>3</xdr:col>
      <xdr:colOff>0</xdr:colOff>
      <xdr:row>1168</xdr:row>
      <xdr:rowOff>190499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2DAA673D-3337-4CCC-A0F0-8B08F16B7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221801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19050</xdr:rowOff>
    </xdr:from>
    <xdr:to>
      <xdr:col>3</xdr:col>
      <xdr:colOff>933450</xdr:colOff>
      <xdr:row>1133</xdr:row>
      <xdr:rowOff>180975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1265EAC-EAFC-43CD-ACE0-068D1C5D8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15893650"/>
          <a:ext cx="523875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</xdr:row>
      <xdr:rowOff>9526</xdr:rowOff>
    </xdr:from>
    <xdr:to>
      <xdr:col>2</xdr:col>
      <xdr:colOff>2486025</xdr:colOff>
      <xdr:row>1216</xdr:row>
      <xdr:rowOff>190500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74AB63AD-2F18-47A5-B9D1-B0AD554E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320766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19050</xdr:rowOff>
    </xdr:from>
    <xdr:to>
      <xdr:col>2</xdr:col>
      <xdr:colOff>2476500</xdr:colOff>
      <xdr:row>1218</xdr:row>
      <xdr:rowOff>0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902642CD-E028-4575-8E2D-C4C7AA42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32305225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1258</xdr:row>
      <xdr:rowOff>28575</xdr:rowOff>
    </xdr:from>
    <xdr:to>
      <xdr:col>3</xdr:col>
      <xdr:colOff>1</xdr:colOff>
      <xdr:row>1258</xdr:row>
      <xdr:rowOff>190500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CA70D3B-1F1F-4305-89D3-4429BEEBD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" y="2401633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19050</xdr:rowOff>
    </xdr:from>
    <xdr:to>
      <xdr:col>3</xdr:col>
      <xdr:colOff>0</xdr:colOff>
      <xdr:row>1297</xdr:row>
      <xdr:rowOff>180975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895E21D0-3A5C-417D-9D37-33DBE9E6C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47583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9525</xdr:rowOff>
    </xdr:from>
    <xdr:to>
      <xdr:col>3</xdr:col>
      <xdr:colOff>19050</xdr:colOff>
      <xdr:row>1298</xdr:row>
      <xdr:rowOff>171450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906E0060-A1C8-43C0-8B55-BCBEBBD64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4777382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1340</xdr:row>
      <xdr:rowOff>19050</xdr:rowOff>
    </xdr:from>
    <xdr:to>
      <xdr:col>2</xdr:col>
      <xdr:colOff>2476500</xdr:colOff>
      <xdr:row>1340</xdr:row>
      <xdr:rowOff>179902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3F351C12-1CCF-4A6C-838D-E928C2EDE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55803400"/>
          <a:ext cx="4286250" cy="1608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19050</xdr:rowOff>
    </xdr:from>
    <xdr:to>
      <xdr:col>2</xdr:col>
      <xdr:colOff>2486025</xdr:colOff>
      <xdr:row>1392</xdr:row>
      <xdr:rowOff>180975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42321CC3-0ADA-45F0-BA1C-ACC2068D4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655189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19050</xdr:rowOff>
    </xdr:from>
    <xdr:to>
      <xdr:col>3</xdr:col>
      <xdr:colOff>0</xdr:colOff>
      <xdr:row>1375</xdr:row>
      <xdr:rowOff>9524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3127118E-8637-4698-85A1-C88D130F6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6228040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1339</xdr:row>
      <xdr:rowOff>19050</xdr:rowOff>
    </xdr:from>
    <xdr:to>
      <xdr:col>3</xdr:col>
      <xdr:colOff>1</xdr:colOff>
      <xdr:row>1339</xdr:row>
      <xdr:rowOff>190122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832B5F59-4A8D-4474-AE09-FC473FFF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255612900"/>
          <a:ext cx="4305300" cy="1710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19051</xdr:rowOff>
    </xdr:from>
    <xdr:to>
      <xdr:col>3</xdr:col>
      <xdr:colOff>0</xdr:colOff>
      <xdr:row>1375</xdr:row>
      <xdr:rowOff>180975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89BF5F12-19F9-454A-85BE-DADD111F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624804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9525</xdr:rowOff>
    </xdr:from>
    <xdr:to>
      <xdr:col>2</xdr:col>
      <xdr:colOff>2486025</xdr:colOff>
      <xdr:row>1429</xdr:row>
      <xdr:rowOff>180975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C95D95BD-26A2-42B5-8E58-98D5E236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727960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1</xdr:rowOff>
    </xdr:from>
    <xdr:to>
      <xdr:col>2</xdr:col>
      <xdr:colOff>2486025</xdr:colOff>
      <xdr:row>1430</xdr:row>
      <xdr:rowOff>180975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1D3CDBF4-F28C-459F-B03D-CB6618E12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729960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19051</xdr:rowOff>
    </xdr:from>
    <xdr:to>
      <xdr:col>3</xdr:col>
      <xdr:colOff>0</xdr:colOff>
      <xdr:row>1464</xdr:row>
      <xdr:rowOff>180975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ED4DD6CD-CBA4-44A5-8DD9-CAC4C7BA2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795016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9525</xdr:rowOff>
    </xdr:from>
    <xdr:to>
      <xdr:col>3</xdr:col>
      <xdr:colOff>9525</xdr:colOff>
      <xdr:row>1465</xdr:row>
      <xdr:rowOff>180974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C4D7C6A5-8D5D-4CC6-A19E-42E51C2A2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79692100"/>
          <a:ext cx="4314825" cy="1714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8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2763D0-E229-4412-9C61-088EAB27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19050</xdr:rowOff>
    </xdr:from>
    <xdr:to>
      <xdr:col>3</xdr:col>
      <xdr:colOff>9525</xdr:colOff>
      <xdr:row>13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2226340-5FB4-4CDC-8A7F-3149BA7B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55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19050</xdr:rowOff>
    </xdr:from>
    <xdr:to>
      <xdr:col>3</xdr:col>
      <xdr:colOff>9525</xdr:colOff>
      <xdr:row>37</xdr:row>
      <xdr:rowOff>190499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2BCEA49-7488-40CD-B1CB-EE688628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056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3</xdr:col>
      <xdr:colOff>28575</xdr:colOff>
      <xdr:row>22</xdr:row>
      <xdr:rowOff>171450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FB1EEC4-39F1-40B3-919E-A27A5F56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238625"/>
          <a:ext cx="43338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19050</xdr:rowOff>
    </xdr:from>
    <xdr:to>
      <xdr:col>3</xdr:col>
      <xdr:colOff>9525</xdr:colOff>
      <xdr:row>29</xdr:row>
      <xdr:rowOff>19049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16F160-2ABA-4012-B98F-1AB11050D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9115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</xdr:rowOff>
    </xdr:from>
    <xdr:to>
      <xdr:col>3</xdr:col>
      <xdr:colOff>9525</xdr:colOff>
      <xdr:row>52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B5793D-302B-465F-AD77-92551C9E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916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3</xdr:col>
      <xdr:colOff>0</xdr:colOff>
      <xdr:row>65</xdr:row>
      <xdr:rowOff>190499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3F08751-598C-4ECE-908C-4444EA26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268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3</xdr:col>
      <xdr:colOff>0</xdr:colOff>
      <xdr:row>70</xdr:row>
      <xdr:rowOff>190499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3558EE-A06A-45B8-BB92-A95DED5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20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3</xdr:col>
      <xdr:colOff>0</xdr:colOff>
      <xdr:row>79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446CFA2-D9D9-401D-A3FD-FF81662D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4954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19050</xdr:rowOff>
    </xdr:from>
    <xdr:to>
      <xdr:col>3</xdr:col>
      <xdr:colOff>9525</xdr:colOff>
      <xdr:row>84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514DCF8-9FF3-445B-BDCA-B3A2402D2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9067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93</xdr:row>
      <xdr:rowOff>19050</xdr:rowOff>
    </xdr:from>
    <xdr:to>
      <xdr:col>3</xdr:col>
      <xdr:colOff>1</xdr:colOff>
      <xdr:row>94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021D9D8-6C09-4D34-902A-EC6BDACAB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76212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19050</xdr:rowOff>
    </xdr:from>
    <xdr:to>
      <xdr:col>3</xdr:col>
      <xdr:colOff>0</xdr:colOff>
      <xdr:row>99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0E79B6A-5997-42D9-92D8-44CC2D215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764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19051</xdr:rowOff>
    </xdr:from>
    <xdr:to>
      <xdr:col>3</xdr:col>
      <xdr:colOff>0</xdr:colOff>
      <xdr:row>109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2F8A8CB-10BD-4A67-898E-98DBEC9AC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5263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19050</xdr:rowOff>
    </xdr:from>
    <xdr:to>
      <xdr:col>2</xdr:col>
      <xdr:colOff>2486025</xdr:colOff>
      <xdr:row>114</xdr:row>
      <xdr:rowOff>190499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BC117C-85AB-405A-9580-D185A076E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67890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19050</xdr:rowOff>
    </xdr:from>
    <xdr:to>
      <xdr:col>3</xdr:col>
      <xdr:colOff>0</xdr:colOff>
      <xdr:row>124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B31B033-DAD1-47E5-861E-5C8A957D0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3934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19050</xdr:rowOff>
    </xdr:from>
    <xdr:to>
      <xdr:col>3</xdr:col>
      <xdr:colOff>19051</xdr:colOff>
      <xdr:row>128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3AB2F87-C74F-439D-BE9E-4802B601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243459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19050</xdr:rowOff>
    </xdr:from>
    <xdr:to>
      <xdr:col>3</xdr:col>
      <xdr:colOff>0</xdr:colOff>
      <xdr:row>139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D1D74E9-35C4-4129-B556-3D53EB603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2699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2</xdr:col>
      <xdr:colOff>2486025</xdr:colOff>
      <xdr:row>154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856BFE3-1A2B-4940-83B4-01395F94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9560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19050</xdr:rowOff>
    </xdr:from>
    <xdr:to>
      <xdr:col>2</xdr:col>
      <xdr:colOff>2486025</xdr:colOff>
      <xdr:row>143</xdr:row>
      <xdr:rowOff>183806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B405169-3577-4724-AC20-F0B05690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4295775" cy="1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19050</xdr:rowOff>
    </xdr:from>
    <xdr:to>
      <xdr:col>2</xdr:col>
      <xdr:colOff>2486025</xdr:colOff>
      <xdr:row>159</xdr:row>
      <xdr:rowOff>2831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2175189-3539-4DED-8C1B-F0F3EE5E4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9908500"/>
          <a:ext cx="4295775" cy="174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19051</xdr:rowOff>
    </xdr:from>
    <xdr:to>
      <xdr:col>3</xdr:col>
      <xdr:colOff>19050</xdr:colOff>
      <xdr:row>56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4F0F315-BD9D-4C5A-98AC-5647B853F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0553701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9525</xdr:rowOff>
    </xdr:from>
    <xdr:to>
      <xdr:col>3</xdr:col>
      <xdr:colOff>19050</xdr:colOff>
      <xdr:row>42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931D29C-6D2F-45C8-80FE-539D3956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80581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28575</xdr:rowOff>
    </xdr:from>
    <xdr:to>
      <xdr:col>2</xdr:col>
      <xdr:colOff>2486025</xdr:colOff>
      <xdr:row>173</xdr:row>
      <xdr:rowOff>12356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B6E95A3-F8FF-46B9-86CE-058B65AE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785050"/>
          <a:ext cx="4295775" cy="17428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187</xdr:row>
      <xdr:rowOff>28575</xdr:rowOff>
    </xdr:from>
    <xdr:ext cx="4295775" cy="174281"/>
    <xdr:pic>
      <xdr:nvPicPr>
        <xdr:cNvPr id="26" name="Imagen 25">
          <a:extLst>
            <a:ext uri="{FF2B5EF4-FFF2-40B4-BE49-F238E27FC236}">
              <a16:creationId xmlns:a16="http://schemas.microsoft.com/office/drawing/2014/main" id="{305AF2FC-60AF-4050-8A54-F1A1B92FD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7850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28575</xdr:rowOff>
    </xdr:from>
    <xdr:ext cx="4295775" cy="174281"/>
    <xdr:pic>
      <xdr:nvPicPr>
        <xdr:cNvPr id="27" name="Imagen 26">
          <a:extLst>
            <a:ext uri="{FF2B5EF4-FFF2-40B4-BE49-F238E27FC236}">
              <a16:creationId xmlns:a16="http://schemas.microsoft.com/office/drawing/2014/main" id="{9390D9DF-FB7E-4A3B-84CF-9E71F195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033075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28575</xdr:rowOff>
    </xdr:from>
    <xdr:ext cx="4295775" cy="174281"/>
    <xdr:pic>
      <xdr:nvPicPr>
        <xdr:cNvPr id="28" name="Imagen 27">
          <a:extLst>
            <a:ext uri="{FF2B5EF4-FFF2-40B4-BE49-F238E27FC236}">
              <a16:creationId xmlns:a16="http://schemas.microsoft.com/office/drawing/2014/main" id="{6DF6AC15-6884-43F8-BE86-53CA44A9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519100"/>
          <a:ext cx="4295775" cy="17428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197</xdr:row>
      <xdr:rowOff>9525</xdr:rowOff>
    </xdr:from>
    <xdr:to>
      <xdr:col>3</xdr:col>
      <xdr:colOff>9525</xdr:colOff>
      <xdr:row>197</xdr:row>
      <xdr:rowOff>171450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02A9CAB-8BE3-4802-A413-0DF217FE0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5475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19051</xdr:rowOff>
    </xdr:from>
    <xdr:to>
      <xdr:col>3</xdr:col>
      <xdr:colOff>19050</xdr:colOff>
      <xdr:row>182</xdr:row>
      <xdr:rowOff>153709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270EA21-7954-4224-98E8-701CC5E81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690051"/>
          <a:ext cx="4324350" cy="1346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28575</xdr:rowOff>
    </xdr:from>
    <xdr:to>
      <xdr:col>2</xdr:col>
      <xdr:colOff>2486025</xdr:colOff>
      <xdr:row>211</xdr:row>
      <xdr:rowOff>170212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BBC6A52A-510F-49E9-98A3-13C2AC6C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0233600"/>
          <a:ext cx="4295775" cy="14163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230</xdr:row>
      <xdr:rowOff>28575</xdr:rowOff>
    </xdr:from>
    <xdr:ext cx="4295775" cy="174281"/>
    <xdr:pic>
      <xdr:nvPicPr>
        <xdr:cNvPr id="32" name="Imagen 31">
          <a:extLst>
            <a:ext uri="{FF2B5EF4-FFF2-40B4-BE49-F238E27FC236}">
              <a16:creationId xmlns:a16="http://schemas.microsoft.com/office/drawing/2014/main" id="{53198658-31BE-43BF-9BA8-B23F8EB0E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186100"/>
          <a:ext cx="4295775" cy="17428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225</xdr:row>
      <xdr:rowOff>19049</xdr:rowOff>
    </xdr:from>
    <xdr:to>
      <xdr:col>2</xdr:col>
      <xdr:colOff>2486025</xdr:colOff>
      <xdr:row>226</xdr:row>
      <xdr:rowOff>9524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44493FF-4154-4B10-A4C2-0E53A5B0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2900599"/>
          <a:ext cx="4295775" cy="18097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245</xdr:row>
      <xdr:rowOff>28575</xdr:rowOff>
    </xdr:from>
    <xdr:ext cx="4295775" cy="174281"/>
    <xdr:pic>
      <xdr:nvPicPr>
        <xdr:cNvPr id="34" name="Imagen 33">
          <a:extLst>
            <a:ext uri="{FF2B5EF4-FFF2-40B4-BE49-F238E27FC236}">
              <a16:creationId xmlns:a16="http://schemas.microsoft.com/office/drawing/2014/main" id="{7B2B9974-85D3-4465-9BD9-C94B6273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3862625"/>
          <a:ext cx="4295775" cy="17428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240</xdr:row>
      <xdr:rowOff>19051</xdr:rowOff>
    </xdr:from>
    <xdr:to>
      <xdr:col>3</xdr:col>
      <xdr:colOff>0</xdr:colOff>
      <xdr:row>241</xdr:row>
      <xdr:rowOff>9525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737BAB3-A95B-4E0F-8E99-E5D3CBF1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758101"/>
          <a:ext cx="4305300" cy="18097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259</xdr:row>
      <xdr:rowOff>28575</xdr:rowOff>
    </xdr:from>
    <xdr:ext cx="4295775" cy="174281"/>
    <xdr:pic>
      <xdr:nvPicPr>
        <xdr:cNvPr id="35" name="Imagen 34">
          <a:extLst>
            <a:ext uri="{FF2B5EF4-FFF2-40B4-BE49-F238E27FC236}">
              <a16:creationId xmlns:a16="http://schemas.microsoft.com/office/drawing/2014/main" id="{71E12337-E777-435C-8E1C-8E4B7D4B3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6739175"/>
          <a:ext cx="4295775" cy="17428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254</xdr:row>
      <xdr:rowOff>19051</xdr:rowOff>
    </xdr:from>
    <xdr:to>
      <xdr:col>2</xdr:col>
      <xdr:colOff>2486025</xdr:colOff>
      <xdr:row>254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C311E9D-5A23-4346-B764-3F3E1BC3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84441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268</xdr:row>
      <xdr:rowOff>19050</xdr:rowOff>
    </xdr:from>
    <xdr:to>
      <xdr:col>3</xdr:col>
      <xdr:colOff>1</xdr:colOff>
      <xdr:row>269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E9978BC-2307-4827-9E27-B1A980E4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51120675"/>
          <a:ext cx="4305300" cy="17145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273</xdr:row>
      <xdr:rowOff>28575</xdr:rowOff>
    </xdr:from>
    <xdr:ext cx="4295775" cy="174281"/>
    <xdr:pic>
      <xdr:nvPicPr>
        <xdr:cNvPr id="38" name="Imagen 37">
          <a:extLst>
            <a:ext uri="{FF2B5EF4-FFF2-40B4-BE49-F238E27FC236}">
              <a16:creationId xmlns:a16="http://schemas.microsoft.com/office/drawing/2014/main" id="{0D248574-AB59-4A2B-90E0-50D7A6167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415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39" name="Imagen 38">
          <a:extLst>
            <a:ext uri="{FF2B5EF4-FFF2-40B4-BE49-F238E27FC236}">
              <a16:creationId xmlns:a16="http://schemas.microsoft.com/office/drawing/2014/main" id="{00804F45-F49D-4C97-9603-72547D920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092225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40" name="Imagen 39">
          <a:extLst>
            <a:ext uri="{FF2B5EF4-FFF2-40B4-BE49-F238E27FC236}">
              <a16:creationId xmlns:a16="http://schemas.microsoft.com/office/drawing/2014/main" id="{782FDDA5-D75B-4717-82B4-E7CC3FAEC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4768750"/>
          <a:ext cx="4295775" cy="174281"/>
        </a:xfrm>
        <a:prstGeom prst="rect">
          <a:avLst/>
        </a:prstGeom>
      </xdr:spPr>
    </xdr:pic>
    <xdr:clientData/>
  </xdr:oneCellAnchor>
  <xdr:twoCellAnchor editAs="oneCell">
    <xdr:from>
      <xdr:col>0</xdr:col>
      <xdr:colOff>1</xdr:colOff>
      <xdr:row>296</xdr:row>
      <xdr:rowOff>19051</xdr:rowOff>
    </xdr:from>
    <xdr:to>
      <xdr:col>3</xdr:col>
      <xdr:colOff>1</xdr:colOff>
      <xdr:row>296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BF4FF257-4C17-46B7-B9C4-FBDE8368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64737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19049</xdr:rowOff>
    </xdr:from>
    <xdr:to>
      <xdr:col>3</xdr:col>
      <xdr:colOff>9524</xdr:colOff>
      <xdr:row>282</xdr:row>
      <xdr:rowOff>180974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AC9E422-2D6E-4725-86CF-2A2DDF000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806724"/>
          <a:ext cx="4314824" cy="16192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187</xdr:row>
      <xdr:rowOff>19050</xdr:rowOff>
    </xdr:from>
    <xdr:ext cx="4295775" cy="164756"/>
    <xdr:pic>
      <xdr:nvPicPr>
        <xdr:cNvPr id="43" name="Imagen 42">
          <a:extLst>
            <a:ext uri="{FF2B5EF4-FFF2-40B4-BE49-F238E27FC236}">
              <a16:creationId xmlns:a16="http://schemas.microsoft.com/office/drawing/2014/main" id="{EBBE3437-5C29-4A0F-B83F-1579C7247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432000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28575</xdr:rowOff>
    </xdr:from>
    <xdr:ext cx="4295775" cy="174281"/>
    <xdr:pic>
      <xdr:nvPicPr>
        <xdr:cNvPr id="44" name="Imagen 43">
          <a:extLst>
            <a:ext uri="{FF2B5EF4-FFF2-40B4-BE49-F238E27FC236}">
              <a16:creationId xmlns:a16="http://schemas.microsoft.com/office/drawing/2014/main" id="{EFA96D7D-8837-4DB8-AA21-5A7278E7C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8521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19050</xdr:rowOff>
    </xdr:from>
    <xdr:ext cx="4295775" cy="164756"/>
    <xdr:pic>
      <xdr:nvPicPr>
        <xdr:cNvPr id="45" name="Imagen 44">
          <a:extLst>
            <a:ext uri="{FF2B5EF4-FFF2-40B4-BE49-F238E27FC236}">
              <a16:creationId xmlns:a16="http://schemas.microsoft.com/office/drawing/2014/main" id="{B5B1785B-B9FF-47E1-8FE2-77168960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584257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28575</xdr:rowOff>
    </xdr:from>
    <xdr:ext cx="4295775" cy="174281"/>
    <xdr:pic>
      <xdr:nvPicPr>
        <xdr:cNvPr id="46" name="Imagen 45">
          <a:extLst>
            <a:ext uri="{FF2B5EF4-FFF2-40B4-BE49-F238E27FC236}">
              <a16:creationId xmlns:a16="http://schemas.microsoft.com/office/drawing/2014/main" id="{577FF66A-6A79-48FC-8A6D-F81BA4C8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7286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28575</xdr:rowOff>
    </xdr:from>
    <xdr:ext cx="4295775" cy="174281"/>
    <xdr:pic>
      <xdr:nvPicPr>
        <xdr:cNvPr id="47" name="Imagen 46">
          <a:extLst>
            <a:ext uri="{FF2B5EF4-FFF2-40B4-BE49-F238E27FC236}">
              <a16:creationId xmlns:a16="http://schemas.microsoft.com/office/drawing/2014/main" id="{8CC29147-93DE-44CF-BC25-4FC64FA6E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7286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19050</xdr:rowOff>
    </xdr:from>
    <xdr:ext cx="4295775" cy="164756"/>
    <xdr:pic>
      <xdr:nvPicPr>
        <xdr:cNvPr id="48" name="Imagen 47">
          <a:extLst>
            <a:ext uri="{FF2B5EF4-FFF2-40B4-BE49-F238E27FC236}">
              <a16:creationId xmlns:a16="http://schemas.microsoft.com/office/drawing/2014/main" id="{77CFEB9C-6AF8-40E7-8A8A-085BE898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71912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28575</xdr:rowOff>
    </xdr:from>
    <xdr:ext cx="4295775" cy="174281"/>
    <xdr:pic>
      <xdr:nvPicPr>
        <xdr:cNvPr id="49" name="Imagen 48">
          <a:extLst>
            <a:ext uri="{FF2B5EF4-FFF2-40B4-BE49-F238E27FC236}">
              <a16:creationId xmlns:a16="http://schemas.microsoft.com/office/drawing/2014/main" id="{8D4512E4-BB47-4FFF-8C68-97AECE822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28575</xdr:rowOff>
    </xdr:from>
    <xdr:ext cx="4295775" cy="174281"/>
    <xdr:pic>
      <xdr:nvPicPr>
        <xdr:cNvPr id="50" name="Imagen 49">
          <a:extLst>
            <a:ext uri="{FF2B5EF4-FFF2-40B4-BE49-F238E27FC236}">
              <a16:creationId xmlns:a16="http://schemas.microsoft.com/office/drawing/2014/main" id="{348C5E4B-4CD8-4060-8C5D-0DC334CFA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28575</xdr:rowOff>
    </xdr:from>
    <xdr:ext cx="4295775" cy="174281"/>
    <xdr:pic>
      <xdr:nvPicPr>
        <xdr:cNvPr id="51" name="Imagen 50">
          <a:extLst>
            <a:ext uri="{FF2B5EF4-FFF2-40B4-BE49-F238E27FC236}">
              <a16:creationId xmlns:a16="http://schemas.microsoft.com/office/drawing/2014/main" id="{97B0981E-1665-4B80-A3D6-D2AC6BE8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19050</xdr:rowOff>
    </xdr:from>
    <xdr:ext cx="4295775" cy="164756"/>
    <xdr:pic>
      <xdr:nvPicPr>
        <xdr:cNvPr id="52" name="Imagen 51">
          <a:extLst>
            <a:ext uri="{FF2B5EF4-FFF2-40B4-BE49-F238E27FC236}">
              <a16:creationId xmlns:a16="http://schemas.microsoft.com/office/drawing/2014/main" id="{711B12F6-35CD-4085-BDC1-8458EF8F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0517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28575</xdr:rowOff>
    </xdr:from>
    <xdr:ext cx="4295775" cy="174281"/>
    <xdr:pic>
      <xdr:nvPicPr>
        <xdr:cNvPr id="53" name="Imagen 52">
          <a:extLst>
            <a:ext uri="{FF2B5EF4-FFF2-40B4-BE49-F238E27FC236}">
              <a16:creationId xmlns:a16="http://schemas.microsoft.com/office/drawing/2014/main" id="{E24F7613-7EEE-42D3-BDD6-C76803322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28575</xdr:rowOff>
    </xdr:from>
    <xdr:ext cx="4295775" cy="174281"/>
    <xdr:pic>
      <xdr:nvPicPr>
        <xdr:cNvPr id="54" name="Imagen 53">
          <a:extLst>
            <a:ext uri="{FF2B5EF4-FFF2-40B4-BE49-F238E27FC236}">
              <a16:creationId xmlns:a16="http://schemas.microsoft.com/office/drawing/2014/main" id="{B835C880-83D5-486B-AA30-314C599B3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28575</xdr:rowOff>
    </xdr:from>
    <xdr:ext cx="4295775" cy="174281"/>
    <xdr:pic>
      <xdr:nvPicPr>
        <xdr:cNvPr id="55" name="Imagen 54">
          <a:extLst>
            <a:ext uri="{FF2B5EF4-FFF2-40B4-BE49-F238E27FC236}">
              <a16:creationId xmlns:a16="http://schemas.microsoft.com/office/drawing/2014/main" id="{DBA4420B-5B9A-4AA1-BD0A-48A279AB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19050</xdr:rowOff>
    </xdr:from>
    <xdr:ext cx="4295775" cy="164756"/>
    <xdr:pic>
      <xdr:nvPicPr>
        <xdr:cNvPr id="56" name="Imagen 55">
          <a:extLst>
            <a:ext uri="{FF2B5EF4-FFF2-40B4-BE49-F238E27FC236}">
              <a16:creationId xmlns:a16="http://schemas.microsoft.com/office/drawing/2014/main" id="{DE9F87A6-53F8-47FF-9022-282F7FEF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0517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28575</xdr:rowOff>
    </xdr:from>
    <xdr:ext cx="4295775" cy="174281"/>
    <xdr:pic>
      <xdr:nvPicPr>
        <xdr:cNvPr id="57" name="Imagen 56">
          <a:extLst>
            <a:ext uri="{FF2B5EF4-FFF2-40B4-BE49-F238E27FC236}">
              <a16:creationId xmlns:a16="http://schemas.microsoft.com/office/drawing/2014/main" id="{3813B6CD-FCFB-4536-946E-D9F828D72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28575</xdr:rowOff>
    </xdr:from>
    <xdr:ext cx="4295775" cy="174281"/>
    <xdr:pic>
      <xdr:nvPicPr>
        <xdr:cNvPr id="58" name="Imagen 57">
          <a:extLst>
            <a:ext uri="{FF2B5EF4-FFF2-40B4-BE49-F238E27FC236}">
              <a16:creationId xmlns:a16="http://schemas.microsoft.com/office/drawing/2014/main" id="{1660B1F2-590E-463F-8A6F-DB4BE6489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28575</xdr:rowOff>
    </xdr:from>
    <xdr:ext cx="4295775" cy="174281"/>
    <xdr:pic>
      <xdr:nvPicPr>
        <xdr:cNvPr id="59" name="Imagen 58">
          <a:extLst>
            <a:ext uri="{FF2B5EF4-FFF2-40B4-BE49-F238E27FC236}">
              <a16:creationId xmlns:a16="http://schemas.microsoft.com/office/drawing/2014/main" id="{08EE895F-FE17-4FC7-9D27-8AC5339C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147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19050</xdr:rowOff>
    </xdr:from>
    <xdr:ext cx="4295775" cy="164756"/>
    <xdr:pic>
      <xdr:nvPicPr>
        <xdr:cNvPr id="60" name="Imagen 59">
          <a:extLst>
            <a:ext uri="{FF2B5EF4-FFF2-40B4-BE49-F238E27FC236}">
              <a16:creationId xmlns:a16="http://schemas.microsoft.com/office/drawing/2014/main" id="{B7F372FA-73FB-4960-9B0E-6A52F64E2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140517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28575</xdr:rowOff>
    </xdr:from>
    <xdr:ext cx="4295775" cy="174281"/>
    <xdr:pic>
      <xdr:nvPicPr>
        <xdr:cNvPr id="61" name="Imagen 60">
          <a:extLst>
            <a:ext uri="{FF2B5EF4-FFF2-40B4-BE49-F238E27FC236}">
              <a16:creationId xmlns:a16="http://schemas.microsoft.com/office/drawing/2014/main" id="{B27D24D9-7105-457D-A129-5608DF6A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633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28575</xdr:rowOff>
    </xdr:from>
    <xdr:ext cx="4295775" cy="174281"/>
    <xdr:pic>
      <xdr:nvPicPr>
        <xdr:cNvPr id="62" name="Imagen 61">
          <a:extLst>
            <a:ext uri="{FF2B5EF4-FFF2-40B4-BE49-F238E27FC236}">
              <a16:creationId xmlns:a16="http://schemas.microsoft.com/office/drawing/2014/main" id="{421AC6E5-253D-4F86-B6FC-7D721421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633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28575</xdr:rowOff>
    </xdr:from>
    <xdr:ext cx="4295775" cy="174281"/>
    <xdr:pic>
      <xdr:nvPicPr>
        <xdr:cNvPr id="63" name="Imagen 62">
          <a:extLst>
            <a:ext uri="{FF2B5EF4-FFF2-40B4-BE49-F238E27FC236}">
              <a16:creationId xmlns:a16="http://schemas.microsoft.com/office/drawing/2014/main" id="{63E89C08-0208-4204-A248-165362EF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633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28575</xdr:rowOff>
    </xdr:from>
    <xdr:ext cx="4295775" cy="174281"/>
    <xdr:pic>
      <xdr:nvPicPr>
        <xdr:cNvPr id="64" name="Imagen 63">
          <a:extLst>
            <a:ext uri="{FF2B5EF4-FFF2-40B4-BE49-F238E27FC236}">
              <a16:creationId xmlns:a16="http://schemas.microsoft.com/office/drawing/2014/main" id="{AE18DE10-8F4C-46B2-B8BD-80708F5F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633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19050</xdr:rowOff>
    </xdr:from>
    <xdr:ext cx="4295775" cy="164756"/>
    <xdr:pic>
      <xdr:nvPicPr>
        <xdr:cNvPr id="65" name="Imagen 64">
          <a:extLst>
            <a:ext uri="{FF2B5EF4-FFF2-40B4-BE49-F238E27FC236}">
              <a16:creationId xmlns:a16="http://schemas.microsoft.com/office/drawing/2014/main" id="{52E1D1DC-9BFB-41A2-91CC-FFAF82AE2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965382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66" name="Imagen 65">
          <a:extLst>
            <a:ext uri="{FF2B5EF4-FFF2-40B4-BE49-F238E27FC236}">
              <a16:creationId xmlns:a16="http://schemas.microsoft.com/office/drawing/2014/main" id="{A1EC91CF-F9EC-4E57-8E77-63A982709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494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67" name="Imagen 66">
          <a:extLst>
            <a:ext uri="{FF2B5EF4-FFF2-40B4-BE49-F238E27FC236}">
              <a16:creationId xmlns:a16="http://schemas.microsoft.com/office/drawing/2014/main" id="{51DBD58C-3D6E-4303-885A-C2587B73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494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68" name="Imagen 67">
          <a:extLst>
            <a:ext uri="{FF2B5EF4-FFF2-40B4-BE49-F238E27FC236}">
              <a16:creationId xmlns:a16="http://schemas.microsoft.com/office/drawing/2014/main" id="{DEC71F88-38DF-4918-A6FF-2B287062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494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69" name="Imagen 68">
          <a:extLst>
            <a:ext uri="{FF2B5EF4-FFF2-40B4-BE49-F238E27FC236}">
              <a16:creationId xmlns:a16="http://schemas.microsoft.com/office/drawing/2014/main" id="{896AD55D-48D8-4933-AD80-FCFF2DFF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494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28575</xdr:rowOff>
    </xdr:from>
    <xdr:ext cx="4295775" cy="174281"/>
    <xdr:pic>
      <xdr:nvPicPr>
        <xdr:cNvPr id="70" name="Imagen 69">
          <a:extLst>
            <a:ext uri="{FF2B5EF4-FFF2-40B4-BE49-F238E27FC236}">
              <a16:creationId xmlns:a16="http://schemas.microsoft.com/office/drawing/2014/main" id="{B5C96AC9-22E9-48F7-884A-E309A89F7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4940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19050</xdr:rowOff>
    </xdr:from>
    <xdr:ext cx="4295775" cy="164756"/>
    <xdr:pic>
      <xdr:nvPicPr>
        <xdr:cNvPr id="71" name="Imagen 70">
          <a:extLst>
            <a:ext uri="{FF2B5EF4-FFF2-40B4-BE49-F238E27FC236}">
              <a16:creationId xmlns:a16="http://schemas.microsoft.com/office/drawing/2014/main" id="{9590E9D7-B157-4370-9893-53F9E3C35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2339875"/>
          <a:ext cx="4295775" cy="16475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2" name="Imagen 71">
          <a:extLst>
            <a:ext uri="{FF2B5EF4-FFF2-40B4-BE49-F238E27FC236}">
              <a16:creationId xmlns:a16="http://schemas.microsoft.com/office/drawing/2014/main" id="{08A7B2B8-01B0-46EF-A175-3D7080430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3" name="Imagen 72">
          <a:extLst>
            <a:ext uri="{FF2B5EF4-FFF2-40B4-BE49-F238E27FC236}">
              <a16:creationId xmlns:a16="http://schemas.microsoft.com/office/drawing/2014/main" id="{C44B30F9-6532-4938-AFB3-3374AF8F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4" name="Imagen 73">
          <a:extLst>
            <a:ext uri="{FF2B5EF4-FFF2-40B4-BE49-F238E27FC236}">
              <a16:creationId xmlns:a16="http://schemas.microsoft.com/office/drawing/2014/main" id="{DCF40C1D-4E0A-495C-AD03-B00658C0D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5" name="Imagen 74">
          <a:extLst>
            <a:ext uri="{FF2B5EF4-FFF2-40B4-BE49-F238E27FC236}">
              <a16:creationId xmlns:a16="http://schemas.microsoft.com/office/drawing/2014/main" id="{25D8155E-A371-468A-8BE8-B34125DFC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6" name="Imagen 75">
          <a:extLst>
            <a:ext uri="{FF2B5EF4-FFF2-40B4-BE49-F238E27FC236}">
              <a16:creationId xmlns:a16="http://schemas.microsoft.com/office/drawing/2014/main" id="{302473BE-E2ED-4F8E-BEDB-13A1202A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28575</xdr:rowOff>
    </xdr:from>
    <xdr:ext cx="4295775" cy="174281"/>
    <xdr:pic>
      <xdr:nvPicPr>
        <xdr:cNvPr id="77" name="Imagen 76">
          <a:extLst>
            <a:ext uri="{FF2B5EF4-FFF2-40B4-BE49-F238E27FC236}">
              <a16:creationId xmlns:a16="http://schemas.microsoft.com/office/drawing/2014/main" id="{AEFBC49E-326D-475B-B251-0A720E28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35450"/>
          <a:ext cx="4295775" cy="1742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19050</xdr:rowOff>
    </xdr:from>
    <xdr:ext cx="4295775" cy="164756"/>
    <xdr:pic>
      <xdr:nvPicPr>
        <xdr:cNvPr id="78" name="Imagen 77">
          <a:extLst>
            <a:ext uri="{FF2B5EF4-FFF2-40B4-BE49-F238E27FC236}">
              <a16:creationId xmlns:a16="http://schemas.microsoft.com/office/drawing/2014/main" id="{4A3EAC68-6BF7-47A6-A382-270D56458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025925"/>
          <a:ext cx="4295775" cy="16475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310</xdr:row>
      <xdr:rowOff>9526</xdr:rowOff>
    </xdr:from>
    <xdr:to>
      <xdr:col>3</xdr:col>
      <xdr:colOff>9525</xdr:colOff>
      <xdr:row>311</xdr:row>
      <xdr:rowOff>0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21666E11-93BB-4C28-B964-094876923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169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19051</xdr:rowOff>
    </xdr:from>
    <xdr:to>
      <xdr:col>3</xdr:col>
      <xdr:colOff>9525</xdr:colOff>
      <xdr:row>315</xdr:row>
      <xdr:rowOff>180975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7B6ABB7B-912F-4E65-8C6A-B2FEC41E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3789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324</xdr:row>
      <xdr:rowOff>19050</xdr:rowOff>
    </xdr:from>
    <xdr:to>
      <xdr:col>3</xdr:col>
      <xdr:colOff>1</xdr:colOff>
      <xdr:row>325</xdr:row>
      <xdr:rowOff>0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242C724-296D-4CF0-931E-2BD5A21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621125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19050</xdr:rowOff>
    </xdr:from>
    <xdr:to>
      <xdr:col>3</xdr:col>
      <xdr:colOff>9525</xdr:colOff>
      <xdr:row>329</xdr:row>
      <xdr:rowOff>171450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14C8BB5F-1A6B-46AD-9C8A-8D1380DA9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306502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28575</xdr:rowOff>
    </xdr:from>
    <xdr:to>
      <xdr:col>3</xdr:col>
      <xdr:colOff>0</xdr:colOff>
      <xdr:row>338</xdr:row>
      <xdr:rowOff>180974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AB2FEB7E-E7FF-44D0-A9A8-ED671C360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8081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19050</xdr:rowOff>
    </xdr:from>
    <xdr:to>
      <xdr:col>3</xdr:col>
      <xdr:colOff>0</xdr:colOff>
      <xdr:row>344</xdr:row>
      <xdr:rowOff>171449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E0F7E9AD-6E1B-4A75-9218-9307FA87C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59415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19050</xdr:rowOff>
    </xdr:from>
    <xdr:to>
      <xdr:col>3</xdr:col>
      <xdr:colOff>0</xdr:colOff>
      <xdr:row>353</xdr:row>
      <xdr:rowOff>190499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7338E362-BD14-4082-BB4D-0AE67CD05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76751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9526</xdr:rowOff>
    </xdr:from>
    <xdr:to>
      <xdr:col>3</xdr:col>
      <xdr:colOff>9525</xdr:colOff>
      <xdr:row>359</xdr:row>
      <xdr:rowOff>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2E284F9F-D1FF-4928-9715-59728AD7A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6181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9525</xdr:rowOff>
    </xdr:from>
    <xdr:to>
      <xdr:col>3</xdr:col>
      <xdr:colOff>0</xdr:colOff>
      <xdr:row>368</xdr:row>
      <xdr:rowOff>9524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89A6B21C-BF06-44DD-B03C-ADA056CB1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35165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19050</xdr:rowOff>
    </xdr:from>
    <xdr:to>
      <xdr:col>3</xdr:col>
      <xdr:colOff>0</xdr:colOff>
      <xdr:row>373</xdr:row>
      <xdr:rowOff>0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8C944F0B-C423-4989-8301-38A339AA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1313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9525</xdr:rowOff>
    </xdr:from>
    <xdr:to>
      <xdr:col>3</xdr:col>
      <xdr:colOff>9525</xdr:colOff>
      <xdr:row>382</xdr:row>
      <xdr:rowOff>9525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29C16535-9D0A-4E5B-A2BA-590148951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301865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19051</xdr:rowOff>
    </xdr:from>
    <xdr:to>
      <xdr:col>3</xdr:col>
      <xdr:colOff>9525</xdr:colOff>
      <xdr:row>387</xdr:row>
      <xdr:rowOff>161925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97545B51-B000-47D4-8B7E-366C6157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4171176"/>
          <a:ext cx="4314825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397</xdr:row>
      <xdr:rowOff>19050</xdr:rowOff>
    </xdr:from>
    <xdr:to>
      <xdr:col>3</xdr:col>
      <xdr:colOff>19051</xdr:colOff>
      <xdr:row>398</xdr:row>
      <xdr:rowOff>0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BA186483-F496-43F9-A353-18465BA4C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" y="761142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403</xdr:row>
      <xdr:rowOff>19050</xdr:rowOff>
    </xdr:from>
    <xdr:to>
      <xdr:col>3</xdr:col>
      <xdr:colOff>1</xdr:colOff>
      <xdr:row>403</xdr:row>
      <xdr:rowOff>189369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5F9C15CB-C764-40B2-A9B8-71F497EF1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" y="77257275"/>
          <a:ext cx="4305300" cy="170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19050</xdr:rowOff>
    </xdr:from>
    <xdr:to>
      <xdr:col>3</xdr:col>
      <xdr:colOff>9525</xdr:colOff>
      <xdr:row>413</xdr:row>
      <xdr:rowOff>19049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9687639-E73C-4CDF-9224-B38CC221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8971775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19051</xdr:rowOff>
    </xdr:from>
    <xdr:to>
      <xdr:col>2</xdr:col>
      <xdr:colOff>2486025</xdr:colOff>
      <xdr:row>418</xdr:row>
      <xdr:rowOff>9525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497FDE1-571E-4BE9-8752-3C6FC737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799242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19050</xdr:rowOff>
    </xdr:from>
    <xdr:to>
      <xdr:col>3</xdr:col>
      <xdr:colOff>0</xdr:colOff>
      <xdr:row>427</xdr:row>
      <xdr:rowOff>9525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6BEB4474-8266-4FA6-9A5B-943250F5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16768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19051</xdr:rowOff>
    </xdr:from>
    <xdr:to>
      <xdr:col>3</xdr:col>
      <xdr:colOff>9525</xdr:colOff>
      <xdr:row>432</xdr:row>
      <xdr:rowOff>9525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1123F111-4922-45BF-9FE8-BB712583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26293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440</xdr:row>
      <xdr:rowOff>19051</xdr:rowOff>
    </xdr:from>
    <xdr:to>
      <xdr:col>3</xdr:col>
      <xdr:colOff>1</xdr:colOff>
      <xdr:row>441</xdr:row>
      <xdr:rowOff>9525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14B61272-0FFC-4AEC-9E6B-A5C56AB1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843629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19051</xdr:rowOff>
    </xdr:from>
    <xdr:to>
      <xdr:col>3</xdr:col>
      <xdr:colOff>9525</xdr:colOff>
      <xdr:row>446</xdr:row>
      <xdr:rowOff>9525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25206A86-8CBA-433A-BB31-531695C2D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53154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455</xdr:row>
      <xdr:rowOff>19050</xdr:rowOff>
    </xdr:from>
    <xdr:to>
      <xdr:col>3</xdr:col>
      <xdr:colOff>1</xdr:colOff>
      <xdr:row>455</xdr:row>
      <xdr:rowOff>180975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BF78F8A1-6B4C-4A78-9829-B2D7F751A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872490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19050</xdr:rowOff>
    </xdr:from>
    <xdr:to>
      <xdr:col>2</xdr:col>
      <xdr:colOff>2486025</xdr:colOff>
      <xdr:row>462</xdr:row>
      <xdr:rowOff>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A4F0665B-6EB9-4AE7-80C8-E21415B00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84015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9525</xdr:rowOff>
    </xdr:from>
    <xdr:to>
      <xdr:col>3</xdr:col>
      <xdr:colOff>9525</xdr:colOff>
      <xdr:row>470</xdr:row>
      <xdr:rowOff>180974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7181485B-16FC-4EC0-9659-98D0A3EB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01065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476</xdr:row>
      <xdr:rowOff>28575</xdr:rowOff>
    </xdr:from>
    <xdr:to>
      <xdr:col>2</xdr:col>
      <xdr:colOff>2476501</xdr:colOff>
      <xdr:row>476</xdr:row>
      <xdr:rowOff>178641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B4E5AAE0-B132-4753-B045-50311CEF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" y="91268550"/>
          <a:ext cx="4286250" cy="150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19050</xdr:rowOff>
    </xdr:from>
    <xdr:to>
      <xdr:col>3</xdr:col>
      <xdr:colOff>9525</xdr:colOff>
      <xdr:row>486</xdr:row>
      <xdr:rowOff>0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3938D79C-64C1-48C3-A296-E259EA9B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929925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490</xdr:row>
      <xdr:rowOff>19050</xdr:rowOff>
    </xdr:from>
    <xdr:to>
      <xdr:col>2</xdr:col>
      <xdr:colOff>2476501</xdr:colOff>
      <xdr:row>490</xdr:row>
      <xdr:rowOff>180975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FC52BE9F-13AA-4E94-8DB2-158ECA9F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9394507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499</xdr:row>
      <xdr:rowOff>19050</xdr:rowOff>
    </xdr:from>
    <xdr:to>
      <xdr:col>3</xdr:col>
      <xdr:colOff>1</xdr:colOff>
      <xdr:row>499</xdr:row>
      <xdr:rowOff>180975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7C9C4C73-C131-4124-9102-0B9E8032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" y="956786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19050</xdr:rowOff>
    </xdr:from>
    <xdr:to>
      <xdr:col>3</xdr:col>
      <xdr:colOff>9525</xdr:colOff>
      <xdr:row>504</xdr:row>
      <xdr:rowOff>190499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452F6FE7-39DB-411A-9517-5E82DA1B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6311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513</xdr:row>
      <xdr:rowOff>19051</xdr:rowOff>
    </xdr:from>
    <xdr:to>
      <xdr:col>3</xdr:col>
      <xdr:colOff>1</xdr:colOff>
      <xdr:row>513</xdr:row>
      <xdr:rowOff>180975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B4ACE5D-972F-4A80-B729-C0BDC705C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" y="983456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19050</xdr:rowOff>
    </xdr:from>
    <xdr:to>
      <xdr:col>2</xdr:col>
      <xdr:colOff>2486025</xdr:colOff>
      <xdr:row>528</xdr:row>
      <xdr:rowOff>171450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6B1C545A-C374-4CC3-96B4-B84904B49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0007917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9524</xdr:rowOff>
    </xdr:from>
    <xdr:to>
      <xdr:col>5</xdr:col>
      <xdr:colOff>9525</xdr:colOff>
      <xdr:row>547</xdr:row>
      <xdr:rowOff>9525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5FEAFAD6-32C7-4180-9090-59CA1D7F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4489249"/>
          <a:ext cx="6038850" cy="381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562</xdr:row>
      <xdr:rowOff>19050</xdr:rowOff>
    </xdr:from>
    <xdr:to>
      <xdr:col>3</xdr:col>
      <xdr:colOff>9525</xdr:colOff>
      <xdr:row>563</xdr:row>
      <xdr:rowOff>0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4B3F1D82-DBF3-4510-B760-E69E3095F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063847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567</xdr:row>
      <xdr:rowOff>19050</xdr:rowOff>
    </xdr:from>
    <xdr:to>
      <xdr:col>3</xdr:col>
      <xdr:colOff>9525</xdr:colOff>
      <xdr:row>567</xdr:row>
      <xdr:rowOff>180975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6C2D917F-4F94-48EF-9EF5-3181581B1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073372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28575</xdr:rowOff>
    </xdr:from>
    <xdr:to>
      <xdr:col>5</xdr:col>
      <xdr:colOff>657225</xdr:colOff>
      <xdr:row>534</xdr:row>
      <xdr:rowOff>190456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DC5EDF72-4EEE-4C06-B43D-6E9028E1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1822250"/>
          <a:ext cx="6686550" cy="352381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552</xdr:row>
      <xdr:rowOff>28575</xdr:rowOff>
    </xdr:from>
    <xdr:ext cx="6686550" cy="352381"/>
    <xdr:pic>
      <xdr:nvPicPr>
        <xdr:cNvPr id="113" name="Imagen 112">
          <a:extLst>
            <a:ext uri="{FF2B5EF4-FFF2-40B4-BE49-F238E27FC236}">
              <a16:creationId xmlns:a16="http://schemas.microsoft.com/office/drawing/2014/main" id="{50507A9C-A6A8-4B52-9C0D-2470D52D4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1822250"/>
          <a:ext cx="6686550" cy="3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518</xdr:row>
      <xdr:rowOff>28575</xdr:rowOff>
    </xdr:from>
    <xdr:ext cx="6686550" cy="352381"/>
    <xdr:pic>
      <xdr:nvPicPr>
        <xdr:cNvPr id="114" name="Imagen 113">
          <a:extLst>
            <a:ext uri="{FF2B5EF4-FFF2-40B4-BE49-F238E27FC236}">
              <a16:creationId xmlns:a16="http://schemas.microsoft.com/office/drawing/2014/main" id="{55C03943-ACC8-431F-B518-6B56409D4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05632250"/>
          <a:ext cx="6686550" cy="352381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547</xdr:row>
      <xdr:rowOff>0</xdr:rowOff>
    </xdr:from>
    <xdr:to>
      <xdr:col>7</xdr:col>
      <xdr:colOff>56246</xdr:colOff>
      <xdr:row>548</xdr:row>
      <xdr:rowOff>161881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C57D6499-5F25-4C7D-A50A-111D27AB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04651175"/>
          <a:ext cx="7228571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28576</xdr:rowOff>
    </xdr:from>
    <xdr:to>
      <xdr:col>3</xdr:col>
      <xdr:colOff>9525</xdr:colOff>
      <xdr:row>578</xdr:row>
      <xdr:rowOff>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A1245433-D251-47A6-851C-0CEB37E2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104233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582</xdr:row>
      <xdr:rowOff>19050</xdr:rowOff>
    </xdr:from>
    <xdr:to>
      <xdr:col>2</xdr:col>
      <xdr:colOff>2476501</xdr:colOff>
      <xdr:row>582</xdr:row>
      <xdr:rowOff>180975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3F7E3DFD-EA0C-4210-B795-B98ABBAE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" y="111366300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9525</xdr:rowOff>
    </xdr:from>
    <xdr:to>
      <xdr:col>2</xdr:col>
      <xdr:colOff>2486025</xdr:colOff>
      <xdr:row>544</xdr:row>
      <xdr:rowOff>0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0E92AB38-E48A-4835-B4C7-74A7DEB1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040987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19050</xdr:rowOff>
    </xdr:from>
    <xdr:to>
      <xdr:col>3</xdr:col>
      <xdr:colOff>0</xdr:colOff>
      <xdr:row>592</xdr:row>
      <xdr:rowOff>190499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B677D964-B430-4AD3-B9A8-40225938B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134903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19051</xdr:rowOff>
    </xdr:from>
    <xdr:to>
      <xdr:col>2</xdr:col>
      <xdr:colOff>2486025</xdr:colOff>
      <xdr:row>598</xdr:row>
      <xdr:rowOff>180975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504C7320-4099-47F4-9A9A-2979AFFE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14633376"/>
          <a:ext cx="4295775" cy="1619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0</xdr:colOff>
      <xdr:row>8</xdr:row>
      <xdr:rowOff>190499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D7326D7-2824-4C77-9657-7D05E2AE2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19051</xdr:rowOff>
    </xdr:from>
    <xdr:to>
      <xdr:col>3</xdr:col>
      <xdr:colOff>9525</xdr:colOff>
      <xdr:row>18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BCD932B-0501-46E4-A6B5-2ABFD9F8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766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3</xdr:col>
      <xdr:colOff>9525</xdr:colOff>
      <xdr:row>27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D70E661-B0C5-4D15-8498-77DD05ED4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911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19051</xdr:rowOff>
    </xdr:from>
    <xdr:to>
      <xdr:col>3</xdr:col>
      <xdr:colOff>0</xdr:colOff>
      <xdr:row>35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E044BD3-1907-477C-ABB1-90B65D8D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151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2</xdr:col>
      <xdr:colOff>2486025</xdr:colOff>
      <xdr:row>45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1F6ED36-9B20-4192-BE9C-AD436205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296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19051</xdr:rowOff>
    </xdr:from>
    <xdr:to>
      <xdr:col>3</xdr:col>
      <xdr:colOff>0</xdr:colOff>
      <xdr:row>55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41D4551-8340-4CCB-817B-139401643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3536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9525</xdr:rowOff>
    </xdr:from>
    <xdr:to>
      <xdr:col>3</xdr:col>
      <xdr:colOff>19050</xdr:colOff>
      <xdr:row>65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8F8D891-C696-461C-B5BB-CF63277C4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249150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19050</xdr:rowOff>
    </xdr:from>
    <xdr:to>
      <xdr:col>3</xdr:col>
      <xdr:colOff>0</xdr:colOff>
      <xdr:row>75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4DB3BCC-A4A2-4B4F-8230-553EA5AC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1922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9525</xdr:rowOff>
    </xdr:from>
    <xdr:to>
      <xdr:col>3</xdr:col>
      <xdr:colOff>0</xdr:colOff>
      <xdr:row>83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8C2DF58-2E7D-4456-B11D-5A9BE264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8972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81</xdr:row>
      <xdr:rowOff>0</xdr:rowOff>
    </xdr:from>
    <xdr:to>
      <xdr:col>6</xdr:col>
      <xdr:colOff>1</xdr:colOff>
      <xdr:row>82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C1C125A-D706-421A-985A-27A352F5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05301" y="15506700"/>
          <a:ext cx="2400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19050</xdr:rowOff>
    </xdr:from>
    <xdr:to>
      <xdr:col>3</xdr:col>
      <xdr:colOff>0</xdr:colOff>
      <xdr:row>94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B808EE0-D07F-4C82-9FD6-834A3695E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8212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19050</xdr:rowOff>
    </xdr:from>
    <xdr:to>
      <xdr:col>3</xdr:col>
      <xdr:colOff>0</xdr:colOff>
      <xdr:row>104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FB23E35-0CBE-4958-89E5-F4176CC4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97358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28575</xdr:rowOff>
    </xdr:from>
    <xdr:to>
      <xdr:col>3</xdr:col>
      <xdr:colOff>9525</xdr:colOff>
      <xdr:row>142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455C79A-D1C9-460C-8617-28E08340D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0129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9525</xdr:rowOff>
    </xdr:from>
    <xdr:to>
      <xdr:col>3</xdr:col>
      <xdr:colOff>0</xdr:colOff>
      <xdr:row>131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FB41150-9D28-4A20-876D-2F4AFE6DB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0888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28576</xdr:rowOff>
    </xdr:from>
    <xdr:to>
      <xdr:col>3</xdr:col>
      <xdr:colOff>19050</xdr:colOff>
      <xdr:row>122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DFD0D62-2851-4700-827A-2B2B4EB4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193376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19050</xdr:rowOff>
    </xdr:from>
    <xdr:to>
      <xdr:col>3</xdr:col>
      <xdr:colOff>0</xdr:colOff>
      <xdr:row>151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F121D47-A0B3-40C4-8F70-D8E58DC9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274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160</xdr:row>
      <xdr:rowOff>19050</xdr:rowOff>
    </xdr:from>
    <xdr:to>
      <xdr:col>3</xdr:col>
      <xdr:colOff>1</xdr:colOff>
      <xdr:row>160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CB9C3E9-D99A-435E-AA6B-C3A386FBE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06324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2</xdr:col>
      <xdr:colOff>2476500</xdr:colOff>
      <xdr:row>171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CC7AE39-46F5-4AC1-895A-0DEE9445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5645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9525</xdr:rowOff>
    </xdr:from>
    <xdr:to>
      <xdr:col>3</xdr:col>
      <xdr:colOff>0</xdr:colOff>
      <xdr:row>179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FE52E27-E54F-407B-B9F4-2AE6BE125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2709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19051</xdr:rowOff>
    </xdr:from>
    <xdr:to>
      <xdr:col>3</xdr:col>
      <xdr:colOff>19050</xdr:colOff>
      <xdr:row>189</xdr:row>
      <xdr:rowOff>186005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11F0701-5392-488E-9947-18D782006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204526"/>
          <a:ext cx="4324350" cy="16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19050</xdr:rowOff>
    </xdr:from>
    <xdr:to>
      <xdr:col>3</xdr:col>
      <xdr:colOff>9525</xdr:colOff>
      <xdr:row>199</xdr:row>
      <xdr:rowOff>9525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9CA4D4E-5806-4512-B406-5F7E9ED0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79190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9525</xdr:rowOff>
    </xdr:from>
    <xdr:to>
      <xdr:col>2</xdr:col>
      <xdr:colOff>2486025</xdr:colOff>
      <xdr:row>208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6B7C3E2-01BA-41BD-8005-CED19C13C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98240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9525</xdr:rowOff>
    </xdr:from>
    <xdr:to>
      <xdr:col>3</xdr:col>
      <xdr:colOff>0</xdr:colOff>
      <xdr:row>217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14E658B-8B62-4130-ADE7-A2E88108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5480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19050</xdr:rowOff>
    </xdr:from>
    <xdr:to>
      <xdr:col>3</xdr:col>
      <xdr:colOff>9525</xdr:colOff>
      <xdr:row>226</xdr:row>
      <xdr:rowOff>171450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661F95A-4281-4170-976C-520E73366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3281600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3</xdr:col>
      <xdr:colOff>0</xdr:colOff>
      <xdr:row>236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A42C0EE-8354-4519-B7FE-AB223E89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1961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19050</xdr:rowOff>
    </xdr:from>
    <xdr:to>
      <xdr:col>3</xdr:col>
      <xdr:colOff>9525</xdr:colOff>
      <xdr:row>246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886749C0-D3F0-44F4-8C3D-6E5CCF420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1106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28575</xdr:rowOff>
    </xdr:from>
    <xdr:to>
      <xdr:col>3</xdr:col>
      <xdr:colOff>0</xdr:colOff>
      <xdr:row>255</xdr:row>
      <xdr:rowOff>175863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EC3F7AE7-C0EF-4C5F-83C2-F281BC30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8834675"/>
          <a:ext cx="4305300" cy="1472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19050</xdr:rowOff>
    </xdr:from>
    <xdr:to>
      <xdr:col>3</xdr:col>
      <xdr:colOff>0</xdr:colOff>
      <xdr:row>265</xdr:row>
      <xdr:rowOff>190499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1377EEB-0F4A-4476-B8B4-21169E08F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7492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19050</xdr:rowOff>
    </xdr:from>
    <xdr:to>
      <xdr:col>2</xdr:col>
      <xdr:colOff>2486025</xdr:colOff>
      <xdr:row>276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67220A17-3B6F-4F23-BEE4-6665FCE6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6542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19050</xdr:rowOff>
    </xdr:from>
    <xdr:to>
      <xdr:col>3</xdr:col>
      <xdr:colOff>0</xdr:colOff>
      <xdr:row>286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247CFAC-679C-4A98-88D1-5B408CD4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5782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9525</xdr:rowOff>
    </xdr:from>
    <xdr:to>
      <xdr:col>3</xdr:col>
      <xdr:colOff>9525</xdr:colOff>
      <xdr:row>296</xdr:row>
      <xdr:rowOff>9524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AF34A33-911D-403E-A577-943B345C6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648325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19050</xdr:rowOff>
    </xdr:from>
    <xdr:to>
      <xdr:col>3</xdr:col>
      <xdr:colOff>19050</xdr:colOff>
      <xdr:row>305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5264FE71-6AF2-4362-B880-3006BDB6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822632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19050</xdr:rowOff>
    </xdr:from>
    <xdr:to>
      <xdr:col>3</xdr:col>
      <xdr:colOff>0</xdr:colOff>
      <xdr:row>313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D029964-C372-45DA-8AE6-D3606D5C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99408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19050</xdr:rowOff>
    </xdr:from>
    <xdr:to>
      <xdr:col>3</xdr:col>
      <xdr:colOff>9525</xdr:colOff>
      <xdr:row>324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AF79B1FF-7C35-42F7-A218-81A62A5B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18553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19050</xdr:rowOff>
    </xdr:from>
    <xdr:to>
      <xdr:col>3</xdr:col>
      <xdr:colOff>0</xdr:colOff>
      <xdr:row>332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042DCFA-01ED-4B1D-A6D2-474A5EBC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5793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19050</xdr:rowOff>
    </xdr:from>
    <xdr:to>
      <xdr:col>3</xdr:col>
      <xdr:colOff>28575</xdr:colOff>
      <xdr:row>342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EE6B30-10AF-4C1A-8EC9-D0AE5FF66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293875"/>
          <a:ext cx="43338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19050</xdr:rowOff>
    </xdr:from>
    <xdr:to>
      <xdr:col>3</xdr:col>
      <xdr:colOff>9525</xdr:colOff>
      <xdr:row>351</xdr:row>
      <xdr:rowOff>190499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54559E4-BF21-4F7F-839F-C82C8D20A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2084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361</xdr:row>
      <xdr:rowOff>19050</xdr:rowOff>
    </xdr:from>
    <xdr:to>
      <xdr:col>3</xdr:col>
      <xdr:colOff>1</xdr:colOff>
      <xdr:row>362</xdr:row>
      <xdr:rowOff>9525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9800557-E4C9-4960-840E-9AC8443C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91419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19050</xdr:rowOff>
    </xdr:from>
    <xdr:to>
      <xdr:col>3</xdr:col>
      <xdr:colOff>0</xdr:colOff>
      <xdr:row>371</xdr:row>
      <xdr:rowOff>190499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46D27CC-70CB-464F-8F20-2F4B78BAD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10469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19051</xdr:rowOff>
    </xdr:from>
    <xdr:to>
      <xdr:col>2</xdr:col>
      <xdr:colOff>2486025</xdr:colOff>
      <xdr:row>381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96CD101-9809-405D-80E3-13EFA6ECA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9615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19050</xdr:rowOff>
    </xdr:from>
    <xdr:to>
      <xdr:col>2</xdr:col>
      <xdr:colOff>2486025</xdr:colOff>
      <xdr:row>391</xdr:row>
      <xdr:rowOff>171449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F5BE130-1B01-40ED-8426-BE841CAC3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4876025"/>
          <a:ext cx="4295775" cy="1523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19050</xdr:rowOff>
    </xdr:from>
    <xdr:to>
      <xdr:col>3</xdr:col>
      <xdr:colOff>9525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667274-0081-4AB8-80FF-26758DDFF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50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3</xdr:col>
      <xdr:colOff>9525</xdr:colOff>
      <xdr:row>23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1590911-52B6-4DE7-A133-BD0209DC4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005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4</xdr:col>
      <xdr:colOff>0</xdr:colOff>
      <xdr:row>31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7D30BF-6249-4B15-8D5F-A0B3ED09B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43550"/>
          <a:ext cx="52482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19050</xdr:rowOff>
    </xdr:from>
    <xdr:to>
      <xdr:col>3</xdr:col>
      <xdr:colOff>0</xdr:colOff>
      <xdr:row>33</xdr:row>
      <xdr:rowOff>171450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467786A-FF35-4B2F-B393-32B084D5C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31507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28576</xdr:rowOff>
    </xdr:from>
    <xdr:to>
      <xdr:col>3</xdr:col>
      <xdr:colOff>0</xdr:colOff>
      <xdr:row>65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19A8BE9-668C-492D-972C-53CBC9A73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2301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19050</xdr:rowOff>
    </xdr:from>
    <xdr:to>
      <xdr:col>3</xdr:col>
      <xdr:colOff>0</xdr:colOff>
      <xdr:row>73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1D03E42-30B1-4CD9-9580-FE1BE3717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350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</xdr:rowOff>
    </xdr:from>
    <xdr:to>
      <xdr:col>3</xdr:col>
      <xdr:colOff>9524</xdr:colOff>
      <xdr:row>94</xdr:row>
      <xdr:rowOff>190499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BA2C370-BF25-4924-B660-3A6D5E43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954625"/>
          <a:ext cx="4314824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</xdr:row>
      <xdr:rowOff>19051</xdr:rowOff>
    </xdr:from>
    <xdr:to>
      <xdr:col>3</xdr:col>
      <xdr:colOff>1</xdr:colOff>
      <xdr:row>111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906263-6C10-4B23-B747-471A3CED9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12026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19050</xdr:rowOff>
    </xdr:from>
    <xdr:to>
      <xdr:col>3</xdr:col>
      <xdr:colOff>9525</xdr:colOff>
      <xdr:row>130</xdr:row>
      <xdr:rowOff>19049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7A2D748-C7DD-4020-BDF5-5F16A49EB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4631650"/>
          <a:ext cx="431482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19050</xdr:rowOff>
    </xdr:from>
    <xdr:to>
      <xdr:col>3</xdr:col>
      <xdr:colOff>9525</xdr:colOff>
      <xdr:row>158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5D6243-F593-4150-A998-A0134761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1752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19050</xdr:rowOff>
    </xdr:from>
    <xdr:to>
      <xdr:col>2</xdr:col>
      <xdr:colOff>2476500</xdr:colOff>
      <xdr:row>174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0B3E2F7-1366-47DC-BF9B-90045F301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042225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19050</xdr:rowOff>
    </xdr:from>
    <xdr:to>
      <xdr:col>3</xdr:col>
      <xdr:colOff>0</xdr:colOff>
      <xdr:row>189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127C2C67-DB2B-468D-9E35-F18656B85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0902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19050</xdr:rowOff>
    </xdr:from>
    <xdr:to>
      <xdr:col>3</xdr:col>
      <xdr:colOff>9525</xdr:colOff>
      <xdr:row>204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370C1EB6-6EA4-4353-9583-3A30573F3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89667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9525</xdr:rowOff>
    </xdr:from>
    <xdr:to>
      <xdr:col>3</xdr:col>
      <xdr:colOff>0</xdr:colOff>
      <xdr:row>219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200CA18-C0C8-4332-8041-FDD815B0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338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19051</xdr:rowOff>
    </xdr:from>
    <xdr:to>
      <xdr:col>2</xdr:col>
      <xdr:colOff>2486025</xdr:colOff>
      <xdr:row>249</xdr:row>
      <xdr:rowOff>9525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7EDE0AD-BA33-471B-A5B6-FA3176DC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3678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9526</xdr:rowOff>
    </xdr:from>
    <xdr:to>
      <xdr:col>3</xdr:col>
      <xdr:colOff>0</xdr:colOff>
      <xdr:row>262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AF2742B-762B-4E63-949F-A997F843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034826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9525</xdr:rowOff>
    </xdr:from>
    <xdr:to>
      <xdr:col>3</xdr:col>
      <xdr:colOff>9525</xdr:colOff>
      <xdr:row>276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E76EE73-3189-42FE-8330-F6F327178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7018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19051</xdr:rowOff>
    </xdr:from>
    <xdr:to>
      <xdr:col>3</xdr:col>
      <xdr:colOff>9525</xdr:colOff>
      <xdr:row>293</xdr:row>
      <xdr:rowOff>184723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4EBC877C-32B8-4AB8-8B27-D05CB15C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968901"/>
          <a:ext cx="4314825" cy="1656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306</xdr:row>
      <xdr:rowOff>9525</xdr:rowOff>
    </xdr:from>
    <xdr:to>
      <xdr:col>3</xdr:col>
      <xdr:colOff>1</xdr:colOff>
      <xdr:row>307</xdr:row>
      <xdr:rowOff>19050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3D62FDA-FDE3-43AE-857D-09643E1B2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58435875"/>
          <a:ext cx="43053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3</xdr:col>
      <xdr:colOff>19050</xdr:colOff>
      <xdr:row>336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063B7C4-E150-46DE-A3DB-61BE3FDB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9889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19050</xdr:rowOff>
    </xdr:from>
    <xdr:to>
      <xdr:col>2</xdr:col>
      <xdr:colOff>2486025</xdr:colOff>
      <xdr:row>348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8FC4609-18B1-4452-A23F-CD3D7B2F7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64749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9525</xdr:rowOff>
    </xdr:from>
    <xdr:to>
      <xdr:col>3</xdr:col>
      <xdr:colOff>0</xdr:colOff>
      <xdr:row>368</xdr:row>
      <xdr:rowOff>161925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C09DF61C-D7B0-465C-B45D-E3A14B3A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02754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19051</xdr:rowOff>
    </xdr:from>
    <xdr:to>
      <xdr:col>2</xdr:col>
      <xdr:colOff>2486025</xdr:colOff>
      <xdr:row>390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B3995F85-C57C-453E-9FC6-734595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430452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19050</xdr:rowOff>
    </xdr:from>
    <xdr:to>
      <xdr:col>3</xdr:col>
      <xdr:colOff>0</xdr:colOff>
      <xdr:row>405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26F4A563-08F1-480A-8E24-2C84FCE7F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73525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430</xdr:row>
      <xdr:rowOff>19050</xdr:rowOff>
    </xdr:from>
    <xdr:to>
      <xdr:col>3</xdr:col>
      <xdr:colOff>1</xdr:colOff>
      <xdr:row>431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75F03741-8943-4870-A5C2-688B77301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821340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19050</xdr:rowOff>
    </xdr:from>
    <xdr:to>
      <xdr:col>2</xdr:col>
      <xdr:colOff>2486025</xdr:colOff>
      <xdr:row>442</xdr:row>
      <xdr:rowOff>170110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869FEEB-2FF4-402D-8F96-E4900AE69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84448650"/>
          <a:ext cx="4295775" cy="151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19051</xdr:rowOff>
    </xdr:from>
    <xdr:to>
      <xdr:col>3</xdr:col>
      <xdr:colOff>0</xdr:colOff>
      <xdr:row>457</xdr:row>
      <xdr:rowOff>9525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9530EE6-D310-4ED7-8E8C-EF217759D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871156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19050</xdr:rowOff>
    </xdr:from>
    <xdr:to>
      <xdr:col>3</xdr:col>
      <xdr:colOff>9525</xdr:colOff>
      <xdr:row>469</xdr:row>
      <xdr:rowOff>9525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8F8622A-11B9-4867-A36E-9810F054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94207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487</xdr:row>
      <xdr:rowOff>19050</xdr:rowOff>
    </xdr:from>
    <xdr:to>
      <xdr:col>3</xdr:col>
      <xdr:colOff>1</xdr:colOff>
      <xdr:row>488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BC6A2C1-126A-4C50-B4AE-A8E390AF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930402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518</xdr:row>
      <xdr:rowOff>19050</xdr:rowOff>
    </xdr:from>
    <xdr:to>
      <xdr:col>3</xdr:col>
      <xdr:colOff>19051</xdr:colOff>
      <xdr:row>518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EB10AEC7-E1CD-4C38-A96B-DF2E7901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9896475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19051</xdr:rowOff>
    </xdr:from>
    <xdr:to>
      <xdr:col>2</xdr:col>
      <xdr:colOff>2486025</xdr:colOff>
      <xdr:row>533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5A5DB83-0C1B-4160-B8F1-75083F74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016412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9525</xdr:rowOff>
    </xdr:from>
    <xdr:to>
      <xdr:col>2</xdr:col>
      <xdr:colOff>2476500</xdr:colOff>
      <xdr:row>549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BC800BA-AEC3-4DA4-AFFB-97C5E5A95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04679750"/>
          <a:ext cx="428625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19050</xdr:rowOff>
    </xdr:from>
    <xdr:to>
      <xdr:col>3</xdr:col>
      <xdr:colOff>9525</xdr:colOff>
      <xdr:row>563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4C08DC5-B826-4C08-928A-84FCA7A9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075658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19051</xdr:rowOff>
    </xdr:from>
    <xdr:to>
      <xdr:col>2</xdr:col>
      <xdr:colOff>2486025</xdr:colOff>
      <xdr:row>578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C5B6EB3-7642-4130-9FE4-E2811C6CA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104233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9525</xdr:rowOff>
    </xdr:from>
    <xdr:to>
      <xdr:col>3</xdr:col>
      <xdr:colOff>0</xdr:colOff>
      <xdr:row>610</xdr:row>
      <xdr:rowOff>9524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E38ADFD-05A6-4BDE-8411-6B760D97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16338350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28575</xdr:rowOff>
    </xdr:from>
    <xdr:to>
      <xdr:col>3</xdr:col>
      <xdr:colOff>1</xdr:colOff>
      <xdr:row>623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D426294-0E4E-4051-A560-E1D671902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119033925"/>
          <a:ext cx="4305300" cy="152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19051</xdr:rowOff>
    </xdr:from>
    <xdr:to>
      <xdr:col>2</xdr:col>
      <xdr:colOff>2476500</xdr:colOff>
      <xdr:row>7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CEFAFB-EB67-4455-9E79-B7F83EBA7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1"/>
          <a:ext cx="42862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3</xdr:col>
      <xdr:colOff>0</xdr:colOff>
      <xdr:row>27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B15682-5F47-41DA-8ACF-A5C649D7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911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28576</xdr:rowOff>
    </xdr:from>
    <xdr:to>
      <xdr:col>3</xdr:col>
      <xdr:colOff>0</xdr:colOff>
      <xdr:row>17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AA4BEE4-A7E7-4638-8403-B9193BD0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956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2</xdr:col>
      <xdr:colOff>2486025</xdr:colOff>
      <xdr:row>35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52C74C8-E237-40A6-8C06-7C0BE87BF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151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3</xdr:col>
      <xdr:colOff>0</xdr:colOff>
      <xdr:row>44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369F8A2-CC99-491A-B993-913B29DA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391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9525</xdr:rowOff>
    </xdr:from>
    <xdr:to>
      <xdr:col>3</xdr:col>
      <xdr:colOff>19050</xdr:colOff>
      <xdr:row>54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882C4A6-2EF9-4F9C-900B-18B53A66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53650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9525</xdr:rowOff>
    </xdr:from>
    <xdr:to>
      <xdr:col>3</xdr:col>
      <xdr:colOff>9525</xdr:colOff>
      <xdr:row>63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48654A1-B925-48EA-9D96-9BA2DF252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6815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9526</xdr:rowOff>
    </xdr:from>
    <xdr:to>
      <xdr:col>3</xdr:col>
      <xdr:colOff>9525</xdr:colOff>
      <xdr:row>73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C089DC8-A11A-4B78-87F4-93056FEA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8017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19050</xdr:rowOff>
    </xdr:from>
    <xdr:to>
      <xdr:col>3</xdr:col>
      <xdr:colOff>0</xdr:colOff>
      <xdr:row>82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097BF6D-BA46-4ECD-B2C0-03CF4EE8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7162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28576</xdr:rowOff>
    </xdr:from>
    <xdr:to>
      <xdr:col>2</xdr:col>
      <xdr:colOff>2486025</xdr:colOff>
      <xdr:row>91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2A3653A-BD4F-4834-9D30-EE214FB5A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449801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19050</xdr:rowOff>
    </xdr:from>
    <xdr:to>
      <xdr:col>3</xdr:col>
      <xdr:colOff>9525</xdr:colOff>
      <xdr:row>101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4B231C6-1E9B-4F74-AA1B-48FDAC127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3548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19050</xdr:rowOff>
    </xdr:from>
    <xdr:to>
      <xdr:col>3</xdr:col>
      <xdr:colOff>0</xdr:colOff>
      <xdr:row>110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F7695AA-CF14-45A1-98ED-CC7B410AB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0788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19051</xdr:rowOff>
    </xdr:from>
    <xdr:to>
      <xdr:col>3</xdr:col>
      <xdr:colOff>0</xdr:colOff>
      <xdr:row>119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05BD488-0505-4962-9688-027FBDC63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8028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28576</xdr:rowOff>
    </xdr:from>
    <xdr:to>
      <xdr:col>3</xdr:col>
      <xdr:colOff>0</xdr:colOff>
      <xdr:row>138</xdr:row>
      <xdr:rowOff>19050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FFC043B-EBAF-4F5A-84DB-18BE351E1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2604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28575</xdr:rowOff>
    </xdr:from>
    <xdr:to>
      <xdr:col>3</xdr:col>
      <xdr:colOff>1</xdr:colOff>
      <xdr:row>128</xdr:row>
      <xdr:rowOff>180974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E49E20B-0AAC-4348-9779-DC9033C1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45459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19050</xdr:rowOff>
    </xdr:from>
    <xdr:to>
      <xdr:col>3</xdr:col>
      <xdr:colOff>0</xdr:colOff>
      <xdr:row>147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D379298-4B6F-4E35-B9F1-83028945F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974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9525</xdr:rowOff>
    </xdr:from>
    <xdr:to>
      <xdr:col>3</xdr:col>
      <xdr:colOff>9525</xdr:colOff>
      <xdr:row>155</xdr:row>
      <xdr:rowOff>180974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15FF04A-6B85-46AA-B6C4-D71D8BED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96799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19050</xdr:rowOff>
    </xdr:from>
    <xdr:to>
      <xdr:col>3</xdr:col>
      <xdr:colOff>9525</xdr:colOff>
      <xdr:row>164</xdr:row>
      <xdr:rowOff>190499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A74F2E3-20B6-4A4E-A2F7-F2731AAAA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14229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19051</xdr:rowOff>
    </xdr:from>
    <xdr:to>
      <xdr:col>3</xdr:col>
      <xdr:colOff>9525</xdr:colOff>
      <xdr:row>173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65166739-F96A-4136-8264-13D26314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31470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19050</xdr:rowOff>
    </xdr:from>
    <xdr:to>
      <xdr:col>3</xdr:col>
      <xdr:colOff>9525</xdr:colOff>
      <xdr:row>183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D25C882-0D14-4996-AC43-65C976FF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8805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19050</xdr:rowOff>
    </xdr:from>
    <xdr:to>
      <xdr:col>3</xdr:col>
      <xdr:colOff>0</xdr:colOff>
      <xdr:row>191</xdr:row>
      <xdr:rowOff>171450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C8AB947-F663-4F38-B41A-E05808853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5950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200</xdr:row>
      <xdr:rowOff>19050</xdr:rowOff>
    </xdr:from>
    <xdr:to>
      <xdr:col>3</xdr:col>
      <xdr:colOff>1</xdr:colOff>
      <xdr:row>201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9C4B17D-BD83-42C4-9993-9634AFC5F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83190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19050</xdr:rowOff>
    </xdr:from>
    <xdr:to>
      <xdr:col>3</xdr:col>
      <xdr:colOff>0</xdr:colOff>
      <xdr:row>209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F309505-A183-47F0-90C3-A67FCE21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00431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19050</xdr:rowOff>
    </xdr:from>
    <xdr:to>
      <xdr:col>2</xdr:col>
      <xdr:colOff>2486025</xdr:colOff>
      <xdr:row>218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837326C6-B11F-4F44-BC0A-972E0D7F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76712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19051</xdr:rowOff>
    </xdr:from>
    <xdr:to>
      <xdr:col>3</xdr:col>
      <xdr:colOff>0</xdr:colOff>
      <xdr:row>227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6B8D977-A750-4764-AA82-0DF0AD013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34911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2</xdr:col>
      <xdr:colOff>2486025</xdr:colOff>
      <xdr:row>237</xdr:row>
      <xdr:rowOff>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B076910-7C92-4427-9D3B-88F4572D3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52151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19051</xdr:rowOff>
    </xdr:from>
    <xdr:to>
      <xdr:col>2</xdr:col>
      <xdr:colOff>2486025</xdr:colOff>
      <xdr:row>245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FE195E94-F716-4ACD-B39B-E946FF1D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69296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2</xdr:col>
      <xdr:colOff>2486025</xdr:colOff>
      <xdr:row>255</xdr:row>
      <xdr:rowOff>171450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684E532-4995-4D05-A1AF-1BF9B50B2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8537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19050</xdr:rowOff>
    </xdr:from>
    <xdr:to>
      <xdr:col>3</xdr:col>
      <xdr:colOff>9525</xdr:colOff>
      <xdr:row>264</xdr:row>
      <xdr:rowOff>190499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3EEDD0D3-7129-41A2-9035-B21D1369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5777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273</xdr:row>
      <xdr:rowOff>19050</xdr:rowOff>
    </xdr:from>
    <xdr:to>
      <xdr:col>3</xdr:col>
      <xdr:colOff>1</xdr:colOff>
      <xdr:row>273</xdr:row>
      <xdr:rowOff>190499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1C6E23B-A7CB-4256-820D-F224A268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" y="523017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19050</xdr:rowOff>
    </xdr:from>
    <xdr:to>
      <xdr:col>3</xdr:col>
      <xdr:colOff>9525</xdr:colOff>
      <xdr:row>283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CBF26ED-D446-4B22-8864-085C6262D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40258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19050</xdr:rowOff>
    </xdr:from>
    <xdr:to>
      <xdr:col>2</xdr:col>
      <xdr:colOff>2486025</xdr:colOff>
      <xdr:row>291</xdr:row>
      <xdr:rowOff>190499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2A64D16-E53B-4920-A018-1C3D9790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7593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19051</xdr:rowOff>
    </xdr:from>
    <xdr:to>
      <xdr:col>3</xdr:col>
      <xdr:colOff>0</xdr:colOff>
      <xdr:row>302</xdr:row>
      <xdr:rowOff>9525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C8126C9-06DB-4E3C-AC1F-10E86846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76643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310</xdr:row>
      <xdr:rowOff>19050</xdr:rowOff>
    </xdr:from>
    <xdr:to>
      <xdr:col>3</xdr:col>
      <xdr:colOff>1</xdr:colOff>
      <xdr:row>310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EE53ED-C99C-46E8-AD3C-F1B31C993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593883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320</xdr:row>
      <xdr:rowOff>19050</xdr:rowOff>
    </xdr:from>
    <xdr:to>
      <xdr:col>3</xdr:col>
      <xdr:colOff>1</xdr:colOff>
      <xdr:row>320</xdr:row>
      <xdr:rowOff>171450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8A535A1A-DA58-44DD-A068-369CE12CA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13029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9525</xdr:rowOff>
    </xdr:from>
    <xdr:to>
      <xdr:col>3</xdr:col>
      <xdr:colOff>0</xdr:colOff>
      <xdr:row>330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FE48A8F-E2E4-4A65-BC07-ECE92B80C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3198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19051</xdr:rowOff>
    </xdr:from>
    <xdr:to>
      <xdr:col>3</xdr:col>
      <xdr:colOff>0</xdr:colOff>
      <xdr:row>340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A33ED989-3782-46BD-B82B-A73542F2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51224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19050</xdr:rowOff>
    </xdr:from>
    <xdr:to>
      <xdr:col>3</xdr:col>
      <xdr:colOff>0</xdr:colOff>
      <xdr:row>351</xdr:row>
      <xdr:rowOff>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C8A8B679-0ED2-43CB-A9E3-A80905F4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70560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19050</xdr:rowOff>
    </xdr:from>
    <xdr:to>
      <xdr:col>3</xdr:col>
      <xdr:colOff>9525</xdr:colOff>
      <xdr:row>361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49E6525-0B2F-4C0E-8147-024141D39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89610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19050</xdr:rowOff>
    </xdr:from>
    <xdr:to>
      <xdr:col>3</xdr:col>
      <xdr:colOff>9525</xdr:colOff>
      <xdr:row>370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10EFB9F-68A6-4C8C-A00B-BBE9A60E0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06850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19050</xdr:rowOff>
    </xdr:from>
    <xdr:to>
      <xdr:col>3</xdr:col>
      <xdr:colOff>0</xdr:colOff>
      <xdr:row>379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693C781-1704-4753-B685-3E83AC4C5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2409050"/>
          <a:ext cx="4305300" cy="1714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3</xdr:col>
      <xdr:colOff>9525</xdr:colOff>
      <xdr:row>8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1FC607-08C7-4389-AC8A-4CCD41075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19050</xdr:rowOff>
    </xdr:from>
    <xdr:to>
      <xdr:col>3</xdr:col>
      <xdr:colOff>9525</xdr:colOff>
      <xdr:row>27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FCF8A7-9ACC-47C7-AB4F-51896FBE7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1816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</xdr:row>
      <xdr:rowOff>19050</xdr:rowOff>
    </xdr:from>
    <xdr:to>
      <xdr:col>3</xdr:col>
      <xdr:colOff>1</xdr:colOff>
      <xdr:row>18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F77FF7-A543-476C-A034-BD2C8203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2766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3</xdr:col>
      <xdr:colOff>0</xdr:colOff>
      <xdr:row>36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090FDD-2CE3-42B6-B1C4-45530838C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9056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19050</xdr:rowOff>
    </xdr:from>
    <xdr:to>
      <xdr:col>3</xdr:col>
      <xdr:colOff>0</xdr:colOff>
      <xdr:row>47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E35DE3A-1ED9-47B0-BF33-D59421355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820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19051</xdr:rowOff>
    </xdr:from>
    <xdr:to>
      <xdr:col>3</xdr:col>
      <xdr:colOff>19050</xdr:colOff>
      <xdr:row>56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6DFF5BB-25B4-48B1-B67C-978CE432D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34676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3</xdr:col>
      <xdr:colOff>9525</xdr:colOff>
      <xdr:row>66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DC20AEC-5DCA-4753-B775-26F2E9E11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4491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19050</xdr:rowOff>
    </xdr:from>
    <xdr:to>
      <xdr:col>3</xdr:col>
      <xdr:colOff>0</xdr:colOff>
      <xdr:row>76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723F585-8BA0-4C03-9433-0BE1E452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3827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19050</xdr:rowOff>
    </xdr:from>
    <xdr:to>
      <xdr:col>3</xdr:col>
      <xdr:colOff>0</xdr:colOff>
      <xdr:row>86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41724B5-98BB-4110-90C7-4DEE9F6EC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2877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28576</xdr:rowOff>
    </xdr:from>
    <xdr:to>
      <xdr:col>3</xdr:col>
      <xdr:colOff>0</xdr:colOff>
      <xdr:row>95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05A38ED-B164-4ADF-AA27-473D095C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0213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19050</xdr:rowOff>
    </xdr:from>
    <xdr:to>
      <xdr:col>3</xdr:col>
      <xdr:colOff>1</xdr:colOff>
      <xdr:row>105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DE1D1C6-F54B-42CD-A377-54E5CF167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9263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19050</xdr:rowOff>
    </xdr:from>
    <xdr:to>
      <xdr:col>3</xdr:col>
      <xdr:colOff>9525</xdr:colOff>
      <xdr:row>114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0FE4886-102F-4255-9466-0E3EA9E6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6503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19051</xdr:rowOff>
    </xdr:from>
    <xdr:to>
      <xdr:col>3</xdr:col>
      <xdr:colOff>0</xdr:colOff>
      <xdr:row>123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96BC63C-0153-49D1-A206-F6CC5631E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5648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19050</xdr:rowOff>
    </xdr:from>
    <xdr:to>
      <xdr:col>3</xdr:col>
      <xdr:colOff>0</xdr:colOff>
      <xdr:row>133</xdr:row>
      <xdr:rowOff>171450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30CFD21-8DC5-436B-ACC1-ACA896540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4889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19050</xdr:rowOff>
    </xdr:from>
    <xdr:to>
      <xdr:col>3</xdr:col>
      <xdr:colOff>0</xdr:colOff>
      <xdr:row>143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2BBED62-0C4D-4B4E-AA29-38DCCBAB9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73939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19050</xdr:rowOff>
    </xdr:from>
    <xdr:to>
      <xdr:col>2</xdr:col>
      <xdr:colOff>2486025</xdr:colOff>
      <xdr:row>154</xdr:row>
      <xdr:rowOff>19050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04BA5A6-B46F-4499-8062-17A0A3BB1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9308425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163</xdr:row>
      <xdr:rowOff>19050</xdr:rowOff>
    </xdr:from>
    <xdr:to>
      <xdr:col>3</xdr:col>
      <xdr:colOff>19051</xdr:colOff>
      <xdr:row>163</xdr:row>
      <xdr:rowOff>180975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44BA3DD-4672-45FC-BA20-AEF2CD3DC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3121342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19050</xdr:rowOff>
    </xdr:from>
    <xdr:to>
      <xdr:col>2</xdr:col>
      <xdr:colOff>2486025</xdr:colOff>
      <xdr:row>173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F32316C-EBB9-4AFB-8FD4-3132E466D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9469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19050</xdr:rowOff>
    </xdr:from>
    <xdr:to>
      <xdr:col>3</xdr:col>
      <xdr:colOff>9525</xdr:colOff>
      <xdr:row>182</xdr:row>
      <xdr:rowOff>190499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BD245E-94A1-467D-9232-6AABE3E4E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8615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19050</xdr:rowOff>
    </xdr:from>
    <xdr:to>
      <xdr:col>3</xdr:col>
      <xdr:colOff>0</xdr:colOff>
      <xdr:row>192</xdr:row>
      <xdr:rowOff>9525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177A688-7AB6-4E49-876F-AD5115C6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5950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19051</xdr:rowOff>
    </xdr:from>
    <xdr:to>
      <xdr:col>3</xdr:col>
      <xdr:colOff>9525</xdr:colOff>
      <xdr:row>200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E900314C-1948-4FDB-A000-2CF32C6C6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3095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19050</xdr:rowOff>
    </xdr:from>
    <xdr:to>
      <xdr:col>2</xdr:col>
      <xdr:colOff>2486025</xdr:colOff>
      <xdr:row>210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7C3CB2B-857E-4103-9FA8-B4ABCD99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0335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9525</xdr:rowOff>
    </xdr:from>
    <xdr:to>
      <xdr:col>3</xdr:col>
      <xdr:colOff>9525</xdr:colOff>
      <xdr:row>220</xdr:row>
      <xdr:rowOff>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9284776-465C-45A9-964A-76C40B51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19385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19051</xdr:rowOff>
    </xdr:from>
    <xdr:to>
      <xdr:col>3</xdr:col>
      <xdr:colOff>9525</xdr:colOff>
      <xdr:row>229</xdr:row>
      <xdr:rowOff>9525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A31049A-9712-4BD0-8CCD-6A0A29DE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36721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19050</xdr:rowOff>
    </xdr:from>
    <xdr:to>
      <xdr:col>3</xdr:col>
      <xdr:colOff>9525</xdr:colOff>
      <xdr:row>238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2C7B3CE-DECC-4F68-B78F-DC9B7DA6B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5866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19050</xdr:rowOff>
    </xdr:from>
    <xdr:to>
      <xdr:col>2</xdr:col>
      <xdr:colOff>2486025</xdr:colOff>
      <xdr:row>248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99FBAF4-1863-457B-9145-65D6B967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5011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19051</xdr:rowOff>
    </xdr:from>
    <xdr:to>
      <xdr:col>3</xdr:col>
      <xdr:colOff>9525</xdr:colOff>
      <xdr:row>258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B4D96540-CCE3-4BF5-A991-30909B57A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4061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19050</xdr:rowOff>
    </xdr:from>
    <xdr:to>
      <xdr:col>3</xdr:col>
      <xdr:colOff>0</xdr:colOff>
      <xdr:row>267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12B0F85-4552-43FD-8859-431CD5DC9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1397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19050</xdr:rowOff>
    </xdr:from>
    <xdr:to>
      <xdr:col>2</xdr:col>
      <xdr:colOff>2486025</xdr:colOff>
      <xdr:row>276</xdr:row>
      <xdr:rowOff>171449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C00B91C-8651-4DD8-813D-009E8E196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863750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19051</xdr:rowOff>
    </xdr:from>
    <xdr:to>
      <xdr:col>3</xdr:col>
      <xdr:colOff>0</xdr:colOff>
      <xdr:row>285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56F0FD0-09D3-4DE9-949A-099F68C24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45877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294</xdr:row>
      <xdr:rowOff>19050</xdr:rowOff>
    </xdr:from>
    <xdr:to>
      <xdr:col>3</xdr:col>
      <xdr:colOff>1</xdr:colOff>
      <xdr:row>295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A3A245F-DF06-4348-8F9E-40CB230E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63118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19050</xdr:rowOff>
    </xdr:from>
    <xdr:to>
      <xdr:col>3</xdr:col>
      <xdr:colOff>0</xdr:colOff>
      <xdr:row>305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4FFE124-F158-4D31-B550-D76535C8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82358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19050</xdr:rowOff>
    </xdr:from>
    <xdr:to>
      <xdr:col>3</xdr:col>
      <xdr:colOff>0</xdr:colOff>
      <xdr:row>315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75D22AC-3456-4BFA-B5F2-FD173A60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01408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28576</xdr:rowOff>
    </xdr:from>
    <xdr:to>
      <xdr:col>3</xdr:col>
      <xdr:colOff>9525</xdr:colOff>
      <xdr:row>325</xdr:row>
      <xdr:rowOff>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666D87F-0286-4A1F-ABD4-63D9CE8FB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20649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19051</xdr:rowOff>
    </xdr:from>
    <xdr:to>
      <xdr:col>2</xdr:col>
      <xdr:colOff>2486025</xdr:colOff>
      <xdr:row>334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FBBC3D9-E635-4B0C-BD77-8B6192F1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396990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19050</xdr:rowOff>
    </xdr:from>
    <xdr:to>
      <xdr:col>3</xdr:col>
      <xdr:colOff>0</xdr:colOff>
      <xdr:row>344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4FDBF4A-6B2A-47F2-AD9A-90BFC5C6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69392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19050</xdr:rowOff>
    </xdr:from>
    <xdr:to>
      <xdr:col>3</xdr:col>
      <xdr:colOff>0</xdr:colOff>
      <xdr:row>352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A3FED48-A21F-49B7-9C2E-3CAC9CA3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74084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19051</xdr:rowOff>
    </xdr:from>
    <xdr:to>
      <xdr:col>3</xdr:col>
      <xdr:colOff>9525</xdr:colOff>
      <xdr:row>362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E57578D-CB58-48A2-8232-10BA56E3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93420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19050</xdr:rowOff>
    </xdr:from>
    <xdr:to>
      <xdr:col>2</xdr:col>
      <xdr:colOff>2486025</xdr:colOff>
      <xdr:row>372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9F576FA-2177-4567-9D9A-2803A8325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10565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19051</xdr:rowOff>
    </xdr:from>
    <xdr:to>
      <xdr:col>3</xdr:col>
      <xdr:colOff>19050</xdr:colOff>
      <xdr:row>380</xdr:row>
      <xdr:rowOff>167083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819E077-167A-4C42-95D7-71683CCF1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780526"/>
          <a:ext cx="4324350" cy="148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19050</xdr:rowOff>
    </xdr:from>
    <xdr:to>
      <xdr:col>2</xdr:col>
      <xdr:colOff>2486025</xdr:colOff>
      <xdr:row>390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8E3EBBA7-4AC2-4A83-A7DA-435FDB56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4504550"/>
          <a:ext cx="4295775" cy="1714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19050</xdr:rowOff>
    </xdr:from>
    <xdr:to>
      <xdr:col>3</xdr:col>
      <xdr:colOff>0</xdr:colOff>
      <xdr:row>12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0CD84B6-9374-456C-9C79-BA4E6E46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50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19051</xdr:rowOff>
    </xdr:from>
    <xdr:to>
      <xdr:col>3</xdr:col>
      <xdr:colOff>0</xdr:colOff>
      <xdr:row>14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4B95CC-72E2-4942-8479-FBCBCFB7C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55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</xdr:rowOff>
    </xdr:from>
    <xdr:to>
      <xdr:col>2</xdr:col>
      <xdr:colOff>2486025</xdr:colOff>
      <xdr:row>26</xdr:row>
      <xdr:rowOff>19050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D3B79E3-73F7-4C83-9AFC-D40C24BF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781550"/>
          <a:ext cx="429577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19051</xdr:rowOff>
    </xdr:from>
    <xdr:to>
      <xdr:col>3</xdr:col>
      <xdr:colOff>0</xdr:colOff>
      <xdr:row>48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DDCDA85-A7D4-4215-AE7E-FA835AF8A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821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28575</xdr:rowOff>
    </xdr:from>
    <xdr:to>
      <xdr:col>3</xdr:col>
      <xdr:colOff>0</xdr:colOff>
      <xdr:row>62</xdr:row>
      <xdr:rowOff>170786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D870F82-A655-4352-8A4D-ADDE3E2EC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68150"/>
          <a:ext cx="4305300" cy="142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19051</xdr:rowOff>
    </xdr:from>
    <xdr:to>
      <xdr:col>3</xdr:col>
      <xdr:colOff>0</xdr:colOff>
      <xdr:row>76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E963AFC-27D2-4C8D-91CB-A5700E41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5256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19051</xdr:rowOff>
    </xdr:from>
    <xdr:to>
      <xdr:col>3</xdr:col>
      <xdr:colOff>0</xdr:colOff>
      <xdr:row>90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9CF9289-CEE6-49AE-B2ED-67B1F881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2116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19050</xdr:rowOff>
    </xdr:from>
    <xdr:to>
      <xdr:col>2</xdr:col>
      <xdr:colOff>2486025</xdr:colOff>
      <xdr:row>91</xdr:row>
      <xdr:rowOff>190500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EB44EE6-1BD8-4F3D-8B2B-A4C412405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4021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19050</xdr:rowOff>
    </xdr:from>
    <xdr:to>
      <xdr:col>3</xdr:col>
      <xdr:colOff>19050</xdr:colOff>
      <xdr:row>108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D81C017-9FB1-4A58-97CA-2CD348340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0175"/>
          <a:ext cx="43243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19050</xdr:rowOff>
    </xdr:from>
    <xdr:to>
      <xdr:col>3</xdr:col>
      <xdr:colOff>0</xdr:colOff>
      <xdr:row>129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4BDD3C3-89B7-4933-BCB4-28D0FC723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6697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19050</xdr:rowOff>
    </xdr:from>
    <xdr:to>
      <xdr:col>3</xdr:col>
      <xdr:colOff>0</xdr:colOff>
      <xdr:row>141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B9F1DD5-D37A-4274-838F-F84ED2723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9652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9526</xdr:rowOff>
    </xdr:from>
    <xdr:to>
      <xdr:col>3</xdr:col>
      <xdr:colOff>0</xdr:colOff>
      <xdr:row>142</xdr:row>
      <xdr:rowOff>190500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3F8FB94-DE03-49A1-911A-BA3FC664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16530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19050</xdr:rowOff>
    </xdr:from>
    <xdr:to>
      <xdr:col>2</xdr:col>
      <xdr:colOff>2486025</xdr:colOff>
      <xdr:row>154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5311189-5782-415B-99CA-2738B4598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4417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19050</xdr:rowOff>
    </xdr:from>
    <xdr:to>
      <xdr:col>3</xdr:col>
      <xdr:colOff>9525</xdr:colOff>
      <xdr:row>166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CD1C068-27A2-411D-A0BB-8321C328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17563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19050</xdr:rowOff>
    </xdr:from>
    <xdr:to>
      <xdr:col>3</xdr:col>
      <xdr:colOff>0</xdr:colOff>
      <xdr:row>184</xdr:row>
      <xdr:rowOff>190500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1FF3B97-11D1-4C0E-A930-D0661899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1853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19050</xdr:rowOff>
    </xdr:from>
    <xdr:to>
      <xdr:col>2</xdr:col>
      <xdr:colOff>2486025</xdr:colOff>
      <xdr:row>183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1F16FD5-BD87-4F73-A225-CFBE801F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9948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19050</xdr:rowOff>
    </xdr:from>
    <xdr:to>
      <xdr:col>3</xdr:col>
      <xdr:colOff>9525</xdr:colOff>
      <xdr:row>207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5DA965E-5C4E-4F35-88EC-528E7724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93954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9526</xdr:rowOff>
    </xdr:from>
    <xdr:to>
      <xdr:col>3</xdr:col>
      <xdr:colOff>0</xdr:colOff>
      <xdr:row>218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6D18CCD-CF17-48B9-A010-9C7071AF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1690926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19050</xdr:rowOff>
    </xdr:from>
    <xdr:to>
      <xdr:col>3</xdr:col>
      <xdr:colOff>9525</xdr:colOff>
      <xdr:row>230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D04BAB9-EA02-46EA-B0F3-A2732E2B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37959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19050</xdr:rowOff>
    </xdr:from>
    <xdr:to>
      <xdr:col>2</xdr:col>
      <xdr:colOff>2476500</xdr:colOff>
      <xdr:row>244</xdr:row>
      <xdr:rowOff>190499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565091C-EC77-499A-93EB-A2F67188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672500"/>
          <a:ext cx="428625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28576</xdr:rowOff>
    </xdr:from>
    <xdr:to>
      <xdr:col>3</xdr:col>
      <xdr:colOff>0</xdr:colOff>
      <xdr:row>259</xdr:row>
      <xdr:rowOff>19050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D72257E7-66E9-48C3-80DC-8A0BD495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3490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280</xdr:row>
      <xdr:rowOff>19051</xdr:rowOff>
    </xdr:from>
    <xdr:to>
      <xdr:col>3</xdr:col>
      <xdr:colOff>1</xdr:colOff>
      <xdr:row>280</xdr:row>
      <xdr:rowOff>179907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676CA367-16C1-40BA-9C85-18E95EDEB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53559076"/>
          <a:ext cx="4305300" cy="160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19050</xdr:rowOff>
    </xdr:from>
    <xdr:to>
      <xdr:col>3</xdr:col>
      <xdr:colOff>9525</xdr:colOff>
      <xdr:row>295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D613583B-662C-48A8-B4FB-F8B16BC7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62260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9525</xdr:rowOff>
    </xdr:from>
    <xdr:to>
      <xdr:col>3</xdr:col>
      <xdr:colOff>19050</xdr:colOff>
      <xdr:row>305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90C6DFB-47CC-4596-8F86-4EB7A726C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3120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321</xdr:row>
      <xdr:rowOff>19050</xdr:rowOff>
    </xdr:from>
    <xdr:to>
      <xdr:col>3</xdr:col>
      <xdr:colOff>1</xdr:colOff>
      <xdr:row>321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3C4F779C-653E-4819-AECE-116BD5E21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1388625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19051</xdr:rowOff>
    </xdr:from>
    <xdr:to>
      <xdr:col>3</xdr:col>
      <xdr:colOff>0</xdr:colOff>
      <xdr:row>339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99B5637-BDE5-4CCE-B594-C4F47CDFE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48176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19050</xdr:rowOff>
    </xdr:from>
    <xdr:to>
      <xdr:col>3</xdr:col>
      <xdr:colOff>0</xdr:colOff>
      <xdr:row>362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8F8CBC3-4260-430E-942B-4874FC7BD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9027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19050</xdr:rowOff>
    </xdr:from>
    <xdr:to>
      <xdr:col>3</xdr:col>
      <xdr:colOff>19050</xdr:colOff>
      <xdr:row>374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DFCE4E2-04BA-44BA-AD1A-F44EB1EA2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15137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19050</xdr:rowOff>
    </xdr:from>
    <xdr:to>
      <xdr:col>3</xdr:col>
      <xdr:colOff>0</xdr:colOff>
      <xdr:row>385</xdr:row>
      <xdr:rowOff>180975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DB429C0-5C80-4C6E-8AE5-8092570AC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36092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9525</xdr:rowOff>
    </xdr:from>
    <xdr:to>
      <xdr:col>3</xdr:col>
      <xdr:colOff>9525</xdr:colOff>
      <xdr:row>386</xdr:row>
      <xdr:rowOff>180974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C99EE6DB-8C92-4F87-8A97-CAF5A84E5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7901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19051</xdr:rowOff>
    </xdr:from>
    <xdr:to>
      <xdr:col>3</xdr:col>
      <xdr:colOff>9525</xdr:colOff>
      <xdr:row>397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20C5A71F-89C3-4C1C-8872-9844D71AD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58952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19050</xdr:rowOff>
    </xdr:from>
    <xdr:to>
      <xdr:col>3</xdr:col>
      <xdr:colOff>9525</xdr:colOff>
      <xdr:row>409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2323E431-EE62-46A8-BF3E-0BDF0DF5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0097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19049</xdr:rowOff>
    </xdr:from>
    <xdr:to>
      <xdr:col>3</xdr:col>
      <xdr:colOff>0</xdr:colOff>
      <xdr:row>434</xdr:row>
      <xdr:rowOff>9524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35457A9C-4152-475A-B6A9-B38B1D5CE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281034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19051</xdr:rowOff>
    </xdr:from>
    <xdr:to>
      <xdr:col>2</xdr:col>
      <xdr:colOff>2486025</xdr:colOff>
      <xdr:row>445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EF19E97-B648-481E-9E61-5A58CB04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50963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19050</xdr:rowOff>
    </xdr:from>
    <xdr:to>
      <xdr:col>2</xdr:col>
      <xdr:colOff>2486025</xdr:colOff>
      <xdr:row>458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DC694F3-D38F-4FF2-8E20-9B5B8EDF5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75728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470</xdr:row>
      <xdr:rowOff>19050</xdr:rowOff>
    </xdr:from>
    <xdr:to>
      <xdr:col>3</xdr:col>
      <xdr:colOff>1</xdr:colOff>
      <xdr:row>470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433D2FF-1B50-45B5-B14F-A40011D5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898779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1</xdr:rowOff>
    </xdr:from>
    <xdr:to>
      <xdr:col>3</xdr:col>
      <xdr:colOff>0</xdr:colOff>
      <xdr:row>471</xdr:row>
      <xdr:rowOff>180975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CC638E26-C408-4502-837F-E7BC4E1B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00493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19050</xdr:rowOff>
    </xdr:from>
    <xdr:to>
      <xdr:col>3</xdr:col>
      <xdr:colOff>0</xdr:colOff>
      <xdr:row>482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2CE28416-C4A6-49B8-B0B5-3FA80B342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21639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9525</xdr:rowOff>
    </xdr:from>
    <xdr:to>
      <xdr:col>2</xdr:col>
      <xdr:colOff>2486025</xdr:colOff>
      <xdr:row>483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E699A04D-2F1C-4723-A296-B9019B954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23639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508</xdr:row>
      <xdr:rowOff>9525</xdr:rowOff>
    </xdr:from>
    <xdr:to>
      <xdr:col>3</xdr:col>
      <xdr:colOff>1</xdr:colOff>
      <xdr:row>508</xdr:row>
      <xdr:rowOff>180975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50883A9A-D995-47FE-B7CC-B05F038C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" y="971359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19051</xdr:rowOff>
    </xdr:from>
    <xdr:to>
      <xdr:col>2</xdr:col>
      <xdr:colOff>2486025</xdr:colOff>
      <xdr:row>520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8CE0A6B-8CFF-4C85-83AB-290862E0F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99450526"/>
          <a:ext cx="4295775" cy="1619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9525</xdr:colOff>
      <xdr:row>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6132BF-8B27-4C51-94D0-4A1CFB15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9525</xdr:rowOff>
    </xdr:from>
    <xdr:to>
      <xdr:col>3</xdr:col>
      <xdr:colOff>0</xdr:colOff>
      <xdr:row>18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47589CC-D9EF-42AD-B378-451B5F5CC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670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19050</xdr:rowOff>
    </xdr:from>
    <xdr:to>
      <xdr:col>3</xdr:col>
      <xdr:colOff>19050</xdr:colOff>
      <xdr:row>26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B6016DE-4C27-4EC0-9990-DD17D5E89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91100"/>
          <a:ext cx="4324350" cy="14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3</xdr:col>
      <xdr:colOff>0</xdr:colOff>
      <xdr:row>36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09C14AC-0253-4534-A354-F45E61D8D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151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2</xdr:col>
      <xdr:colOff>2486025</xdr:colOff>
      <xdr:row>44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9236994-4A17-408A-8F36-38AD47B3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391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19051</xdr:rowOff>
    </xdr:from>
    <xdr:to>
      <xdr:col>3</xdr:col>
      <xdr:colOff>9525</xdr:colOff>
      <xdr:row>53</xdr:row>
      <xdr:rowOff>180975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84D3DE7-21AB-4AAB-B703-497E7CFE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31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19050</xdr:rowOff>
    </xdr:from>
    <xdr:to>
      <xdr:col>3</xdr:col>
      <xdr:colOff>9525</xdr:colOff>
      <xdr:row>63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61ED385-A5CF-4856-B956-0591601C1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776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19050</xdr:rowOff>
    </xdr:from>
    <xdr:to>
      <xdr:col>3</xdr:col>
      <xdr:colOff>19050</xdr:colOff>
      <xdr:row>72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84D36C8-DBB1-4637-9C03-4B7088A3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6207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19050</xdr:rowOff>
    </xdr:from>
    <xdr:to>
      <xdr:col>3</xdr:col>
      <xdr:colOff>0</xdr:colOff>
      <xdr:row>80</xdr:row>
      <xdr:rowOff>190499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D1DC2CC-2270-4378-8F0A-2E5BCFEB9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3352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19050</xdr:rowOff>
    </xdr:from>
    <xdr:to>
      <xdr:col>3</xdr:col>
      <xdr:colOff>0</xdr:colOff>
      <xdr:row>89</xdr:row>
      <xdr:rowOff>190499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D89B53D-3B22-4127-8D43-822DDF09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0592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19050</xdr:rowOff>
    </xdr:from>
    <xdr:to>
      <xdr:col>3</xdr:col>
      <xdr:colOff>1</xdr:colOff>
      <xdr:row>98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9A36AD1-3F82-4DD5-A9F8-B09689736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87833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19050</xdr:rowOff>
    </xdr:from>
    <xdr:to>
      <xdr:col>3</xdr:col>
      <xdr:colOff>19050</xdr:colOff>
      <xdr:row>107</xdr:row>
      <xdr:rowOff>171450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4AE13AE-AAA8-4A28-8AC2-3D02C945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507325"/>
          <a:ext cx="43243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19050</xdr:rowOff>
    </xdr:from>
    <xdr:to>
      <xdr:col>3</xdr:col>
      <xdr:colOff>9525</xdr:colOff>
      <xdr:row>117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71860B0-C963-494A-9290-1A9CC21F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2313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19050</xdr:rowOff>
    </xdr:from>
    <xdr:to>
      <xdr:col>3</xdr:col>
      <xdr:colOff>0</xdr:colOff>
      <xdr:row>126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5E39047-B7AB-495F-8FFA-F680ADD8C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9649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9525</xdr:rowOff>
    </xdr:from>
    <xdr:to>
      <xdr:col>3</xdr:col>
      <xdr:colOff>0</xdr:colOff>
      <xdr:row>135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D5FC8D4-4364-4402-9AB6-863A34202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6698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28576</xdr:rowOff>
    </xdr:from>
    <xdr:to>
      <xdr:col>3</xdr:col>
      <xdr:colOff>9525</xdr:colOff>
      <xdr:row>144</xdr:row>
      <xdr:rowOff>19050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88B1D8C3-010C-4AB1-9BB9-583E01F21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41295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152</xdr:row>
      <xdr:rowOff>19050</xdr:rowOff>
    </xdr:from>
    <xdr:to>
      <xdr:col>2</xdr:col>
      <xdr:colOff>2486025</xdr:colOff>
      <xdr:row>153</xdr:row>
      <xdr:rowOff>380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2F583C4-D0D1-4348-8C08-E32DEFE6D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9127450"/>
          <a:ext cx="4295774" cy="1718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19050</xdr:rowOff>
    </xdr:from>
    <xdr:to>
      <xdr:col>2</xdr:col>
      <xdr:colOff>2486025</xdr:colOff>
      <xdr:row>162</xdr:row>
      <xdr:rowOff>9525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5E78C77D-FCBA-4FA3-8B2A-364CD6AB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841950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19050</xdr:rowOff>
    </xdr:from>
    <xdr:to>
      <xdr:col>3</xdr:col>
      <xdr:colOff>0</xdr:colOff>
      <xdr:row>171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87F8CCD-66E2-4FE4-88AD-AA27CE72B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5755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28576</xdr:rowOff>
    </xdr:from>
    <xdr:to>
      <xdr:col>2</xdr:col>
      <xdr:colOff>2486025</xdr:colOff>
      <xdr:row>180</xdr:row>
      <xdr:rowOff>19050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30FB8C1-6AD9-490D-A564-1F0700740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3185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9525</xdr:rowOff>
    </xdr:from>
    <xdr:to>
      <xdr:col>2</xdr:col>
      <xdr:colOff>2486025</xdr:colOff>
      <xdr:row>188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F803452-7AC8-4694-B8CE-9395EE801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601402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19050</xdr:rowOff>
    </xdr:from>
    <xdr:to>
      <xdr:col>2</xdr:col>
      <xdr:colOff>2486025</xdr:colOff>
      <xdr:row>197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9FD7273-66C0-4151-A13E-95603F42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7747575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9525</xdr:rowOff>
    </xdr:from>
    <xdr:to>
      <xdr:col>3</xdr:col>
      <xdr:colOff>9525</xdr:colOff>
      <xdr:row>208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ECCDD88-C25E-47E2-A052-E2FDF702F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9652575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19050</xdr:rowOff>
    </xdr:from>
    <xdr:to>
      <xdr:col>2</xdr:col>
      <xdr:colOff>2486025</xdr:colOff>
      <xdr:row>216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828F11F-2C88-4544-9B5B-97C3B3E9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3861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19051</xdr:rowOff>
    </xdr:from>
    <xdr:to>
      <xdr:col>2</xdr:col>
      <xdr:colOff>2486025</xdr:colOff>
      <xdr:row>225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55994F1-B902-44B4-8248-70AEBDDE0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31101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19050</xdr:rowOff>
    </xdr:from>
    <xdr:to>
      <xdr:col>3</xdr:col>
      <xdr:colOff>9525</xdr:colOff>
      <xdr:row>234</xdr:row>
      <xdr:rowOff>171450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4C03644-4BA8-4055-860D-D06930FA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834175"/>
          <a:ext cx="431482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243</xdr:row>
      <xdr:rowOff>19050</xdr:rowOff>
    </xdr:from>
    <xdr:to>
      <xdr:col>3</xdr:col>
      <xdr:colOff>1</xdr:colOff>
      <xdr:row>243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1F4353F-7AD5-4427-8596-74AFE5319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65486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19050</xdr:rowOff>
    </xdr:from>
    <xdr:to>
      <xdr:col>3</xdr:col>
      <xdr:colOff>9525</xdr:colOff>
      <xdr:row>252</xdr:row>
      <xdr:rowOff>171449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37DA35F-B084-46F3-8FC5-E422D8D56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28222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9525</xdr:rowOff>
    </xdr:from>
    <xdr:to>
      <xdr:col>2</xdr:col>
      <xdr:colOff>2486025</xdr:colOff>
      <xdr:row>262</xdr:row>
      <xdr:rowOff>9524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E4FB0FE9-C7FA-4D98-BA26-80D88D92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99672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9526</xdr:rowOff>
    </xdr:from>
    <xdr:to>
      <xdr:col>3</xdr:col>
      <xdr:colOff>0</xdr:colOff>
      <xdr:row>271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5FDBD08-56EC-4CAB-A695-127C5135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17207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19049</xdr:rowOff>
    </xdr:from>
    <xdr:to>
      <xdr:col>2</xdr:col>
      <xdr:colOff>2486025</xdr:colOff>
      <xdr:row>280</xdr:row>
      <xdr:rowOff>9524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2912CA5-45A4-4D57-95EC-E6EDFB8BB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3454299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19051</xdr:rowOff>
    </xdr:from>
    <xdr:to>
      <xdr:col>2</xdr:col>
      <xdr:colOff>2486024</xdr:colOff>
      <xdr:row>289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85902BD-85E3-41E3-8EC3-84A36D3E6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5187851"/>
          <a:ext cx="4295774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19051</xdr:rowOff>
    </xdr:from>
    <xdr:to>
      <xdr:col>2</xdr:col>
      <xdr:colOff>2486025</xdr:colOff>
      <xdr:row>297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E2F0826-5E58-478F-A021-AA8379710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69023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19050</xdr:rowOff>
    </xdr:from>
    <xdr:to>
      <xdr:col>3</xdr:col>
      <xdr:colOff>0</xdr:colOff>
      <xdr:row>306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BED27DB-F903-4837-9B28-5A5565CB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6263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19050</xdr:rowOff>
    </xdr:from>
    <xdr:to>
      <xdr:col>3</xdr:col>
      <xdr:colOff>0</xdr:colOff>
      <xdr:row>316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BE4F36-5535-47F7-A7F5-3875657D1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5409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326</xdr:row>
      <xdr:rowOff>19051</xdr:rowOff>
    </xdr:from>
    <xdr:to>
      <xdr:col>3</xdr:col>
      <xdr:colOff>1</xdr:colOff>
      <xdr:row>326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7A9DA540-B510-4C71-A82F-EDD37C7A3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624459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19050</xdr:rowOff>
    </xdr:from>
    <xdr:to>
      <xdr:col>3</xdr:col>
      <xdr:colOff>9525</xdr:colOff>
      <xdr:row>337</xdr:row>
      <xdr:rowOff>9525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E5145BD-D011-4B9A-AD72-0B869862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43604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345</xdr:row>
      <xdr:rowOff>19050</xdr:rowOff>
    </xdr:from>
    <xdr:to>
      <xdr:col>3</xdr:col>
      <xdr:colOff>1</xdr:colOff>
      <xdr:row>345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B219E20-C2C5-4221-81A2-236D407F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6103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19050</xdr:rowOff>
    </xdr:from>
    <xdr:to>
      <xdr:col>3</xdr:col>
      <xdr:colOff>0</xdr:colOff>
      <xdr:row>354</xdr:row>
      <xdr:rowOff>171450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AB700DE-E26D-4960-BE11-CB1A7296B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78180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28575</xdr:rowOff>
    </xdr:from>
    <xdr:to>
      <xdr:col>2</xdr:col>
      <xdr:colOff>2486025</xdr:colOff>
      <xdr:row>364</xdr:row>
      <xdr:rowOff>9525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E847548A-9442-476C-8595-233D9192D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95515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19051</xdr:rowOff>
    </xdr:from>
    <xdr:to>
      <xdr:col>3</xdr:col>
      <xdr:colOff>9525</xdr:colOff>
      <xdr:row>372</xdr:row>
      <xdr:rowOff>171451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2071F8D-E1AC-4649-B92E-FBB8098E2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1266051"/>
          <a:ext cx="4314825" cy="1524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19050</xdr:rowOff>
    </xdr:from>
    <xdr:to>
      <xdr:col>3</xdr:col>
      <xdr:colOff>0</xdr:colOff>
      <xdr:row>12</xdr:row>
      <xdr:rowOff>1796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B4CFB8B-DB0C-4BFE-BF75-AAD46A52C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145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9526</xdr:rowOff>
    </xdr:from>
    <xdr:to>
      <xdr:col>3</xdr:col>
      <xdr:colOff>19050</xdr:colOff>
      <xdr:row>25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A2C069B-E7F3-459D-B1BC-3826BB5E2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81526"/>
          <a:ext cx="432435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3</xdr:col>
      <xdr:colOff>0</xdr:colOff>
      <xdr:row>52</xdr:row>
      <xdr:rowOff>168613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04C232-3897-4125-BAF3-965AAA4B7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934575"/>
          <a:ext cx="4305300" cy="149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3</xdr:col>
      <xdr:colOff>0</xdr:colOff>
      <xdr:row>65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DA416DC-F7CB-4072-A153-A1F628C8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4110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19050</xdr:rowOff>
    </xdr:from>
    <xdr:to>
      <xdr:col>3</xdr:col>
      <xdr:colOff>0</xdr:colOff>
      <xdr:row>81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A436C85-3336-4E3A-8D1C-8FC60DCB7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590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9525</xdr:rowOff>
    </xdr:from>
    <xdr:to>
      <xdr:col>3</xdr:col>
      <xdr:colOff>0</xdr:colOff>
      <xdr:row>82</xdr:row>
      <xdr:rowOff>180974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6C6BEEC-028D-4308-B0D3-9EC46A45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6686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9525</xdr:colOff>
      <xdr:row>98</xdr:row>
      <xdr:rowOff>1796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954360B-E394-40C1-9333-3D61A889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5356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19050</xdr:rowOff>
    </xdr:from>
    <xdr:to>
      <xdr:col>3</xdr:col>
      <xdr:colOff>0</xdr:colOff>
      <xdr:row>116</xdr:row>
      <xdr:rowOff>1796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E4B5F55-05C7-4FB4-AB39-ECE86AE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9932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3</xdr:col>
      <xdr:colOff>9525</xdr:colOff>
      <xdr:row>143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A076CBD-D0E1-4BAB-89AE-3A846EF62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1367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17971</xdr:rowOff>
    </xdr:from>
    <xdr:to>
      <xdr:col>3</xdr:col>
      <xdr:colOff>0</xdr:colOff>
      <xdr:row>158</xdr:row>
      <xdr:rowOff>8985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1D5FDC9-F9D3-49FB-A1ED-4BE8883D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716202"/>
          <a:ext cx="4313208" cy="179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17972</xdr:rowOff>
    </xdr:from>
    <xdr:to>
      <xdr:col>3</xdr:col>
      <xdr:colOff>0</xdr:colOff>
      <xdr:row>173</xdr:row>
      <xdr:rowOff>8984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6D4383D-77D5-4DFC-A1CF-472350DE6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546746"/>
          <a:ext cx="4313208" cy="1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17971</xdr:rowOff>
    </xdr:from>
    <xdr:to>
      <xdr:col>3</xdr:col>
      <xdr:colOff>17971</xdr:colOff>
      <xdr:row>185</xdr:row>
      <xdr:rowOff>161744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D9CCC6A-D943-4018-947D-DDD638F97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017853"/>
          <a:ext cx="4331179" cy="143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17971</xdr:rowOff>
    </xdr:from>
    <xdr:to>
      <xdr:col>3</xdr:col>
      <xdr:colOff>8984</xdr:colOff>
      <xdr:row>201</xdr:row>
      <xdr:rowOff>1791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7CBC92A-F007-49B4-860D-43E34D1D4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848396"/>
          <a:ext cx="4322192" cy="172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17973</xdr:rowOff>
    </xdr:from>
    <xdr:to>
      <xdr:col>3</xdr:col>
      <xdr:colOff>8985</xdr:colOff>
      <xdr:row>229</xdr:row>
      <xdr:rowOff>179717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509E9E26-3173-4BF1-B459-75D4BB59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338751"/>
          <a:ext cx="4322193" cy="16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17972</xdr:rowOff>
    </xdr:from>
    <xdr:to>
      <xdr:col>3</xdr:col>
      <xdr:colOff>17971</xdr:colOff>
      <xdr:row>230</xdr:row>
      <xdr:rowOff>179716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69AF6B8-50D6-466C-BDFB-1A06E31FC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3536439"/>
          <a:ext cx="4331179" cy="16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17973</xdr:rowOff>
    </xdr:from>
    <xdr:to>
      <xdr:col>3</xdr:col>
      <xdr:colOff>0</xdr:colOff>
      <xdr:row>246</xdr:row>
      <xdr:rowOff>179717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44A2A9D-C8AB-4AD7-BDB7-C0D37D5EC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555685"/>
          <a:ext cx="4313208" cy="16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8986</xdr:rowOff>
    </xdr:from>
    <xdr:to>
      <xdr:col>2</xdr:col>
      <xdr:colOff>2480094</xdr:colOff>
      <xdr:row>247</xdr:row>
      <xdr:rowOff>179717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1366B9B-D274-4345-94E3-254995571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6735401"/>
          <a:ext cx="4295236" cy="1707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261</xdr:row>
      <xdr:rowOff>17972</xdr:rowOff>
    </xdr:from>
    <xdr:to>
      <xdr:col>3</xdr:col>
      <xdr:colOff>1</xdr:colOff>
      <xdr:row>261</xdr:row>
      <xdr:rowOff>179717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5170C5C-2C13-4E4A-B026-348DAF227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9386227"/>
          <a:ext cx="4313208" cy="1617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276</xdr:row>
      <xdr:rowOff>17972</xdr:rowOff>
    </xdr:from>
    <xdr:to>
      <xdr:col>2</xdr:col>
      <xdr:colOff>2489081</xdr:colOff>
      <xdr:row>276</xdr:row>
      <xdr:rowOff>188701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357673A-090B-4983-96DB-3B0A4B2B0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52252713"/>
          <a:ext cx="4304222" cy="170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17973</xdr:rowOff>
    </xdr:from>
    <xdr:to>
      <xdr:col>3</xdr:col>
      <xdr:colOff>26957</xdr:colOff>
      <xdr:row>293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A7BA604E-CF20-4C60-AD4B-579983901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5271959"/>
          <a:ext cx="4340165" cy="170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8985</xdr:rowOff>
    </xdr:from>
    <xdr:to>
      <xdr:col>3</xdr:col>
      <xdr:colOff>8985</xdr:colOff>
      <xdr:row>324</xdr:row>
      <xdr:rowOff>179716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ABD4985-539A-408D-8C30-CDB5F66B3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1319433"/>
          <a:ext cx="4322193" cy="170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8987</xdr:rowOff>
    </xdr:from>
    <xdr:to>
      <xdr:col>3</xdr:col>
      <xdr:colOff>0</xdr:colOff>
      <xdr:row>325</xdr:row>
      <xdr:rowOff>179717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15EF14E-5BB7-4801-B1B1-B58CD6492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1517124"/>
          <a:ext cx="4313208" cy="170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17972</xdr:rowOff>
    </xdr:from>
    <xdr:to>
      <xdr:col>3</xdr:col>
      <xdr:colOff>17971</xdr:colOff>
      <xdr:row>338</xdr:row>
      <xdr:rowOff>188701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F0268068-7FAA-4DF2-A438-2513D9F81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3979246"/>
          <a:ext cx="4331179" cy="170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17971</xdr:rowOff>
    </xdr:from>
    <xdr:to>
      <xdr:col>2</xdr:col>
      <xdr:colOff>2489080</xdr:colOff>
      <xdr:row>354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E5094387-6396-4BEA-AF1C-9314E3ED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809787"/>
          <a:ext cx="4304222" cy="17073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368</xdr:row>
      <xdr:rowOff>17972</xdr:rowOff>
    </xdr:from>
    <xdr:to>
      <xdr:col>3</xdr:col>
      <xdr:colOff>1</xdr:colOff>
      <xdr:row>369</xdr:row>
      <xdr:rowOff>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251F1B8-3863-4A40-A11A-6366FA2F2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9667288"/>
          <a:ext cx="4313208" cy="17073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386</xdr:row>
      <xdr:rowOff>17972</xdr:rowOff>
    </xdr:from>
    <xdr:to>
      <xdr:col>3</xdr:col>
      <xdr:colOff>1</xdr:colOff>
      <xdr:row>387</xdr:row>
      <xdr:rowOff>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2BD46C6-F36C-491A-8989-A36C965ED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73063939"/>
          <a:ext cx="4313208" cy="170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26957</xdr:rowOff>
    </xdr:from>
    <xdr:to>
      <xdr:col>3</xdr:col>
      <xdr:colOff>0</xdr:colOff>
      <xdr:row>415</xdr:row>
      <xdr:rowOff>188703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15BDBCB-E072-41A9-9757-CECCBCAA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8374575"/>
          <a:ext cx="4313208" cy="16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17972</xdr:rowOff>
    </xdr:from>
    <xdr:to>
      <xdr:col>2</xdr:col>
      <xdr:colOff>2489080</xdr:colOff>
      <xdr:row>431</xdr:row>
      <xdr:rowOff>8987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539173AB-047F-40F0-A597-B613D3B7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81393821"/>
          <a:ext cx="4304222" cy="1797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17972</xdr:rowOff>
    </xdr:from>
    <xdr:to>
      <xdr:col>3</xdr:col>
      <xdr:colOff>0</xdr:colOff>
      <xdr:row>446</xdr:row>
      <xdr:rowOff>8985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AE2E1F6-ABC9-4857-AC19-558B7299B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4224364"/>
          <a:ext cx="4313208" cy="179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17971</xdr:rowOff>
    </xdr:from>
    <xdr:to>
      <xdr:col>2</xdr:col>
      <xdr:colOff>2480094</xdr:colOff>
      <xdr:row>463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83AF6D7-9571-4099-A8C1-15FB12E26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87459268"/>
          <a:ext cx="4295236" cy="1707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8986</xdr:rowOff>
    </xdr:from>
    <xdr:to>
      <xdr:col>3</xdr:col>
      <xdr:colOff>0</xdr:colOff>
      <xdr:row>476</xdr:row>
      <xdr:rowOff>179716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0F26659-B995-4782-AFBF-51C31D4C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90092123"/>
          <a:ext cx="4313208" cy="170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17972</xdr:rowOff>
    </xdr:from>
    <xdr:to>
      <xdr:col>3</xdr:col>
      <xdr:colOff>0</xdr:colOff>
      <xdr:row>506</xdr:row>
      <xdr:rowOff>8984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7289527-3A5C-4E0D-A0DC-D19E78DA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95591463"/>
          <a:ext cx="4313208" cy="179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17972</xdr:rowOff>
    </xdr:from>
    <xdr:to>
      <xdr:col>2</xdr:col>
      <xdr:colOff>2480094</xdr:colOff>
      <xdr:row>517</xdr:row>
      <xdr:rowOff>8985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AAF905CE-A69D-4A75-9A9E-2B17FF388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7676180"/>
          <a:ext cx="4295236" cy="17971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534</xdr:row>
      <xdr:rowOff>26957</xdr:rowOff>
    </xdr:from>
    <xdr:to>
      <xdr:col>3</xdr:col>
      <xdr:colOff>1</xdr:colOff>
      <xdr:row>534</xdr:row>
      <xdr:rowOff>188702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292D9929-2838-4411-9196-126E6ACAD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101099787"/>
          <a:ext cx="4313208" cy="16174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549</xdr:row>
      <xdr:rowOff>17972</xdr:rowOff>
    </xdr:from>
    <xdr:to>
      <xdr:col>3</xdr:col>
      <xdr:colOff>1</xdr:colOff>
      <xdr:row>550</xdr:row>
      <xdr:rowOff>8985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68B85DFA-BB72-4725-B7ED-6AD9E04A5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103921345"/>
          <a:ext cx="4313208" cy="179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</xdr:row>
      <xdr:rowOff>8986</xdr:rowOff>
    </xdr:from>
    <xdr:to>
      <xdr:col>3</xdr:col>
      <xdr:colOff>0</xdr:colOff>
      <xdr:row>563</xdr:row>
      <xdr:rowOff>179717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3B36610D-6072-4D7B-A287-F856C1570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06554198"/>
          <a:ext cx="4313208" cy="170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17973</xdr:rowOff>
    </xdr:from>
    <xdr:to>
      <xdr:col>2</xdr:col>
      <xdr:colOff>2489080</xdr:colOff>
      <xdr:row>595</xdr:row>
      <xdr:rowOff>1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AB5C654-A2BD-4874-A0B9-F09542B5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12430945"/>
          <a:ext cx="4304222" cy="1707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595</xdr:row>
      <xdr:rowOff>17973</xdr:rowOff>
    </xdr:from>
    <xdr:to>
      <xdr:col>2</xdr:col>
      <xdr:colOff>2489081</xdr:colOff>
      <xdr:row>595</xdr:row>
      <xdr:rowOff>187641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737F5D2-6832-4AD9-803D-F2633DC49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112628633"/>
          <a:ext cx="4304222" cy="16966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609</xdr:row>
      <xdr:rowOff>17972</xdr:rowOff>
    </xdr:from>
    <xdr:to>
      <xdr:col>3</xdr:col>
      <xdr:colOff>1</xdr:colOff>
      <xdr:row>610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14B2CBDF-1029-49B1-8B40-16260919A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115270472"/>
          <a:ext cx="4313208" cy="17073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19050</xdr:rowOff>
    </xdr:from>
    <xdr:to>
      <xdr:col>3</xdr:col>
      <xdr:colOff>28575</xdr:colOff>
      <xdr:row>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258C00-D763-4E68-A51B-490634009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52550"/>
          <a:ext cx="43338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19050</xdr:rowOff>
    </xdr:from>
    <xdr:to>
      <xdr:col>3</xdr:col>
      <xdr:colOff>9525</xdr:colOff>
      <xdr:row>16</xdr:row>
      <xdr:rowOff>190499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3BE4C35-EBAA-46F4-9127-6DB6D3935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9525</xdr:rowOff>
    </xdr:from>
    <xdr:to>
      <xdr:col>3</xdr:col>
      <xdr:colOff>1</xdr:colOff>
      <xdr:row>26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1EA7523-14BE-4F20-8B93-9918C7D32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79107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19050</xdr:rowOff>
    </xdr:from>
    <xdr:to>
      <xdr:col>3</xdr:col>
      <xdr:colOff>0</xdr:colOff>
      <xdr:row>34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315780E-485C-4BE3-8823-016F40CCC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246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19049</xdr:rowOff>
    </xdr:from>
    <xdr:to>
      <xdr:col>3</xdr:col>
      <xdr:colOff>0</xdr:colOff>
      <xdr:row>43</xdr:row>
      <xdr:rowOff>180974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763EACB-279D-4EA7-A94E-1FC083F7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48649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19050</xdr:rowOff>
    </xdr:from>
    <xdr:to>
      <xdr:col>3</xdr:col>
      <xdr:colOff>9525</xdr:colOff>
      <xdr:row>52</xdr:row>
      <xdr:rowOff>190499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47A4DD1-BDA1-4652-9C81-24802058F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9726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19050</xdr:rowOff>
    </xdr:from>
    <xdr:to>
      <xdr:col>3</xdr:col>
      <xdr:colOff>9525</xdr:colOff>
      <xdr:row>63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F9E79A8-79C3-41B8-9AFD-276DF4B50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7767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19050</xdr:rowOff>
    </xdr:from>
    <xdr:to>
      <xdr:col>3</xdr:col>
      <xdr:colOff>0</xdr:colOff>
      <xdr:row>71</xdr:row>
      <xdr:rowOff>190500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F487C25-DC77-45C8-9750-BA78F106E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6207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19050</xdr:rowOff>
    </xdr:from>
    <xdr:to>
      <xdr:col>3</xdr:col>
      <xdr:colOff>9525</xdr:colOff>
      <xdr:row>80</xdr:row>
      <xdr:rowOff>190499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583CA42-3C12-4824-9124-9DBAE99CD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3447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19050</xdr:rowOff>
    </xdr:from>
    <xdr:to>
      <xdr:col>3</xdr:col>
      <xdr:colOff>9525</xdr:colOff>
      <xdr:row>102</xdr:row>
      <xdr:rowOff>190499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880B96F-0D3F-40A7-A607-46D035BB9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0592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</xdr:row>
      <xdr:rowOff>28574</xdr:rowOff>
    </xdr:from>
    <xdr:to>
      <xdr:col>4</xdr:col>
      <xdr:colOff>1</xdr:colOff>
      <xdr:row>88</xdr:row>
      <xdr:rowOff>190499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F213C88-61C2-49EA-877D-D7ED6A460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5554324"/>
          <a:ext cx="5162550" cy="149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3</xdr:col>
      <xdr:colOff>0</xdr:colOff>
      <xdr:row>112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4130FDB-711B-4FE5-88EB-E99AAE341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5073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3</xdr:col>
      <xdr:colOff>0</xdr:colOff>
      <xdr:row>122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11C65A6-790B-4E96-B056-ECEBAD676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4218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19050</xdr:rowOff>
    </xdr:from>
    <xdr:to>
      <xdr:col>3</xdr:col>
      <xdr:colOff>0</xdr:colOff>
      <xdr:row>133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33860C4-85A6-48BF-91A6-E1CFFDB16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336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19050</xdr:rowOff>
    </xdr:from>
    <xdr:to>
      <xdr:col>3</xdr:col>
      <xdr:colOff>9525</xdr:colOff>
      <xdr:row>141</xdr:row>
      <xdr:rowOff>171449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E9A5423-CF5B-41EF-81C1-B394AE7AF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069925"/>
          <a:ext cx="431482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9526</xdr:rowOff>
    </xdr:from>
    <xdr:to>
      <xdr:col>2</xdr:col>
      <xdr:colOff>2486025</xdr:colOff>
      <xdr:row>151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DE43212-0E1C-4C96-A38C-3FA11F215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7749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81</xdr:row>
      <xdr:rowOff>142875</xdr:rowOff>
    </xdr:from>
    <xdr:to>
      <xdr:col>9</xdr:col>
      <xdr:colOff>2266950</xdr:colOff>
      <xdr:row>88</xdr:row>
      <xdr:rowOff>161925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0AF577E-3D34-431E-919D-6553CFD8B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72074" y="15668625"/>
          <a:ext cx="6496051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76200</xdr:rowOff>
    </xdr:from>
    <xdr:to>
      <xdr:col>5</xdr:col>
      <xdr:colOff>19050</xdr:colOff>
      <xdr:row>94</xdr:row>
      <xdr:rowOff>57150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BDDE59F-C1E4-44A2-9E93-1E2DC481AC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-13999" b="53335"/>
        <a:stretch/>
      </xdr:blipFill>
      <xdr:spPr>
        <a:xfrm>
          <a:off x="0" y="16935450"/>
          <a:ext cx="6038850" cy="1123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19050</xdr:rowOff>
    </xdr:from>
    <xdr:to>
      <xdr:col>3</xdr:col>
      <xdr:colOff>9525</xdr:colOff>
      <xdr:row>159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C8732E3-A9C0-4F17-89CF-44604455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4609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168</xdr:row>
      <xdr:rowOff>19050</xdr:rowOff>
    </xdr:from>
    <xdr:to>
      <xdr:col>3</xdr:col>
      <xdr:colOff>19051</xdr:colOff>
      <xdr:row>168</xdr:row>
      <xdr:rowOff>180975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A15A50A-5F40-422F-A54D-F17D04C1D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21849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177</xdr:row>
      <xdr:rowOff>19050</xdr:rowOff>
    </xdr:from>
    <xdr:to>
      <xdr:col>3</xdr:col>
      <xdr:colOff>1</xdr:colOff>
      <xdr:row>177</xdr:row>
      <xdr:rowOff>190499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CE91719-B110-43E2-BC70-1E6F2217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33909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19050</xdr:rowOff>
    </xdr:from>
    <xdr:to>
      <xdr:col>2</xdr:col>
      <xdr:colOff>2486025</xdr:colOff>
      <xdr:row>187</xdr:row>
      <xdr:rowOff>171450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5B4589F-20CA-4F43-8374-25404A5B4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823525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9525</xdr:rowOff>
    </xdr:from>
    <xdr:to>
      <xdr:col>3</xdr:col>
      <xdr:colOff>9525</xdr:colOff>
      <xdr:row>196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442ACACE-FB92-4633-86D6-9FD605478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5475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9525</xdr:rowOff>
    </xdr:from>
    <xdr:to>
      <xdr:col>3</xdr:col>
      <xdr:colOff>19050</xdr:colOff>
      <xdr:row>205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8531C3-439C-4FF4-9269-C82B7147C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92620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19050</xdr:rowOff>
    </xdr:from>
    <xdr:to>
      <xdr:col>3</xdr:col>
      <xdr:colOff>0</xdr:colOff>
      <xdr:row>214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BA26804-C531-428E-9236-3B0733345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9956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0</xdr:colOff>
      <xdr:row>223</xdr:row>
      <xdr:rowOff>171449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19CC1BE-865E-41E5-B0E0-0513A146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71962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9525</xdr:rowOff>
    </xdr:from>
    <xdr:to>
      <xdr:col>2</xdr:col>
      <xdr:colOff>2486025</xdr:colOff>
      <xdr:row>232</xdr:row>
      <xdr:rowOff>174768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E07941D-7620-42F5-B8EC-DDCB41240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4434125"/>
          <a:ext cx="4295775" cy="1652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241</xdr:row>
      <xdr:rowOff>19050</xdr:rowOff>
    </xdr:from>
    <xdr:to>
      <xdr:col>3</xdr:col>
      <xdr:colOff>19051</xdr:colOff>
      <xdr:row>242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3656AE5-B365-46AB-8540-50040BAC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6167675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19050</xdr:rowOff>
    </xdr:from>
    <xdr:to>
      <xdr:col>2</xdr:col>
      <xdr:colOff>2486025</xdr:colOff>
      <xdr:row>259</xdr:row>
      <xdr:rowOff>190499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40B3A1D-042D-4741-B42F-02278B74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95966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19050</xdr:rowOff>
    </xdr:from>
    <xdr:to>
      <xdr:col>3</xdr:col>
      <xdr:colOff>0</xdr:colOff>
      <xdr:row>251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CB72FC2-E3F3-400E-BF09-200D2E42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78821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268</xdr:row>
      <xdr:rowOff>9526</xdr:rowOff>
    </xdr:from>
    <xdr:to>
      <xdr:col>3</xdr:col>
      <xdr:colOff>1</xdr:colOff>
      <xdr:row>269</xdr:row>
      <xdr:rowOff>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BE31962-5964-467C-8F7A-A8ADA78C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13302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19051</xdr:rowOff>
    </xdr:from>
    <xdr:to>
      <xdr:col>3</xdr:col>
      <xdr:colOff>9525</xdr:colOff>
      <xdr:row>279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866494C-7CF1-42C0-A7E6-4A49B2618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325427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28575</xdr:rowOff>
    </xdr:from>
    <xdr:to>
      <xdr:col>3</xdr:col>
      <xdr:colOff>19050</xdr:colOff>
      <xdr:row>289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CD6566F9-35A3-461A-9CEE-926F7C9C2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17832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19051</xdr:rowOff>
    </xdr:from>
    <xdr:to>
      <xdr:col>2</xdr:col>
      <xdr:colOff>2486025</xdr:colOff>
      <xdr:row>297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F697F3A-4D20-417D-B842-4CD2049B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68928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19051</xdr:rowOff>
    </xdr:from>
    <xdr:to>
      <xdr:col>3</xdr:col>
      <xdr:colOff>0</xdr:colOff>
      <xdr:row>307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C6BF4574-88B3-431A-9229-800346911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88168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19050</xdr:rowOff>
    </xdr:from>
    <xdr:to>
      <xdr:col>3</xdr:col>
      <xdr:colOff>0</xdr:colOff>
      <xdr:row>317</xdr:row>
      <xdr:rowOff>19049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CF2D804F-EF97-41AE-A18F-9874B95EC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0531375"/>
          <a:ext cx="4305300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3</xdr:col>
      <xdr:colOff>0</xdr:colOff>
      <xdr:row>326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3A3912F-709A-4624-A79E-B0653532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22554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19050</xdr:rowOff>
    </xdr:from>
    <xdr:to>
      <xdr:col>3</xdr:col>
      <xdr:colOff>0</xdr:colOff>
      <xdr:row>337</xdr:row>
      <xdr:rowOff>19050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E175689B-C098-4A3B-84C6-746D113F4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436042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19049</xdr:rowOff>
    </xdr:from>
    <xdr:to>
      <xdr:col>3</xdr:col>
      <xdr:colOff>0</xdr:colOff>
      <xdr:row>346</xdr:row>
      <xdr:rowOff>9524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A45518C-133F-4EB9-AB64-12CE3469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6084449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9525</xdr:rowOff>
    </xdr:from>
    <xdr:to>
      <xdr:col>2</xdr:col>
      <xdr:colOff>2486025</xdr:colOff>
      <xdr:row>354</xdr:row>
      <xdr:rowOff>161924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CD439B2-C142-4C10-8421-281586DDB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7789425"/>
          <a:ext cx="4295775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19050</xdr:rowOff>
    </xdr:from>
    <xdr:to>
      <xdr:col>3</xdr:col>
      <xdr:colOff>9525</xdr:colOff>
      <xdr:row>365</xdr:row>
      <xdr:rowOff>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A809EDF-AA67-4DAC-AEE4-6C06DE72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97325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19050</xdr:rowOff>
    </xdr:from>
    <xdr:to>
      <xdr:col>3</xdr:col>
      <xdr:colOff>9525</xdr:colOff>
      <xdr:row>373</xdr:row>
      <xdr:rowOff>180975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EE67AA58-CBEB-418B-8DCF-8F96FDB6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14470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19051</xdr:rowOff>
    </xdr:from>
    <xdr:to>
      <xdr:col>3</xdr:col>
      <xdr:colOff>9525</xdr:colOff>
      <xdr:row>383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5416A2DA-C690-40C1-B74D-477335BD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33615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19050</xdr:rowOff>
    </xdr:from>
    <xdr:to>
      <xdr:col>2</xdr:col>
      <xdr:colOff>2486025</xdr:colOff>
      <xdr:row>392</xdr:row>
      <xdr:rowOff>190499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88606EA-5F67-4693-BCFB-207ED462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5085575"/>
          <a:ext cx="4295775" cy="17144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19050</xdr:rowOff>
    </xdr:from>
    <xdr:to>
      <xdr:col>3</xdr:col>
      <xdr:colOff>0</xdr:colOff>
      <xdr:row>9</xdr:row>
      <xdr:rowOff>190499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1330EF-592D-43B7-8B0D-65D44D773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19050</xdr:rowOff>
    </xdr:from>
    <xdr:to>
      <xdr:col>3</xdr:col>
      <xdr:colOff>0</xdr:colOff>
      <xdr:row>21</xdr:row>
      <xdr:rowOff>28575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EC90BCF-2FEE-458F-92A5-14A4D6ED1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0"/>
          <a:ext cx="4305300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9525</xdr:colOff>
      <xdr:row>30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0C30E72-0AD3-4F80-A7CC-4FD947F88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19050</xdr:rowOff>
    </xdr:from>
    <xdr:to>
      <xdr:col>3</xdr:col>
      <xdr:colOff>0</xdr:colOff>
      <xdr:row>45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CE84A4D-1799-41F1-B5A2-0EDD15466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5820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19051</xdr:rowOff>
    </xdr:from>
    <xdr:to>
      <xdr:col>3</xdr:col>
      <xdr:colOff>9525</xdr:colOff>
      <xdr:row>56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6F24A60-C764-4E4A-BE54-D7B2156BD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6965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19051</xdr:rowOff>
    </xdr:from>
    <xdr:to>
      <xdr:col>2</xdr:col>
      <xdr:colOff>2486025</xdr:colOff>
      <xdr:row>67</xdr:row>
      <xdr:rowOff>179905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AA758A1-CFC7-41AF-9A9C-537151DB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792076"/>
          <a:ext cx="4295775" cy="160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19051</xdr:rowOff>
    </xdr:from>
    <xdr:to>
      <xdr:col>3</xdr:col>
      <xdr:colOff>0</xdr:colOff>
      <xdr:row>82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0E21756-4ABA-48FB-BE62-FE6429A6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4781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19050</xdr:rowOff>
    </xdr:from>
    <xdr:to>
      <xdr:col>3</xdr:col>
      <xdr:colOff>0</xdr:colOff>
      <xdr:row>104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0DBD178-65D5-40DF-ACA3-E99C193F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8596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9525</xdr:rowOff>
    </xdr:from>
    <xdr:to>
      <xdr:col>2</xdr:col>
      <xdr:colOff>2486025</xdr:colOff>
      <xdr:row>94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B0B4118-DBE9-41B1-B8EF-2C03E2F5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9451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3</xdr:col>
      <xdr:colOff>0</xdr:colOff>
      <xdr:row>122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A3EF43D-2069-4516-9271-05C8EF6FF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30767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19051</xdr:rowOff>
    </xdr:from>
    <xdr:to>
      <xdr:col>3</xdr:col>
      <xdr:colOff>28575</xdr:colOff>
      <xdr:row>124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72CC4CA-CC12-4D20-B267-B132F078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517226"/>
          <a:ext cx="43338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19050</xdr:rowOff>
    </xdr:from>
    <xdr:to>
      <xdr:col>3</xdr:col>
      <xdr:colOff>0</xdr:colOff>
      <xdr:row>134</xdr:row>
      <xdr:rowOff>190499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79359BA-7287-4AD4-8CAA-CF868C49E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6127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148</xdr:row>
      <xdr:rowOff>19051</xdr:rowOff>
    </xdr:from>
    <xdr:to>
      <xdr:col>3</xdr:col>
      <xdr:colOff>1</xdr:colOff>
      <xdr:row>148</xdr:row>
      <xdr:rowOff>198832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F09E987-B19F-41D5-A593-7461725C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28298776"/>
          <a:ext cx="4305300" cy="179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19050</xdr:rowOff>
    </xdr:from>
    <xdr:to>
      <xdr:col>2</xdr:col>
      <xdr:colOff>2486025</xdr:colOff>
      <xdr:row>149</xdr:row>
      <xdr:rowOff>179905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D510DB-382F-49C6-9D49-91F97B50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8489275"/>
          <a:ext cx="4295775" cy="160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19051</xdr:rowOff>
    </xdr:from>
    <xdr:to>
      <xdr:col>3</xdr:col>
      <xdr:colOff>9525</xdr:colOff>
      <xdr:row>162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99314C62-1D06-4733-93FC-A3D9011BC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753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19051</xdr:rowOff>
    </xdr:from>
    <xdr:to>
      <xdr:col>3</xdr:col>
      <xdr:colOff>0</xdr:colOff>
      <xdr:row>172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3065D39-B153-4CFA-A6A3-8DE7E737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8898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19051</xdr:rowOff>
    </xdr:from>
    <xdr:to>
      <xdr:col>3</xdr:col>
      <xdr:colOff>0</xdr:colOff>
      <xdr:row>183</xdr:row>
      <xdr:rowOff>161925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19075815-458F-4E3E-93BB-709B8A50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985326"/>
          <a:ext cx="4305300" cy="14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9525</xdr:rowOff>
    </xdr:from>
    <xdr:to>
      <xdr:col>3</xdr:col>
      <xdr:colOff>0</xdr:colOff>
      <xdr:row>196</xdr:row>
      <xdr:rowOff>180974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F3A0866-EBF9-4629-BB83-BBC947AB2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74904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3</xdr:col>
      <xdr:colOff>0</xdr:colOff>
      <xdr:row>197</xdr:row>
      <xdr:rowOff>180975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87B6DD2-5946-4276-846E-7BB11C56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6713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19050</xdr:rowOff>
    </xdr:from>
    <xdr:to>
      <xdr:col>3</xdr:col>
      <xdr:colOff>0</xdr:colOff>
      <xdr:row>209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B687B41-18BA-4BD7-9256-5292E486A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9785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19051</xdr:rowOff>
    </xdr:from>
    <xdr:to>
      <xdr:col>2</xdr:col>
      <xdr:colOff>2486025</xdr:colOff>
      <xdr:row>221</xdr:row>
      <xdr:rowOff>190501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409073A-075F-4131-AD38-2EA837BF8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2262426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19050</xdr:rowOff>
    </xdr:from>
    <xdr:to>
      <xdr:col>2</xdr:col>
      <xdr:colOff>2476499</xdr:colOff>
      <xdr:row>222</xdr:row>
      <xdr:rowOff>180976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B5CEA92-E9EC-4BDD-AF92-9AD5D520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481500"/>
          <a:ext cx="4286249" cy="161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19051</xdr:rowOff>
    </xdr:from>
    <xdr:to>
      <xdr:col>3</xdr:col>
      <xdr:colOff>9525</xdr:colOff>
      <xdr:row>235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DE6F849-0C86-47C9-B91B-786700C14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47675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0</xdr:colOff>
      <xdr:row>245</xdr:row>
      <xdr:rowOff>190499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3F64EFC-47F7-43AA-A08D-AFE7048D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68630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3</xdr:col>
      <xdr:colOff>0</xdr:colOff>
      <xdr:row>255</xdr:row>
      <xdr:rowOff>171450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BF04A2EB-8102-410C-A83D-644C5C339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876800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19051</xdr:rowOff>
    </xdr:from>
    <xdr:to>
      <xdr:col>3</xdr:col>
      <xdr:colOff>9525</xdr:colOff>
      <xdr:row>264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4A70BBD6-5CFF-4A94-8FB4-81A9C9D3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051107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19050</xdr:rowOff>
    </xdr:from>
    <xdr:to>
      <xdr:col>3</xdr:col>
      <xdr:colOff>0</xdr:colOff>
      <xdr:row>276</xdr:row>
      <xdr:rowOff>190499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4007E0E-3A0C-44AF-BFDD-925D8C24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28161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19050</xdr:rowOff>
    </xdr:from>
    <xdr:to>
      <xdr:col>2</xdr:col>
      <xdr:colOff>2486025</xdr:colOff>
      <xdr:row>278</xdr:row>
      <xdr:rowOff>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08319A9-5C71-40FB-BA33-E628CCBA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0066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19050</xdr:rowOff>
    </xdr:from>
    <xdr:to>
      <xdr:col>2</xdr:col>
      <xdr:colOff>2486025</xdr:colOff>
      <xdr:row>291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28BBD4E7-4C43-4B8C-8107-A2F766EFF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483125"/>
          <a:ext cx="429577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19051</xdr:rowOff>
    </xdr:from>
    <xdr:to>
      <xdr:col>3</xdr:col>
      <xdr:colOff>0</xdr:colOff>
      <xdr:row>301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75E8428-829B-4977-8A6E-A13B6A213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6072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9525</xdr:rowOff>
    </xdr:from>
    <xdr:to>
      <xdr:col>2</xdr:col>
      <xdr:colOff>2486025</xdr:colOff>
      <xdr:row>316</xdr:row>
      <xdr:rowOff>9524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3048BC2-8CFF-41A0-8160-05EFAD4F1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026467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324</xdr:row>
      <xdr:rowOff>19050</xdr:rowOff>
    </xdr:from>
    <xdr:to>
      <xdr:col>3</xdr:col>
      <xdr:colOff>1</xdr:colOff>
      <xdr:row>324</xdr:row>
      <xdr:rowOff>190499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836ABD7-0A5E-4D0B-9853-E2F320237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619887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19051</xdr:rowOff>
    </xdr:from>
    <xdr:to>
      <xdr:col>2</xdr:col>
      <xdr:colOff>2486025</xdr:colOff>
      <xdr:row>336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6A37DE3-728E-4530-9D2B-5D01EBD1A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42937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348</xdr:row>
      <xdr:rowOff>19050</xdr:rowOff>
    </xdr:from>
    <xdr:to>
      <xdr:col>3</xdr:col>
      <xdr:colOff>1</xdr:colOff>
      <xdr:row>348</xdr:row>
      <xdr:rowOff>171449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5DB5829-830C-45B7-94CD-173326E19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" y="6659880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19050</xdr:rowOff>
    </xdr:from>
    <xdr:to>
      <xdr:col>2</xdr:col>
      <xdr:colOff>2476500</xdr:colOff>
      <xdr:row>367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8B42B84-5A86-4B44-A078-1E04B5F35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0027800"/>
          <a:ext cx="42862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19051</xdr:rowOff>
    </xdr:from>
    <xdr:to>
      <xdr:col>2</xdr:col>
      <xdr:colOff>2486025</xdr:colOff>
      <xdr:row>379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4B8F569C-8254-4C75-893D-A4544D69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19518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19050</xdr:rowOff>
    </xdr:from>
    <xdr:to>
      <xdr:col>3</xdr:col>
      <xdr:colOff>0</xdr:colOff>
      <xdr:row>394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872208E1-3F82-45B9-BF66-C1B4B17B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40473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405</xdr:row>
      <xdr:rowOff>19050</xdr:rowOff>
    </xdr:from>
    <xdr:to>
      <xdr:col>3</xdr:col>
      <xdr:colOff>1</xdr:colOff>
      <xdr:row>405</xdr:row>
      <xdr:rowOff>171449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178BE0E2-097E-46EF-8088-3963A1A7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76333350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19050</xdr:rowOff>
    </xdr:from>
    <xdr:to>
      <xdr:col>5</xdr:col>
      <xdr:colOff>675334</xdr:colOff>
      <xdr:row>369</xdr:row>
      <xdr:rowOff>180975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79C57D9-4975-448E-BFA6-A990F3E88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0427850"/>
          <a:ext cx="7523809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28575</xdr:rowOff>
    </xdr:from>
    <xdr:to>
      <xdr:col>5</xdr:col>
      <xdr:colOff>675334</xdr:colOff>
      <xdr:row>382</xdr:row>
      <xdr:rowOff>180908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1174686C-A85C-40F4-ABCB-4B38670B1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913875"/>
          <a:ext cx="7523809" cy="342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28576</xdr:rowOff>
    </xdr:from>
    <xdr:to>
      <xdr:col>2</xdr:col>
      <xdr:colOff>2466975</xdr:colOff>
      <xdr:row>420</xdr:row>
      <xdr:rowOff>190500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EFB41CE-1C74-48B3-B84A-2677FE31D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80381476"/>
          <a:ext cx="42767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38101</xdr:rowOff>
    </xdr:from>
    <xdr:to>
      <xdr:col>2</xdr:col>
      <xdr:colOff>2457450</xdr:colOff>
      <xdr:row>422</xdr:row>
      <xdr:rowOff>19050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35477C5-1FB4-4B09-8C9B-6798920B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0591026"/>
          <a:ext cx="42672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19050</xdr:rowOff>
    </xdr:from>
    <xdr:to>
      <xdr:col>2</xdr:col>
      <xdr:colOff>2486025</xdr:colOff>
      <xdr:row>432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7752AF43-5454-44D3-9281-92CDAA19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26579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19050</xdr:rowOff>
    </xdr:from>
    <xdr:to>
      <xdr:col>2</xdr:col>
      <xdr:colOff>2486025</xdr:colOff>
      <xdr:row>445</xdr:row>
      <xdr:rowOff>180975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A65050C1-8FE1-48D8-A467-EA9D0465D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513445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446</xdr:row>
      <xdr:rowOff>9525</xdr:rowOff>
    </xdr:from>
    <xdr:to>
      <xdr:col>3</xdr:col>
      <xdr:colOff>1</xdr:colOff>
      <xdr:row>446</xdr:row>
      <xdr:rowOff>180975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36304F5-46F1-466A-BC2C-708345F1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853344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19051</xdr:rowOff>
    </xdr:from>
    <xdr:to>
      <xdr:col>2</xdr:col>
      <xdr:colOff>2486025</xdr:colOff>
      <xdr:row>457</xdr:row>
      <xdr:rowOff>180975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F97A9C39-BA18-4768-84FC-B638C348B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744902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19050</xdr:rowOff>
    </xdr:from>
    <xdr:to>
      <xdr:col>3</xdr:col>
      <xdr:colOff>9525</xdr:colOff>
      <xdr:row>478</xdr:row>
      <xdr:rowOff>180975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8D22079D-0EA7-4EDB-8673-17F6A9969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144952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19051</xdr:rowOff>
    </xdr:from>
    <xdr:to>
      <xdr:col>3</xdr:col>
      <xdr:colOff>0</xdr:colOff>
      <xdr:row>467</xdr:row>
      <xdr:rowOff>180975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E52F7115-40FD-4E6A-ADBB-9D9C6796E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3540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491</xdr:row>
      <xdr:rowOff>19050</xdr:rowOff>
    </xdr:from>
    <xdr:to>
      <xdr:col>2</xdr:col>
      <xdr:colOff>2476501</xdr:colOff>
      <xdr:row>491</xdr:row>
      <xdr:rowOff>171450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1234263-FC7B-4B79-A2E7-A67D2045D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93954600"/>
          <a:ext cx="428625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19050</xdr:rowOff>
    </xdr:from>
    <xdr:to>
      <xdr:col>3</xdr:col>
      <xdr:colOff>0</xdr:colOff>
      <xdr:row>501</xdr:row>
      <xdr:rowOff>179555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80C6CE43-22FF-4005-A80D-F4CCC567D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5878650"/>
          <a:ext cx="4305300" cy="16050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9525</xdr:rowOff>
    </xdr:from>
    <xdr:to>
      <xdr:col>3</xdr:col>
      <xdr:colOff>0</xdr:colOff>
      <xdr:row>8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38D903-720E-4DD8-846C-7D1A8156E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3025"/>
          <a:ext cx="4305300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19051</xdr:rowOff>
    </xdr:from>
    <xdr:to>
      <xdr:col>3</xdr:col>
      <xdr:colOff>0</xdr:colOff>
      <xdr:row>16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7AE9DD6-F58B-4C8D-995F-11273E6E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861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19051</xdr:rowOff>
    </xdr:from>
    <xdr:to>
      <xdr:col>3</xdr:col>
      <xdr:colOff>19051</xdr:colOff>
      <xdr:row>25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5A33C3-89BC-4921-929D-5B97C6CCC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800601"/>
          <a:ext cx="432435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28576</xdr:rowOff>
    </xdr:from>
    <xdr:to>
      <xdr:col>2</xdr:col>
      <xdr:colOff>2486025</xdr:colOff>
      <xdr:row>35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85F688A-A381-4997-920F-FA1FA76F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3415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9525</xdr:rowOff>
    </xdr:from>
    <xdr:to>
      <xdr:col>3</xdr:col>
      <xdr:colOff>0</xdr:colOff>
      <xdr:row>43</xdr:row>
      <xdr:rowOff>180975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3237860-7943-4C8B-8980-A090F97A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2391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9525</xdr:rowOff>
    </xdr:from>
    <xdr:to>
      <xdr:col>3</xdr:col>
      <xdr:colOff>0</xdr:colOff>
      <xdr:row>53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DE66D46-D23E-4947-9734-583EBAC4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9631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19050</xdr:rowOff>
    </xdr:from>
    <xdr:to>
      <xdr:col>3</xdr:col>
      <xdr:colOff>19050</xdr:colOff>
      <xdr:row>61</xdr:row>
      <xdr:rowOff>180975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7747A29-6487-41B3-884C-4425DCDD5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871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3</xdr:col>
      <xdr:colOff>9525</xdr:colOff>
      <xdr:row>70</xdr:row>
      <xdr:rowOff>180975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EA703D-F000-4275-8187-D12BFDD9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43025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19051</xdr:rowOff>
    </xdr:from>
    <xdr:to>
      <xdr:col>3</xdr:col>
      <xdr:colOff>9525</xdr:colOff>
      <xdr:row>79</xdr:row>
      <xdr:rowOff>180975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E7C7D61-60D0-4259-9B20-F896B803B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1447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19050</xdr:rowOff>
    </xdr:from>
    <xdr:to>
      <xdr:col>3</xdr:col>
      <xdr:colOff>9525</xdr:colOff>
      <xdr:row>88</xdr:row>
      <xdr:rowOff>190499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8DD0A8A-0005-4C90-9FBB-F9679507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8687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19051</xdr:rowOff>
    </xdr:from>
    <xdr:to>
      <xdr:col>2</xdr:col>
      <xdr:colOff>2486025</xdr:colOff>
      <xdr:row>98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764C5CA-1FB3-40D3-B427-DCDC5608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8592801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19051</xdr:rowOff>
    </xdr:from>
    <xdr:to>
      <xdr:col>3</xdr:col>
      <xdr:colOff>9525</xdr:colOff>
      <xdr:row>106</xdr:row>
      <xdr:rowOff>180975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7B62845-11DA-483C-816F-522AEBA0E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0316826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9525</xdr:rowOff>
    </xdr:from>
    <xdr:to>
      <xdr:col>3</xdr:col>
      <xdr:colOff>9525</xdr:colOff>
      <xdr:row>115</xdr:row>
      <xdr:rowOff>180974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7696241-389A-44A2-8DD2-B95BC1768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203132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9525</xdr:rowOff>
    </xdr:from>
    <xdr:to>
      <xdr:col>3</xdr:col>
      <xdr:colOff>9525</xdr:colOff>
      <xdr:row>134</xdr:row>
      <xdr:rowOff>19050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535CF36-2CD7-498C-A45B-661B535C6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5479375"/>
          <a:ext cx="4314825" cy="20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19050</xdr:rowOff>
    </xdr:from>
    <xdr:to>
      <xdr:col>3</xdr:col>
      <xdr:colOff>0</xdr:colOff>
      <xdr:row>125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44D9579-E4AC-42F8-9056-DC8048165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7744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19050</xdr:rowOff>
    </xdr:from>
    <xdr:to>
      <xdr:col>2</xdr:col>
      <xdr:colOff>2476500</xdr:colOff>
      <xdr:row>142</xdr:row>
      <xdr:rowOff>180975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5F85CD2-67BA-49A4-BB90-8E8B5A45A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2925"/>
          <a:ext cx="42862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3</xdr:col>
      <xdr:colOff>0</xdr:colOff>
      <xdr:row>152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712BFBF-6CF2-4939-B87E-119E08146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369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19051</xdr:rowOff>
    </xdr:from>
    <xdr:to>
      <xdr:col>3</xdr:col>
      <xdr:colOff>0</xdr:colOff>
      <xdr:row>160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0E8F9CC-7492-41CB-9789-676BD69E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6609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28576</xdr:rowOff>
    </xdr:from>
    <xdr:to>
      <xdr:col>3</xdr:col>
      <xdr:colOff>0</xdr:colOff>
      <xdr:row>170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32F2EFD-D7F7-41D0-93E1-8648C527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3945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9526</xdr:rowOff>
    </xdr:from>
    <xdr:to>
      <xdr:col>3</xdr:col>
      <xdr:colOff>9525</xdr:colOff>
      <xdr:row>178</xdr:row>
      <xdr:rowOff>190102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D1799AD-93A2-4CC5-BE9B-490A95778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109026"/>
          <a:ext cx="4314825" cy="180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19051</xdr:rowOff>
    </xdr:from>
    <xdr:to>
      <xdr:col>3</xdr:col>
      <xdr:colOff>0</xdr:colOff>
      <xdr:row>187</xdr:row>
      <xdr:rowOff>180975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C1F5B1C-3351-4BC0-BF50-29181114C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83305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9525</xdr:rowOff>
    </xdr:from>
    <xdr:to>
      <xdr:col>3</xdr:col>
      <xdr:colOff>0</xdr:colOff>
      <xdr:row>197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E544267-2130-4F9C-8BA0-6E32A72FD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75475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19050</xdr:rowOff>
    </xdr:from>
    <xdr:to>
      <xdr:col>3</xdr:col>
      <xdr:colOff>9525</xdr:colOff>
      <xdr:row>205</xdr:row>
      <xdr:rowOff>180975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1F3F772F-DD61-4AF5-B7A4-02756E83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92811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9525</xdr:rowOff>
    </xdr:from>
    <xdr:to>
      <xdr:col>3</xdr:col>
      <xdr:colOff>9525</xdr:colOff>
      <xdr:row>215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98AF29CB-3044-444A-B457-6E872A8D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09956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19050</xdr:rowOff>
    </xdr:from>
    <xdr:to>
      <xdr:col>3</xdr:col>
      <xdr:colOff>0</xdr:colOff>
      <xdr:row>223</xdr:row>
      <xdr:rowOff>190499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A87CE4C-95BE-4379-BEE2-CDFE4C403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27291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19050</xdr:rowOff>
    </xdr:from>
    <xdr:to>
      <xdr:col>3</xdr:col>
      <xdr:colOff>0</xdr:colOff>
      <xdr:row>232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76E3D277-C42F-4465-982C-C07855986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445317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19050</xdr:rowOff>
    </xdr:from>
    <xdr:to>
      <xdr:col>3</xdr:col>
      <xdr:colOff>0</xdr:colOff>
      <xdr:row>242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08D3A69-8FD1-46D2-9878-61AE6ECA5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61676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19050</xdr:rowOff>
    </xdr:from>
    <xdr:to>
      <xdr:col>3</xdr:col>
      <xdr:colOff>0</xdr:colOff>
      <xdr:row>251</xdr:row>
      <xdr:rowOff>190499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2A9A72F-48B4-4ED4-B313-A45AD3C72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80917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19051</xdr:rowOff>
    </xdr:from>
    <xdr:to>
      <xdr:col>3</xdr:col>
      <xdr:colOff>0</xdr:colOff>
      <xdr:row>262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FB0D37F-7DBF-4EE5-964D-EBB6CB3B8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0006251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19051</xdr:rowOff>
    </xdr:from>
    <xdr:to>
      <xdr:col>2</xdr:col>
      <xdr:colOff>2486025</xdr:colOff>
      <xdr:row>270</xdr:row>
      <xdr:rowOff>180975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626497C-17DE-4ABC-A1A4-85A2E660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17302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279</xdr:row>
      <xdr:rowOff>19050</xdr:rowOff>
    </xdr:from>
    <xdr:to>
      <xdr:col>2</xdr:col>
      <xdr:colOff>2476501</xdr:colOff>
      <xdr:row>280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FB15665-A0DF-41F4-A729-DC7BB2EBA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53454300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288</xdr:row>
      <xdr:rowOff>19050</xdr:rowOff>
    </xdr:from>
    <xdr:to>
      <xdr:col>3</xdr:col>
      <xdr:colOff>1</xdr:colOff>
      <xdr:row>288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6663301-9DD2-4256-8777-1A56AFD7B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" y="551878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19050</xdr:rowOff>
    </xdr:from>
    <xdr:to>
      <xdr:col>3</xdr:col>
      <xdr:colOff>19050</xdr:colOff>
      <xdr:row>297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7A3B5533-F353-4E77-8317-1D7E3384B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690235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19051</xdr:rowOff>
    </xdr:from>
    <xdr:to>
      <xdr:col>3</xdr:col>
      <xdr:colOff>0</xdr:colOff>
      <xdr:row>307</xdr:row>
      <xdr:rowOff>9525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19C1EC30-F84A-4979-ABAE-53564EECB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86263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19050</xdr:rowOff>
    </xdr:from>
    <xdr:to>
      <xdr:col>3</xdr:col>
      <xdr:colOff>1</xdr:colOff>
      <xdr:row>315</xdr:row>
      <xdr:rowOff>190499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B8B2264F-BCCC-45DA-AC21-E3F2BAA46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603504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3</xdr:col>
      <xdr:colOff>0</xdr:colOff>
      <xdr:row>326</xdr:row>
      <xdr:rowOff>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F1E4D22-44DB-4CE5-A07F-32022B647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22649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19050</xdr:rowOff>
    </xdr:from>
    <xdr:to>
      <xdr:col>3</xdr:col>
      <xdr:colOff>9525</xdr:colOff>
      <xdr:row>335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3C4D430-D52E-459E-B5D2-7B46C1C0A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3979425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19050</xdr:rowOff>
    </xdr:from>
    <xdr:to>
      <xdr:col>3</xdr:col>
      <xdr:colOff>1</xdr:colOff>
      <xdr:row>343</xdr:row>
      <xdr:rowOff>180975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7478443E-C04E-4B2E-9594-B667CDE1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" y="657225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19050</xdr:rowOff>
    </xdr:from>
    <xdr:to>
      <xdr:col>3</xdr:col>
      <xdr:colOff>9525</xdr:colOff>
      <xdr:row>353</xdr:row>
      <xdr:rowOff>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15A01BF-A46B-4477-97B5-BA2DBF65C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74370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9525</xdr:rowOff>
    </xdr:from>
    <xdr:to>
      <xdr:col>3</xdr:col>
      <xdr:colOff>0</xdr:colOff>
      <xdr:row>361</xdr:row>
      <xdr:rowOff>180974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A9C2D242-73AD-4707-BA27-CB22CF6A0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91515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28575</xdr:rowOff>
    </xdr:from>
    <xdr:to>
      <xdr:col>2</xdr:col>
      <xdr:colOff>2476500</xdr:colOff>
      <xdr:row>370</xdr:row>
      <xdr:rowOff>180975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706AB43-217D-4FDF-963C-67D57C203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0894575"/>
          <a:ext cx="4286250" cy="152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19050</xdr:rowOff>
    </xdr:from>
    <xdr:to>
      <xdr:col>3</xdr:col>
      <xdr:colOff>9525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1F61D25-0EF1-465F-AB02-14CC7F31C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19051</xdr:rowOff>
    </xdr:from>
    <xdr:to>
      <xdr:col>2</xdr:col>
      <xdr:colOff>2486025</xdr:colOff>
      <xdr:row>18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B871E5D-3DB6-4E39-8E6D-857B361F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48051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3</xdr:col>
      <xdr:colOff>9525</xdr:colOff>
      <xdr:row>36</xdr:row>
      <xdr:rowOff>180975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3AEAD7-2F24-46C0-955D-840D3157A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86575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19050</xdr:rowOff>
    </xdr:from>
    <xdr:to>
      <xdr:col>2</xdr:col>
      <xdr:colOff>2486025</xdr:colOff>
      <xdr:row>42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0600E2-0B65-4222-8F87-53763B974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390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9525</xdr:rowOff>
    </xdr:from>
    <xdr:to>
      <xdr:col>3</xdr:col>
      <xdr:colOff>971551</xdr:colOff>
      <xdr:row>48</xdr:row>
      <xdr:rowOff>28575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4B83B5C-B057-4D87-B70B-CF190434A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991600"/>
          <a:ext cx="5276850" cy="209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19050</xdr:rowOff>
    </xdr:from>
    <xdr:to>
      <xdr:col>3</xdr:col>
      <xdr:colOff>0</xdr:colOff>
      <xdr:row>52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BB47EC9-508B-4D6A-9CE7-D92C0959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631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9525</xdr:rowOff>
    </xdr:from>
    <xdr:to>
      <xdr:col>3</xdr:col>
      <xdr:colOff>9525</xdr:colOff>
      <xdr:row>61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65EA700-4319-44BC-8398-A70912D16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7762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19050</xdr:rowOff>
    </xdr:from>
    <xdr:to>
      <xdr:col>3</xdr:col>
      <xdr:colOff>19050</xdr:colOff>
      <xdr:row>66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FDD718A-65E3-40F7-81D1-2F1C1EA6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439650"/>
          <a:ext cx="432435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19050</xdr:rowOff>
    </xdr:from>
    <xdr:to>
      <xdr:col>3</xdr:col>
      <xdr:colOff>9525</xdr:colOff>
      <xdr:row>71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224C1B0-0839-4C40-8B83-13AF8FC9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921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19050</xdr:rowOff>
    </xdr:from>
    <xdr:to>
      <xdr:col>3</xdr:col>
      <xdr:colOff>0</xdr:colOff>
      <xdr:row>80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BF29A05-7DA1-451A-915A-9EEFB0E3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257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9525</xdr:rowOff>
    </xdr:from>
    <xdr:to>
      <xdr:col>3</xdr:col>
      <xdr:colOff>9525</xdr:colOff>
      <xdr:row>90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B1E775D-A4DD-43FE-B14D-F4352744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30700"/>
          <a:ext cx="4314825" cy="19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19051</xdr:rowOff>
    </xdr:from>
    <xdr:to>
      <xdr:col>3</xdr:col>
      <xdr:colOff>1</xdr:colOff>
      <xdr:row>108</xdr:row>
      <xdr:rowOff>9525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F9A443F-5596-4E2C-AA57-3029F9346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" y="2048827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19050</xdr:rowOff>
    </xdr:from>
    <xdr:to>
      <xdr:col>3</xdr:col>
      <xdr:colOff>9525</xdr:colOff>
      <xdr:row>113</xdr:row>
      <xdr:rowOff>9525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FA9E516-E14A-4711-9BC6-B96BE3C63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440775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3</xdr:col>
      <xdr:colOff>0</xdr:colOff>
      <xdr:row>123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68E8A7E-1831-47F2-92DA-BCBB70EE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35530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19051</xdr:rowOff>
    </xdr:from>
    <xdr:to>
      <xdr:col>3</xdr:col>
      <xdr:colOff>0</xdr:colOff>
      <xdr:row>132</xdr:row>
      <xdr:rowOff>180975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30C0508-8C59-40FE-A2D4-3B57B941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52698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28575</xdr:rowOff>
    </xdr:from>
    <xdr:to>
      <xdr:col>3</xdr:col>
      <xdr:colOff>0</xdr:colOff>
      <xdr:row>142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58122A5-D924-4AD4-B596-405E7083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0033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19050</xdr:rowOff>
    </xdr:from>
    <xdr:to>
      <xdr:col>2</xdr:col>
      <xdr:colOff>2486025</xdr:colOff>
      <xdr:row>151</xdr:row>
      <xdr:rowOff>190499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66F0F2D-3BEC-4EC9-9E85-35FE85F0D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90837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19051</xdr:rowOff>
    </xdr:from>
    <xdr:to>
      <xdr:col>2</xdr:col>
      <xdr:colOff>2486025</xdr:colOff>
      <xdr:row>161</xdr:row>
      <xdr:rowOff>180975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65772C3-2BDD-4808-BFA2-912DF4106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813376"/>
          <a:ext cx="429577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19049</xdr:rowOff>
    </xdr:from>
    <xdr:to>
      <xdr:col>3</xdr:col>
      <xdr:colOff>9525</xdr:colOff>
      <xdr:row>170</xdr:row>
      <xdr:rowOff>180262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A2396BF-2E2B-415B-B30B-7A723406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2546924"/>
          <a:ext cx="4314825" cy="161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19050</xdr:rowOff>
    </xdr:from>
    <xdr:to>
      <xdr:col>2</xdr:col>
      <xdr:colOff>2486025</xdr:colOff>
      <xdr:row>180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9DF1C71-A19D-490F-B1B7-CE4336CD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427095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19050</xdr:rowOff>
    </xdr:from>
    <xdr:to>
      <xdr:col>2</xdr:col>
      <xdr:colOff>2486025</xdr:colOff>
      <xdr:row>186</xdr:row>
      <xdr:rowOff>190499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0CC482F-76DD-4619-B531-56C96BBE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413950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19050</xdr:rowOff>
    </xdr:from>
    <xdr:to>
      <xdr:col>3</xdr:col>
      <xdr:colOff>19050</xdr:colOff>
      <xdr:row>196</xdr:row>
      <xdr:rowOff>180975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7B1F8DD-A0A6-4E4A-8B3E-6ED80019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751897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19050</xdr:rowOff>
    </xdr:from>
    <xdr:to>
      <xdr:col>2</xdr:col>
      <xdr:colOff>2486025</xdr:colOff>
      <xdr:row>205</xdr:row>
      <xdr:rowOff>171450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EE3E82-A320-4E0D-A3F1-4FFF297C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9243000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19050</xdr:rowOff>
    </xdr:from>
    <xdr:to>
      <xdr:col>3</xdr:col>
      <xdr:colOff>19050</xdr:colOff>
      <xdr:row>215</xdr:row>
      <xdr:rowOff>180975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A5118200-2C26-4D6A-B995-8C0860F52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1157525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234</xdr:row>
      <xdr:rowOff>9525</xdr:rowOff>
    </xdr:from>
    <xdr:to>
      <xdr:col>3</xdr:col>
      <xdr:colOff>1</xdr:colOff>
      <xdr:row>234</xdr:row>
      <xdr:rowOff>180975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A3A3F8E8-ADB6-4CED-8D8F-736597CAC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447865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244</xdr:row>
      <xdr:rowOff>19051</xdr:rowOff>
    </xdr:from>
    <xdr:to>
      <xdr:col>3</xdr:col>
      <xdr:colOff>1</xdr:colOff>
      <xdr:row>244</xdr:row>
      <xdr:rowOff>180975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4AE38FC-519F-454A-BE7F-3EA3583C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4670107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254</xdr:row>
      <xdr:rowOff>19050</xdr:rowOff>
    </xdr:from>
    <xdr:to>
      <xdr:col>3</xdr:col>
      <xdr:colOff>1</xdr:colOff>
      <xdr:row>254</xdr:row>
      <xdr:rowOff>180975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577D143-77B3-47BB-87C3-8C0E105C9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4861560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19050</xdr:rowOff>
    </xdr:from>
    <xdr:to>
      <xdr:col>7</xdr:col>
      <xdr:colOff>0</xdr:colOff>
      <xdr:row>265</xdr:row>
      <xdr:rowOff>171450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10288F40-BEC4-4622-B993-F2D272F65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0349150"/>
          <a:ext cx="73152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9526</xdr:rowOff>
    </xdr:from>
    <xdr:to>
      <xdr:col>3</xdr:col>
      <xdr:colOff>0</xdr:colOff>
      <xdr:row>275</xdr:row>
      <xdr:rowOff>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78711F4-3021-47F0-974A-6D92D592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2435126"/>
          <a:ext cx="4305300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19050</xdr:rowOff>
    </xdr:from>
    <xdr:to>
      <xdr:col>3</xdr:col>
      <xdr:colOff>9525</xdr:colOff>
      <xdr:row>280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35BF6E9C-F1E5-4B3C-9CE6-5C98377B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33971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19050</xdr:rowOff>
    </xdr:from>
    <xdr:to>
      <xdr:col>3</xdr:col>
      <xdr:colOff>0</xdr:colOff>
      <xdr:row>287</xdr:row>
      <xdr:rowOff>9525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53AA2F53-7DE3-4C46-83A8-99CE9566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47306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19050</xdr:rowOff>
    </xdr:from>
    <xdr:to>
      <xdr:col>3</xdr:col>
      <xdr:colOff>0</xdr:colOff>
      <xdr:row>296</xdr:row>
      <xdr:rowOff>171450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E44841C-75DA-4C79-8027-313D759EA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6635650"/>
          <a:ext cx="4305300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19050</xdr:rowOff>
    </xdr:from>
    <xdr:to>
      <xdr:col>2</xdr:col>
      <xdr:colOff>2486025</xdr:colOff>
      <xdr:row>306</xdr:row>
      <xdr:rowOff>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6A77653-2923-49E7-8E08-A9FEB1A4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8369200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9525</xdr:rowOff>
    </xdr:from>
    <xdr:to>
      <xdr:col>2</xdr:col>
      <xdr:colOff>2486025</xdr:colOff>
      <xdr:row>316</xdr:row>
      <xdr:rowOff>9524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2BE109D-05EA-4FDA-BF0F-3EF2C6DD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0283725"/>
          <a:ext cx="4295775" cy="1904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19050</xdr:rowOff>
    </xdr:from>
    <xdr:to>
      <xdr:col>3</xdr:col>
      <xdr:colOff>0</xdr:colOff>
      <xdr:row>326</xdr:row>
      <xdr:rowOff>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540E08A-5B60-4409-B55E-311473CF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22077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3</xdr:col>
      <xdr:colOff>9525</xdr:colOff>
      <xdr:row>335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F8E0FEE-107C-4CC3-A85A-BE8966223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4122300"/>
          <a:ext cx="431482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19050</xdr:rowOff>
    </xdr:from>
    <xdr:to>
      <xdr:col>3</xdr:col>
      <xdr:colOff>0</xdr:colOff>
      <xdr:row>346</xdr:row>
      <xdr:rowOff>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6AE2468B-BC71-448A-94D6-2CB2DFECF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60368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19050</xdr:rowOff>
    </xdr:from>
    <xdr:to>
      <xdr:col>2</xdr:col>
      <xdr:colOff>2486025</xdr:colOff>
      <xdr:row>355</xdr:row>
      <xdr:rowOff>190499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6E059413-823E-4830-8D6A-78E3F4993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67941825"/>
          <a:ext cx="429577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304800</xdr:colOff>
      <xdr:row>357</xdr:row>
      <xdr:rowOff>114300</xdr:rowOff>
    </xdr:to>
    <xdr:sp macro="" textlink="">
      <xdr:nvSpPr>
        <xdr:cNvPr id="24577" name="AutoShape 1">
          <a:extLst>
            <a:ext uri="{FF2B5EF4-FFF2-40B4-BE49-F238E27FC236}">
              <a16:creationId xmlns:a16="http://schemas.microsoft.com/office/drawing/2014/main" id="{92410E5E-402D-40D0-A72B-0C14B4BF07EB}"/>
            </a:ext>
          </a:extLst>
        </xdr:cNvPr>
        <xdr:cNvSpPr>
          <a:spLocks noChangeAspect="1" noChangeArrowheads="1"/>
        </xdr:cNvSpPr>
      </xdr:nvSpPr>
      <xdr:spPr bwMode="auto">
        <a:xfrm>
          <a:off x="0" y="6813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304800</xdr:colOff>
      <xdr:row>357</xdr:row>
      <xdr:rowOff>114300</xdr:rowOff>
    </xdr:to>
    <xdr:sp macro="" textlink="">
      <xdr:nvSpPr>
        <xdr:cNvPr id="24578" name="AutoShape 2">
          <a:extLst>
            <a:ext uri="{FF2B5EF4-FFF2-40B4-BE49-F238E27FC236}">
              <a16:creationId xmlns:a16="http://schemas.microsoft.com/office/drawing/2014/main" id="{8C4643B6-BAAD-42B1-B593-5EFD0337CB7C}"/>
            </a:ext>
          </a:extLst>
        </xdr:cNvPr>
        <xdr:cNvSpPr>
          <a:spLocks noChangeAspect="1" noChangeArrowheads="1"/>
        </xdr:cNvSpPr>
      </xdr:nvSpPr>
      <xdr:spPr bwMode="auto">
        <a:xfrm>
          <a:off x="0" y="68132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357</xdr:row>
      <xdr:rowOff>9524</xdr:rowOff>
    </xdr:from>
    <xdr:to>
      <xdr:col>7</xdr:col>
      <xdr:colOff>19050</xdr:colOff>
      <xdr:row>370</xdr:row>
      <xdr:rowOff>171449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669680E1-2C19-40FC-BCC2-2EEF4BE98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32240"/>
        <a:stretch/>
      </xdr:blipFill>
      <xdr:spPr>
        <a:xfrm>
          <a:off x="0" y="68341874"/>
          <a:ext cx="7334250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19049</xdr:rowOff>
    </xdr:from>
    <xdr:to>
      <xdr:col>2</xdr:col>
      <xdr:colOff>2476500</xdr:colOff>
      <xdr:row>380</xdr:row>
      <xdr:rowOff>9524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30CB14F7-B32A-4CEE-B178-B0C1E106D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2532874"/>
          <a:ext cx="428625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28576</xdr:rowOff>
    </xdr:from>
    <xdr:to>
      <xdr:col>2</xdr:col>
      <xdr:colOff>2486025</xdr:colOff>
      <xdr:row>380</xdr:row>
      <xdr:rowOff>180976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4FA7EAE8-4F2E-47A6-8ADE-8A3F5E0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2732901"/>
          <a:ext cx="4295775" cy="15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19051</xdr:rowOff>
    </xdr:from>
    <xdr:to>
      <xdr:col>2</xdr:col>
      <xdr:colOff>2486025</xdr:colOff>
      <xdr:row>389</xdr:row>
      <xdr:rowOff>185513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64234BA-A791-4EA4-B9AC-1E8444A39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4447401"/>
          <a:ext cx="4295775" cy="1664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19051</xdr:rowOff>
    </xdr:from>
    <xdr:to>
      <xdr:col>3</xdr:col>
      <xdr:colOff>0</xdr:colOff>
      <xdr:row>395</xdr:row>
      <xdr:rowOff>180975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A8529A0F-C3DD-43F5-B16C-D7CDC99DE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55904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9526</xdr:rowOff>
    </xdr:from>
    <xdr:to>
      <xdr:col>3</xdr:col>
      <xdr:colOff>1019175</xdr:colOff>
      <xdr:row>408</xdr:row>
      <xdr:rowOff>38100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D03A77C-2FD0-4621-8540-5A9EDA050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77695426"/>
          <a:ext cx="5324475" cy="4095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416</xdr:row>
      <xdr:rowOff>19050</xdr:rowOff>
    </xdr:from>
    <xdr:to>
      <xdr:col>3</xdr:col>
      <xdr:colOff>1</xdr:colOff>
      <xdr:row>416</xdr:row>
      <xdr:rowOff>190499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5ED16F5-D0BF-4083-9A05-A20A5BBCD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794194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19050</xdr:rowOff>
    </xdr:from>
    <xdr:to>
      <xdr:col>3</xdr:col>
      <xdr:colOff>9525</xdr:colOff>
      <xdr:row>406</xdr:row>
      <xdr:rowOff>9525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65BF1E9-4BEE-49C9-A5B9-40FE97298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775144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9525</xdr:rowOff>
    </xdr:from>
    <xdr:to>
      <xdr:col>3</xdr:col>
      <xdr:colOff>0</xdr:colOff>
      <xdr:row>436</xdr:row>
      <xdr:rowOff>180974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E7F64B16-E072-4925-ACE3-2ADA9AB1B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341995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426</xdr:row>
      <xdr:rowOff>19051</xdr:rowOff>
    </xdr:from>
    <xdr:to>
      <xdr:col>3</xdr:col>
      <xdr:colOff>1</xdr:colOff>
      <xdr:row>426</xdr:row>
      <xdr:rowOff>171450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F9AA76DF-1EAC-480E-953A-8F616DE7A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" y="81524476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19050</xdr:rowOff>
    </xdr:from>
    <xdr:to>
      <xdr:col>3</xdr:col>
      <xdr:colOff>0</xdr:colOff>
      <xdr:row>446</xdr:row>
      <xdr:rowOff>180975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DFFEDD8-A9D0-4B84-BA2F-ED7265CA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85353525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456</xdr:row>
      <xdr:rowOff>19050</xdr:rowOff>
    </xdr:from>
    <xdr:to>
      <xdr:col>2</xdr:col>
      <xdr:colOff>2476501</xdr:colOff>
      <xdr:row>456</xdr:row>
      <xdr:rowOff>180975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D926A630-7B8D-4E52-8705-CEB559C1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" y="87268050"/>
          <a:ext cx="4286250" cy="1619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19051</xdr:rowOff>
    </xdr:from>
    <xdr:to>
      <xdr:col>3</xdr:col>
      <xdr:colOff>9525</xdr:colOff>
      <xdr:row>8</xdr:row>
      <xdr:rowOff>180975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53C4272-EACD-4B9B-AB2E-98EEA96F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430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3</xdr:col>
      <xdr:colOff>0</xdr:colOff>
      <xdr:row>17</xdr:row>
      <xdr:rowOff>180975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5525BB-ADDD-42BA-8E9B-7721C659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4805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19051</xdr:rowOff>
    </xdr:from>
    <xdr:to>
      <xdr:col>2</xdr:col>
      <xdr:colOff>2486025</xdr:colOff>
      <xdr:row>36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D7032E-4DA1-44E6-87EE-B7C320185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86576"/>
          <a:ext cx="429577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28575</xdr:rowOff>
    </xdr:from>
    <xdr:to>
      <xdr:col>3</xdr:col>
      <xdr:colOff>0</xdr:colOff>
      <xdr:row>18</xdr:row>
      <xdr:rowOff>9524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34CD043-F962-4A77-851B-B0606765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861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19051</xdr:rowOff>
    </xdr:from>
    <xdr:to>
      <xdr:col>3</xdr:col>
      <xdr:colOff>9525</xdr:colOff>
      <xdr:row>46</xdr:row>
      <xdr:rowOff>9525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15EAF3D-5A0B-4509-BA10-E0FA9FAEF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6106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19049</xdr:rowOff>
    </xdr:from>
    <xdr:to>
      <xdr:col>3</xdr:col>
      <xdr:colOff>9525</xdr:colOff>
      <xdr:row>57</xdr:row>
      <xdr:rowOff>9524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094F099-6463-41D4-B3DB-1FCF2033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715624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19050</xdr:rowOff>
    </xdr:from>
    <xdr:to>
      <xdr:col>3</xdr:col>
      <xdr:colOff>0</xdr:colOff>
      <xdr:row>66</xdr:row>
      <xdr:rowOff>171449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7D29C4B-C507-4B97-9EDE-2DE2D6C18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639675"/>
          <a:ext cx="4305300" cy="152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19050</xdr:rowOff>
    </xdr:from>
    <xdr:to>
      <xdr:col>3</xdr:col>
      <xdr:colOff>0</xdr:colOff>
      <xdr:row>77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BA7E928-8D84-4128-B810-3E1E05DC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44675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19050</xdr:rowOff>
    </xdr:from>
    <xdr:to>
      <xdr:col>3</xdr:col>
      <xdr:colOff>9525</xdr:colOff>
      <xdr:row>98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3018632A-F955-4D11-A87B-1E728D446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55470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19051</xdr:rowOff>
    </xdr:from>
    <xdr:to>
      <xdr:col>3</xdr:col>
      <xdr:colOff>0</xdr:colOff>
      <xdr:row>109</xdr:row>
      <xdr:rowOff>180975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9812268-FD06-4D22-B065-82BD4B786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850226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</xdr:rowOff>
    </xdr:from>
    <xdr:to>
      <xdr:col>3</xdr:col>
      <xdr:colOff>9525</xdr:colOff>
      <xdr:row>110</xdr:row>
      <xdr:rowOff>180975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F1EC972-EAEC-4327-BB19-99C36CE6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031201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19050</xdr:rowOff>
    </xdr:from>
    <xdr:to>
      <xdr:col>3</xdr:col>
      <xdr:colOff>0</xdr:colOff>
      <xdr:row>121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103E34D-0C87-418E-9768-802E2C70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9552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19050</xdr:rowOff>
    </xdr:from>
    <xdr:to>
      <xdr:col>3</xdr:col>
      <xdr:colOff>19050</xdr:colOff>
      <xdr:row>130</xdr:row>
      <xdr:rowOff>180975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33CC0A9-475D-4EDE-9854-8CE9061BC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879300"/>
          <a:ext cx="432435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9525</xdr:rowOff>
    </xdr:from>
    <xdr:to>
      <xdr:col>3</xdr:col>
      <xdr:colOff>0</xdr:colOff>
      <xdr:row>142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603B01C-1D2C-4724-8227-7C218D24D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9748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28575</xdr:rowOff>
    </xdr:from>
    <xdr:to>
      <xdr:col>2</xdr:col>
      <xdr:colOff>2486025</xdr:colOff>
      <xdr:row>162</xdr:row>
      <xdr:rowOff>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3C8ED4B-ED9B-4387-AC6A-D4F73D619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822900"/>
          <a:ext cx="4295775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19051</xdr:rowOff>
    </xdr:from>
    <xdr:to>
      <xdr:col>3</xdr:col>
      <xdr:colOff>0</xdr:colOff>
      <xdr:row>171</xdr:row>
      <xdr:rowOff>180263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E5A060E-2BD2-41DC-B5F4-FF200FBF6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718376"/>
          <a:ext cx="4305300" cy="161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19050</xdr:rowOff>
    </xdr:from>
    <xdr:to>
      <xdr:col>3</xdr:col>
      <xdr:colOff>0</xdr:colOff>
      <xdr:row>182</xdr:row>
      <xdr:rowOff>9525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3678EA0-B0EF-4422-8848-EF9FEF7F3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632900"/>
          <a:ext cx="4305300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19050</xdr:rowOff>
    </xdr:from>
    <xdr:to>
      <xdr:col>3</xdr:col>
      <xdr:colOff>0</xdr:colOff>
      <xdr:row>191</xdr:row>
      <xdr:rowOff>190499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ACE92DA-6B24-4EC4-B20D-C71E4C973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6547425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19050</xdr:rowOff>
    </xdr:from>
    <xdr:to>
      <xdr:col>3</xdr:col>
      <xdr:colOff>9525</xdr:colOff>
      <xdr:row>203</xdr:row>
      <xdr:rowOff>190499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600DC23-6ABC-4F79-8B8A-536F7D698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842950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19050</xdr:rowOff>
    </xdr:from>
    <xdr:to>
      <xdr:col>3</xdr:col>
      <xdr:colOff>9525</xdr:colOff>
      <xdr:row>213</xdr:row>
      <xdr:rowOff>190499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A243C12-4CC5-434F-B1C4-7F970545F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0757475"/>
          <a:ext cx="4314825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223</xdr:row>
      <xdr:rowOff>19049</xdr:rowOff>
    </xdr:from>
    <xdr:to>
      <xdr:col>3</xdr:col>
      <xdr:colOff>9525</xdr:colOff>
      <xdr:row>223</xdr:row>
      <xdr:rowOff>180974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70330C1-F98F-48AF-BF79-E1AB28BA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42671999"/>
          <a:ext cx="4314824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234</xdr:row>
      <xdr:rowOff>19050</xdr:rowOff>
    </xdr:from>
    <xdr:to>
      <xdr:col>3</xdr:col>
      <xdr:colOff>1</xdr:colOff>
      <xdr:row>235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ED14A4E2-FC9A-4621-8B79-9CDBACC8D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4477702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19050</xdr:rowOff>
    </xdr:from>
    <xdr:to>
      <xdr:col>3</xdr:col>
      <xdr:colOff>9525</xdr:colOff>
      <xdr:row>246</xdr:row>
      <xdr:rowOff>9525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64B1B70-5FBD-4B55-905B-1524F10E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88205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256</xdr:row>
      <xdr:rowOff>19050</xdr:rowOff>
    </xdr:from>
    <xdr:to>
      <xdr:col>3</xdr:col>
      <xdr:colOff>1</xdr:colOff>
      <xdr:row>257</xdr:row>
      <xdr:rowOff>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200ED8-1F7C-4175-89F5-FFAC4E45B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48987075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19050</xdr:rowOff>
    </xdr:from>
    <xdr:to>
      <xdr:col>3</xdr:col>
      <xdr:colOff>0</xdr:colOff>
      <xdr:row>275</xdr:row>
      <xdr:rowOff>190499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DB740049-1604-4B0B-8169-C11906075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2616100"/>
          <a:ext cx="4305300" cy="17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28575</xdr:rowOff>
    </xdr:from>
    <xdr:to>
      <xdr:col>3</xdr:col>
      <xdr:colOff>9525</xdr:colOff>
      <xdr:row>286</xdr:row>
      <xdr:rowOff>9525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9A55092-C873-4B10-813B-701B4BCC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4540150"/>
          <a:ext cx="431482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19050</xdr:rowOff>
    </xdr:from>
    <xdr:to>
      <xdr:col>3</xdr:col>
      <xdr:colOff>0</xdr:colOff>
      <xdr:row>296</xdr:row>
      <xdr:rowOff>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316273A0-516A-47A6-A9D1-50CCD275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6445150"/>
          <a:ext cx="4305300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305</xdr:row>
      <xdr:rowOff>19051</xdr:rowOff>
    </xdr:from>
    <xdr:to>
      <xdr:col>3</xdr:col>
      <xdr:colOff>1</xdr:colOff>
      <xdr:row>305</xdr:row>
      <xdr:rowOff>180975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813C82BE-9F1F-4C47-8E8E-87C0588DC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58369201"/>
          <a:ext cx="4305300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19050</xdr:rowOff>
    </xdr:from>
    <xdr:to>
      <xdr:col>3</xdr:col>
      <xdr:colOff>9525</xdr:colOff>
      <xdr:row>317</xdr:row>
      <xdr:rowOff>9525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56624F4-D5EF-4EF2-B5FF-0819AE4B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0464700"/>
          <a:ext cx="4314825" cy="180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9526</xdr:rowOff>
    </xdr:from>
    <xdr:to>
      <xdr:col>3</xdr:col>
      <xdr:colOff>9525</xdr:colOff>
      <xdr:row>337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51CAE90C-4B54-48B2-9471-444FF8F25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4284226"/>
          <a:ext cx="4314825" cy="1809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346</xdr:row>
      <xdr:rowOff>19050</xdr:rowOff>
    </xdr:from>
    <xdr:to>
      <xdr:col>3</xdr:col>
      <xdr:colOff>1</xdr:colOff>
      <xdr:row>346</xdr:row>
      <xdr:rowOff>180975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A1A6605E-EC27-4947-8B36-739EC6DBD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66198750"/>
          <a:ext cx="4305300" cy="161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19050</xdr:rowOff>
    </xdr:from>
    <xdr:to>
      <xdr:col>2</xdr:col>
      <xdr:colOff>2486025</xdr:colOff>
      <xdr:row>357</xdr:row>
      <xdr:rowOff>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D91A74B9-FAF0-484F-9543-94B11D8CE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8113275"/>
          <a:ext cx="4295775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19051</xdr:rowOff>
    </xdr:from>
    <xdr:to>
      <xdr:col>3</xdr:col>
      <xdr:colOff>9525</xdr:colOff>
      <xdr:row>369</xdr:row>
      <xdr:rowOff>180975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F658AA45-9832-49A3-BB5A-0FED9ACF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002780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19051</xdr:rowOff>
    </xdr:from>
    <xdr:to>
      <xdr:col>3</xdr:col>
      <xdr:colOff>9525</xdr:colOff>
      <xdr:row>380</xdr:row>
      <xdr:rowOff>180975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CB31996-776A-4AC4-BE62-E8D1A4372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72142351"/>
          <a:ext cx="4314825" cy="161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28576</xdr:rowOff>
    </xdr:from>
    <xdr:to>
      <xdr:col>5</xdr:col>
      <xdr:colOff>666750</xdr:colOff>
      <xdr:row>360</xdr:row>
      <xdr:rowOff>180975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1696146F-D003-4101-87EA-F2A3B393D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8522851"/>
          <a:ext cx="6677025" cy="53339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400</xdr:row>
      <xdr:rowOff>19050</xdr:rowOff>
    </xdr:from>
    <xdr:to>
      <xdr:col>3</xdr:col>
      <xdr:colOff>1</xdr:colOff>
      <xdr:row>400</xdr:row>
      <xdr:rowOff>180975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5C6A978C-0093-4A3E-B39B-6073F495B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" y="76523850"/>
          <a:ext cx="4305300" cy="161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9BCD-1237-4CA5-8DFD-48D977F1311C}">
  <sheetPr>
    <tabColor theme="8"/>
  </sheetPr>
  <dimension ref="A1:J1919"/>
  <sheetViews>
    <sheetView topLeftCell="A1773" zoomScaleNormal="100" workbookViewId="0">
      <selection activeCell="J1894" sqref="J1894"/>
    </sheetView>
  </sheetViews>
  <sheetFormatPr baseColWidth="10" defaultRowHeight="15"/>
  <cols>
    <col min="1" max="1" width="15.7109375" bestFit="1" customWidth="1"/>
    <col min="2" max="2" width="10.85546875" bestFit="1" customWidth="1"/>
    <col min="3" max="3" width="28.42578125" customWidth="1"/>
    <col min="4" max="4" width="13.5703125" customWidth="1"/>
    <col min="5" max="5" width="23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5.57031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12</v>
      </c>
      <c r="B5" s="6">
        <v>44805.473589641202</v>
      </c>
      <c r="C5" s="5" t="s">
        <v>13</v>
      </c>
      <c r="D5" s="7"/>
      <c r="E5" s="8"/>
      <c r="F5" s="9">
        <v>3269.3</v>
      </c>
      <c r="I5" s="7" t="s">
        <v>9</v>
      </c>
      <c r="J5" s="5" t="s">
        <v>14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1">
        <v>111734645</v>
      </c>
      <c r="E7" s="8"/>
      <c r="H7" s="9"/>
      <c r="I7" s="7"/>
      <c r="J7" s="8"/>
    </row>
    <row r="8" spans="1:10">
      <c r="A8" s="5"/>
      <c r="B8" s="6"/>
      <c r="C8" s="5"/>
      <c r="D8" s="11"/>
      <c r="E8" s="8"/>
      <c r="H8" s="9"/>
      <c r="I8" s="7"/>
      <c r="J8" s="8"/>
    </row>
    <row r="9" spans="1:10">
      <c r="A9" s="5"/>
      <c r="B9" s="6"/>
      <c r="C9" s="5"/>
      <c r="D9" s="11"/>
      <c r="E9" s="8"/>
      <c r="H9" s="9"/>
      <c r="I9" s="7"/>
      <c r="J9" s="8"/>
    </row>
    <row r="10" spans="1:10">
      <c r="A10" s="5" t="s">
        <v>19</v>
      </c>
      <c r="B10" s="6">
        <v>44805.760914398146</v>
      </c>
      <c r="C10" s="5" t="s">
        <v>13</v>
      </c>
      <c r="D10" s="11"/>
      <c r="E10" s="8"/>
      <c r="G10" s="9">
        <v>16395.59</v>
      </c>
      <c r="I10" s="7" t="s">
        <v>10</v>
      </c>
      <c r="J10" s="5" t="s">
        <v>20</v>
      </c>
    </row>
    <row r="11" spans="1:10">
      <c r="A11" s="5" t="s">
        <v>19</v>
      </c>
      <c r="B11" s="6">
        <v>44805.760914398146</v>
      </c>
      <c r="C11" s="5" t="s">
        <v>13</v>
      </c>
      <c r="D11" s="11">
        <v>256662</v>
      </c>
      <c r="E11" s="8" t="s">
        <v>21</v>
      </c>
      <c r="H11" s="9">
        <v>12861.4</v>
      </c>
      <c r="I11" s="5" t="s">
        <v>22</v>
      </c>
      <c r="J11" s="5" t="s">
        <v>23</v>
      </c>
    </row>
    <row r="12" spans="1:10">
      <c r="A12" s="5" t="s">
        <v>19</v>
      </c>
      <c r="B12" s="6">
        <v>44805.760914398146</v>
      </c>
      <c r="C12" s="5" t="s">
        <v>13</v>
      </c>
      <c r="D12" s="13">
        <v>45122907655</v>
      </c>
      <c r="E12" s="8" t="s">
        <v>21</v>
      </c>
      <c r="H12" s="9">
        <v>2037</v>
      </c>
      <c r="I12" s="5" t="s">
        <v>22</v>
      </c>
      <c r="J12" s="5" t="s">
        <v>24</v>
      </c>
    </row>
    <row r="13" spans="1:10">
      <c r="A13" s="5" t="s">
        <v>19</v>
      </c>
      <c r="B13" s="6">
        <v>44805.760914398146</v>
      </c>
      <c r="C13" s="5" t="s">
        <v>13</v>
      </c>
      <c r="D13" s="11">
        <v>9417</v>
      </c>
      <c r="E13" s="8" t="s">
        <v>21</v>
      </c>
      <c r="H13" s="9">
        <v>4150</v>
      </c>
      <c r="I13" s="5" t="s">
        <v>22</v>
      </c>
      <c r="J13" s="5" t="s">
        <v>20</v>
      </c>
    </row>
    <row r="14" spans="1:10">
      <c r="A14" s="5" t="s">
        <v>19</v>
      </c>
      <c r="B14" s="6">
        <v>44805.760914398146</v>
      </c>
      <c r="C14" s="5" t="s">
        <v>13</v>
      </c>
      <c r="D14" s="11">
        <v>9421</v>
      </c>
      <c r="E14" s="8" t="s">
        <v>21</v>
      </c>
      <c r="H14" s="9">
        <v>3680</v>
      </c>
      <c r="I14" s="5" t="s">
        <v>22</v>
      </c>
      <c r="J14" s="5" t="s">
        <v>20</v>
      </c>
    </row>
    <row r="15" spans="1:10">
      <c r="A15" s="5" t="s">
        <v>19</v>
      </c>
      <c r="B15" s="6">
        <v>44805.760914398146</v>
      </c>
      <c r="C15" s="5" t="s">
        <v>13</v>
      </c>
      <c r="D15" s="11">
        <v>2897</v>
      </c>
      <c r="E15" s="8" t="s">
        <v>21</v>
      </c>
      <c r="H15" s="9">
        <v>3750</v>
      </c>
      <c r="I15" s="5" t="s">
        <v>22</v>
      </c>
      <c r="J15" s="5" t="s">
        <v>20</v>
      </c>
    </row>
    <row r="16" spans="1:10">
      <c r="A16" s="5" t="s">
        <v>19</v>
      </c>
      <c r="B16" s="6">
        <v>44805.760914398146</v>
      </c>
      <c r="C16" s="5" t="s">
        <v>13</v>
      </c>
      <c r="D16" s="11">
        <v>9423</v>
      </c>
      <c r="E16" s="8" t="s">
        <v>21</v>
      </c>
      <c r="H16" s="9">
        <v>3610</v>
      </c>
      <c r="I16" s="5" t="s">
        <v>22</v>
      </c>
      <c r="J16" s="5" t="s">
        <v>20</v>
      </c>
    </row>
    <row r="17" spans="1:10">
      <c r="A17" s="5" t="s">
        <v>19</v>
      </c>
      <c r="B17" s="6">
        <v>44805.760914398146</v>
      </c>
      <c r="C17" s="5" t="s">
        <v>13</v>
      </c>
      <c r="D17" s="11">
        <v>9425</v>
      </c>
      <c r="E17" s="8" t="s">
        <v>21</v>
      </c>
      <c r="H17" s="9">
        <v>1050</v>
      </c>
      <c r="I17" s="5" t="s">
        <v>22</v>
      </c>
      <c r="J17" s="5" t="s">
        <v>20</v>
      </c>
    </row>
    <row r="18" spans="1:10">
      <c r="A18" s="5" t="s">
        <v>19</v>
      </c>
      <c r="B18" s="6">
        <v>44805.760914398146</v>
      </c>
      <c r="C18" s="5" t="s">
        <v>13</v>
      </c>
      <c r="D18" s="11"/>
      <c r="E18" s="8"/>
      <c r="F18" s="9">
        <v>10876.5</v>
      </c>
      <c r="I18" s="7" t="s">
        <v>9</v>
      </c>
      <c r="J18" s="8" t="s">
        <v>25</v>
      </c>
    </row>
    <row r="19" spans="1:10">
      <c r="A19" s="5" t="s">
        <v>19</v>
      </c>
      <c r="B19" s="6">
        <v>44805.760914398146</v>
      </c>
      <c r="C19" s="5" t="s">
        <v>13</v>
      </c>
      <c r="D19" s="11"/>
      <c r="E19" s="8"/>
      <c r="F19" s="9">
        <v>3840.6</v>
      </c>
      <c r="I19" s="7" t="s">
        <v>9</v>
      </c>
      <c r="J19" s="5" t="s">
        <v>14</v>
      </c>
    </row>
    <row r="20" spans="1:10">
      <c r="A20" s="5" t="s">
        <v>19</v>
      </c>
      <c r="B20" s="6">
        <v>44805.760914398146</v>
      </c>
      <c r="C20" s="5" t="s">
        <v>13</v>
      </c>
      <c r="D20" s="11"/>
      <c r="E20" s="8"/>
      <c r="F20" s="9">
        <v>10713.9</v>
      </c>
      <c r="I20" s="7" t="s">
        <v>9</v>
      </c>
      <c r="J20" s="5" t="s">
        <v>26</v>
      </c>
    </row>
    <row r="21" spans="1:10">
      <c r="A21" s="5" t="s">
        <v>19</v>
      </c>
      <c r="B21" s="6">
        <v>44805.760914398146</v>
      </c>
      <c r="C21" s="5" t="s">
        <v>13</v>
      </c>
      <c r="D21" s="11"/>
      <c r="E21" s="8"/>
      <c r="F21" s="9">
        <v>9895.6</v>
      </c>
      <c r="I21" s="7" t="s">
        <v>9</v>
      </c>
      <c r="J21" s="5" t="s">
        <v>27</v>
      </c>
    </row>
    <row r="22" spans="1:10">
      <c r="A22" s="5" t="s">
        <v>19</v>
      </c>
      <c r="B22" s="6">
        <v>44805.760914398146</v>
      </c>
      <c r="C22" s="5" t="s">
        <v>13</v>
      </c>
      <c r="D22" s="11"/>
      <c r="E22" s="8"/>
      <c r="F22" s="9">
        <v>8.1999999999999993</v>
      </c>
      <c r="I22" s="7" t="s">
        <v>9</v>
      </c>
      <c r="J22" s="5" t="s">
        <v>20</v>
      </c>
    </row>
    <row r="23" spans="1:10">
      <c r="A23" s="5" t="s">
        <v>19</v>
      </c>
      <c r="B23" s="6">
        <v>44805.760914398146</v>
      </c>
      <c r="C23" s="5" t="s">
        <v>13</v>
      </c>
      <c r="D23" s="11"/>
      <c r="E23" s="8"/>
      <c r="F23" s="9">
        <v>8992.5</v>
      </c>
      <c r="I23" s="7" t="s">
        <v>9</v>
      </c>
      <c r="J23" s="8" t="s">
        <v>28</v>
      </c>
    </row>
    <row r="24" spans="1:10">
      <c r="A24" s="5" t="s">
        <v>19</v>
      </c>
      <c r="B24" s="6">
        <v>44805.760914398146</v>
      </c>
      <c r="C24" s="5" t="s">
        <v>13</v>
      </c>
      <c r="D24" s="11"/>
      <c r="E24" s="8"/>
      <c r="F24" s="9">
        <v>4718</v>
      </c>
      <c r="I24" s="7" t="s">
        <v>9</v>
      </c>
      <c r="J24" s="8" t="s">
        <v>29</v>
      </c>
    </row>
    <row r="25" spans="1:10">
      <c r="A25" s="5" t="s">
        <v>19</v>
      </c>
      <c r="B25" s="6">
        <v>44805.760914398146</v>
      </c>
      <c r="C25" s="5" t="s">
        <v>13</v>
      </c>
      <c r="D25" s="11"/>
      <c r="E25" s="8"/>
      <c r="F25" s="9">
        <v>6458</v>
      </c>
      <c r="I25" s="7" t="s">
        <v>9</v>
      </c>
      <c r="J25" s="8" t="s">
        <v>30</v>
      </c>
    </row>
    <row r="26" spans="1:10">
      <c r="A26" s="10" t="s">
        <v>15</v>
      </c>
      <c r="B26" s="3"/>
      <c r="C26" s="3"/>
      <c r="D26" s="11"/>
      <c r="E26" s="8"/>
      <c r="F26" s="14">
        <f>SUM(F10:G25)</f>
        <v>71898.889999999985</v>
      </c>
      <c r="H26" s="9"/>
      <c r="I26" s="7"/>
      <c r="J26" s="8"/>
    </row>
    <row r="27" spans="1:10" ht="15.75">
      <c r="A27" s="12" t="s">
        <v>16</v>
      </c>
      <c r="B27" s="12" t="s">
        <v>17</v>
      </c>
      <c r="C27" s="12" t="s">
        <v>18</v>
      </c>
      <c r="D27" s="21">
        <v>111734646</v>
      </c>
      <c r="E27" s="8"/>
      <c r="H27" s="9"/>
      <c r="I27" s="7"/>
      <c r="J27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146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3" t="s">
        <v>0</v>
      </c>
      <c r="B32" s="103" t="s">
        <v>2</v>
      </c>
      <c r="C32" s="103" t="s">
        <v>3</v>
      </c>
      <c r="D32" s="103" t="s">
        <v>4</v>
      </c>
      <c r="E32" s="103" t="s">
        <v>5</v>
      </c>
      <c r="F32" s="105" t="s">
        <v>6</v>
      </c>
      <c r="G32" s="106"/>
      <c r="H32" s="107"/>
      <c r="I32" s="103" t="s">
        <v>7</v>
      </c>
      <c r="J32" s="103" t="s">
        <v>8</v>
      </c>
    </row>
    <row r="33" spans="1:10">
      <c r="A33" s="104"/>
      <c r="B33" s="104"/>
      <c r="C33" s="104"/>
      <c r="D33" s="104"/>
      <c r="E33" s="104"/>
      <c r="F33" s="4" t="s">
        <v>9</v>
      </c>
      <c r="G33" s="4" t="s">
        <v>10</v>
      </c>
      <c r="H33" s="4" t="s">
        <v>11</v>
      </c>
      <c r="I33" s="104"/>
      <c r="J33" s="104"/>
    </row>
    <row r="34" spans="1:10">
      <c r="A34" s="5" t="s">
        <v>147</v>
      </c>
      <c r="B34" s="6">
        <v>44806.455889780096</v>
      </c>
      <c r="C34" s="5" t="s">
        <v>13</v>
      </c>
      <c r="D34" s="11"/>
      <c r="E34" s="8"/>
      <c r="F34" s="9">
        <v>2511.6</v>
      </c>
      <c r="I34" s="7" t="s">
        <v>9</v>
      </c>
      <c r="J34" s="5" t="s">
        <v>148</v>
      </c>
    </row>
    <row r="35" spans="1:10">
      <c r="A35" s="5" t="s">
        <v>147</v>
      </c>
      <c r="B35" s="6">
        <v>44806.455889780096</v>
      </c>
      <c r="C35" s="5" t="s">
        <v>13</v>
      </c>
      <c r="D35" s="11"/>
      <c r="E35" s="8"/>
      <c r="F35" s="9">
        <v>8451.5</v>
      </c>
      <c r="I35" s="7" t="s">
        <v>9</v>
      </c>
      <c r="J35" s="8" t="s">
        <v>149</v>
      </c>
    </row>
    <row r="36" spans="1:10">
      <c r="A36" s="5" t="s">
        <v>147</v>
      </c>
      <c r="B36" s="6">
        <v>44806.455889780096</v>
      </c>
      <c r="C36" s="5" t="s">
        <v>13</v>
      </c>
      <c r="D36" s="11"/>
      <c r="E36" s="8"/>
      <c r="F36" s="9">
        <v>7142.6</v>
      </c>
      <c r="I36" s="7" t="s">
        <v>9</v>
      </c>
      <c r="J36" s="5" t="s">
        <v>150</v>
      </c>
    </row>
    <row r="37" spans="1:10">
      <c r="A37" s="5" t="s">
        <v>147</v>
      </c>
      <c r="B37" s="6">
        <v>44806.455889780096</v>
      </c>
      <c r="C37" s="5" t="s">
        <v>13</v>
      </c>
      <c r="D37" s="11"/>
      <c r="E37" s="8"/>
      <c r="F37" s="9">
        <v>21315.7</v>
      </c>
      <c r="I37" s="7" t="s">
        <v>9</v>
      </c>
      <c r="J37" s="5" t="s">
        <v>151</v>
      </c>
    </row>
    <row r="38" spans="1:10">
      <c r="A38" s="5" t="s">
        <v>147</v>
      </c>
      <c r="B38" s="6">
        <v>44806.455889780096</v>
      </c>
      <c r="C38" s="5" t="s">
        <v>13</v>
      </c>
      <c r="D38" s="11"/>
      <c r="E38" s="8"/>
      <c r="F38" s="9">
        <v>412.7</v>
      </c>
      <c r="I38" s="7" t="s">
        <v>9</v>
      </c>
      <c r="J38" s="5" t="s">
        <v>152</v>
      </c>
    </row>
    <row r="39" spans="1:10">
      <c r="A39" s="5" t="s">
        <v>147</v>
      </c>
      <c r="B39" s="6">
        <v>44806.455889780096</v>
      </c>
      <c r="C39" s="5" t="s">
        <v>13</v>
      </c>
      <c r="D39" s="11"/>
      <c r="E39" s="8"/>
      <c r="F39" s="9">
        <v>14992.9</v>
      </c>
      <c r="I39" s="7" t="s">
        <v>9</v>
      </c>
      <c r="J39" s="5" t="s">
        <v>153</v>
      </c>
    </row>
    <row r="40" spans="1:10">
      <c r="A40" s="5" t="s">
        <v>147</v>
      </c>
      <c r="B40" s="6">
        <v>44806.455889780096</v>
      </c>
      <c r="C40" s="5" t="s">
        <v>13</v>
      </c>
      <c r="D40" s="11"/>
      <c r="E40" s="8"/>
      <c r="F40" s="9">
        <v>7485.5</v>
      </c>
      <c r="I40" s="7" t="s">
        <v>9</v>
      </c>
      <c r="J40" s="5" t="s">
        <v>154</v>
      </c>
    </row>
    <row r="41" spans="1:10">
      <c r="A41" s="5" t="s">
        <v>147</v>
      </c>
      <c r="B41" s="6">
        <v>44806.455889780096</v>
      </c>
      <c r="C41" s="5" t="s">
        <v>13</v>
      </c>
      <c r="D41" s="11"/>
      <c r="E41" s="8"/>
      <c r="F41" s="9">
        <v>10373.299999999999</v>
      </c>
      <c r="I41" s="7" t="s">
        <v>9</v>
      </c>
      <c r="J41" s="8" t="s">
        <v>155</v>
      </c>
    </row>
    <row r="42" spans="1:10">
      <c r="A42" s="5" t="s">
        <v>147</v>
      </c>
      <c r="B42" s="6">
        <v>44806.455889780096</v>
      </c>
      <c r="C42" s="5" t="s">
        <v>13</v>
      </c>
      <c r="D42" s="11"/>
      <c r="E42" s="8"/>
      <c r="F42" s="9">
        <v>9333.7000000000007</v>
      </c>
      <c r="I42" s="7" t="s">
        <v>9</v>
      </c>
      <c r="J42" s="8" t="s">
        <v>156</v>
      </c>
    </row>
    <row r="43" spans="1:10">
      <c r="A43" s="10" t="s">
        <v>15</v>
      </c>
      <c r="B43" s="3"/>
      <c r="C43" s="3"/>
      <c r="D43" s="11"/>
      <c r="E43" s="8"/>
      <c r="F43" s="22">
        <f>SUM(F34:G42)</f>
        <v>82019.5</v>
      </c>
      <c r="G43" s="9"/>
      <c r="I43" s="7"/>
      <c r="J43" s="8"/>
    </row>
    <row r="44" spans="1:10" ht="15.75">
      <c r="A44" s="12" t="s">
        <v>16</v>
      </c>
      <c r="B44" s="12" t="s">
        <v>17</v>
      </c>
      <c r="C44" s="12" t="s">
        <v>18</v>
      </c>
      <c r="D44" s="21">
        <v>111734647</v>
      </c>
      <c r="E44" s="8"/>
      <c r="H44" s="9"/>
      <c r="I44" s="7"/>
      <c r="J44" s="8"/>
    </row>
    <row r="45" spans="1:10">
      <c r="A45" s="5"/>
      <c r="B45" s="6"/>
      <c r="C45" s="5"/>
      <c r="D45" s="11"/>
      <c r="E45" s="8"/>
      <c r="H45" s="9"/>
      <c r="I45" s="7"/>
      <c r="J45" s="8"/>
    </row>
    <row r="46" spans="1:10">
      <c r="A46" s="5"/>
      <c r="B46" s="6"/>
      <c r="C46" s="5"/>
      <c r="D46" s="11"/>
      <c r="E46" s="8"/>
      <c r="H46" s="9"/>
      <c r="I46" s="7"/>
      <c r="J46" s="8"/>
    </row>
    <row r="47" spans="1:10">
      <c r="A47" s="5" t="s">
        <v>158</v>
      </c>
      <c r="B47" s="6">
        <v>44806.7799412963</v>
      </c>
      <c r="C47" s="5" t="s">
        <v>13</v>
      </c>
      <c r="D47" s="11"/>
      <c r="E47" s="8"/>
      <c r="G47" s="9">
        <v>3499.61</v>
      </c>
      <c r="I47" s="7" t="s">
        <v>10</v>
      </c>
      <c r="J47" s="5" t="s">
        <v>20</v>
      </c>
    </row>
    <row r="48" spans="1:10">
      <c r="A48" s="5" t="s">
        <v>158</v>
      </c>
      <c r="B48" s="6">
        <v>44806.7799412963</v>
      </c>
      <c r="C48" s="5" t="s">
        <v>13</v>
      </c>
      <c r="D48" s="11"/>
      <c r="E48" s="8"/>
      <c r="G48" s="9">
        <v>7274.33</v>
      </c>
      <c r="I48" s="7" t="s">
        <v>10</v>
      </c>
      <c r="J48" s="5" t="s">
        <v>23</v>
      </c>
    </row>
    <row r="49" spans="1:10">
      <c r="A49" s="5" t="s">
        <v>158</v>
      </c>
      <c r="B49" s="6">
        <v>44806.7799412963</v>
      </c>
      <c r="C49" s="5" t="s">
        <v>13</v>
      </c>
      <c r="D49" s="13">
        <v>45122912831</v>
      </c>
      <c r="E49" s="8" t="s">
        <v>21</v>
      </c>
      <c r="H49" s="9">
        <v>4518.24</v>
      </c>
      <c r="I49" s="5" t="s">
        <v>22</v>
      </c>
      <c r="J49" s="5" t="s">
        <v>24</v>
      </c>
    </row>
    <row r="50" spans="1:10">
      <c r="A50" s="5" t="s">
        <v>158</v>
      </c>
      <c r="B50" s="6">
        <v>44806.7799412963</v>
      </c>
      <c r="C50" s="5" t="s">
        <v>13</v>
      </c>
      <c r="D50" s="13">
        <v>451229128311</v>
      </c>
      <c r="E50" s="8" t="s">
        <v>21</v>
      </c>
      <c r="H50" s="9">
        <v>11158.26</v>
      </c>
      <c r="I50" s="5" t="s">
        <v>22</v>
      </c>
      <c r="J50" s="5" t="s">
        <v>24</v>
      </c>
    </row>
    <row r="51" spans="1:10">
      <c r="A51" s="5" t="s">
        <v>158</v>
      </c>
      <c r="B51" s="6">
        <v>44806.7799412963</v>
      </c>
      <c r="C51" s="5" t="s">
        <v>13</v>
      </c>
      <c r="D51" s="13">
        <v>451229128312</v>
      </c>
      <c r="E51" s="8" t="s">
        <v>21</v>
      </c>
      <c r="H51" s="9">
        <v>15232.45</v>
      </c>
      <c r="I51" s="5" t="s">
        <v>22</v>
      </c>
      <c r="J51" s="5" t="s">
        <v>24</v>
      </c>
    </row>
    <row r="52" spans="1:10">
      <c r="A52" s="5" t="s">
        <v>158</v>
      </c>
      <c r="B52" s="6">
        <v>44806.7799412963</v>
      </c>
      <c r="C52" s="5" t="s">
        <v>13</v>
      </c>
      <c r="D52" s="13">
        <v>451229128313</v>
      </c>
      <c r="E52" s="8" t="s">
        <v>21</v>
      </c>
      <c r="H52" s="9">
        <v>8276</v>
      </c>
      <c r="I52" s="5" t="s">
        <v>22</v>
      </c>
      <c r="J52" s="5" t="s">
        <v>24</v>
      </c>
    </row>
    <row r="53" spans="1:10">
      <c r="A53" s="5" t="s">
        <v>158</v>
      </c>
      <c r="B53" s="6">
        <v>44806.7799412963</v>
      </c>
      <c r="C53" s="5" t="s">
        <v>13</v>
      </c>
      <c r="D53" s="13">
        <v>451229128314</v>
      </c>
      <c r="E53" s="8" t="s">
        <v>21</v>
      </c>
      <c r="H53" s="9">
        <v>5369</v>
      </c>
      <c r="I53" s="5" t="s">
        <v>22</v>
      </c>
      <c r="J53" s="5" t="s">
        <v>24</v>
      </c>
    </row>
    <row r="54" spans="1:10">
      <c r="A54" s="5" t="s">
        <v>158</v>
      </c>
      <c r="B54" s="6">
        <v>44806.7799412963</v>
      </c>
      <c r="C54" s="5" t="s">
        <v>13</v>
      </c>
      <c r="D54" s="13">
        <v>451229128315</v>
      </c>
      <c r="E54" s="8" t="s">
        <v>21</v>
      </c>
      <c r="H54" s="9">
        <v>9883.94</v>
      </c>
      <c r="I54" s="5" t="s">
        <v>22</v>
      </c>
      <c r="J54" s="5" t="s">
        <v>24</v>
      </c>
    </row>
    <row r="55" spans="1:10">
      <c r="A55" s="5" t="s">
        <v>158</v>
      </c>
      <c r="B55" s="6">
        <v>44806.7799412963</v>
      </c>
      <c r="C55" s="5" t="s">
        <v>13</v>
      </c>
      <c r="D55" s="13">
        <v>451229128316</v>
      </c>
      <c r="E55" s="8" t="s">
        <v>21</v>
      </c>
      <c r="H55" s="9">
        <v>10167.870000000001</v>
      </c>
      <c r="I55" s="5" t="s">
        <v>22</v>
      </c>
      <c r="J55" s="5" t="s">
        <v>24</v>
      </c>
    </row>
    <row r="56" spans="1:10">
      <c r="A56" s="5" t="s">
        <v>158</v>
      </c>
      <c r="B56" s="6">
        <v>44806.7799412963</v>
      </c>
      <c r="C56" s="5" t="s">
        <v>13</v>
      </c>
      <c r="D56" s="13">
        <v>451229128317</v>
      </c>
      <c r="E56" s="8" t="s">
        <v>21</v>
      </c>
      <c r="H56" s="9">
        <v>15279.86</v>
      </c>
      <c r="I56" s="5" t="s">
        <v>22</v>
      </c>
      <c r="J56" s="5" t="s">
        <v>24</v>
      </c>
    </row>
    <row r="57" spans="1:10">
      <c r="A57" s="5" t="s">
        <v>158</v>
      </c>
      <c r="B57" s="6">
        <v>44806.7799412963</v>
      </c>
      <c r="C57" s="5" t="s">
        <v>13</v>
      </c>
      <c r="D57" s="13">
        <v>451229128318</v>
      </c>
      <c r="E57" s="8" t="s">
        <v>21</v>
      </c>
      <c r="H57" s="9">
        <v>967.2</v>
      </c>
      <c r="I57" s="5" t="s">
        <v>22</v>
      </c>
      <c r="J57" s="5" t="s">
        <v>24</v>
      </c>
    </row>
    <row r="58" spans="1:10">
      <c r="A58" s="5" t="s">
        <v>158</v>
      </c>
      <c r="B58" s="6">
        <v>44806.7799412963</v>
      </c>
      <c r="C58" s="5" t="s">
        <v>13</v>
      </c>
      <c r="D58" s="13">
        <v>45143165368</v>
      </c>
      <c r="E58" s="8" t="s">
        <v>21</v>
      </c>
      <c r="H58" s="9">
        <v>5082.6000000000004</v>
      </c>
      <c r="I58" s="5" t="s">
        <v>22</v>
      </c>
      <c r="J58" s="5" t="s">
        <v>24</v>
      </c>
    </row>
    <row r="59" spans="1:10">
      <c r="A59" s="5" t="s">
        <v>158</v>
      </c>
      <c r="B59" s="6">
        <v>44806.7799412963</v>
      </c>
      <c r="C59" s="5" t="s">
        <v>13</v>
      </c>
      <c r="D59" s="13">
        <v>451431653681</v>
      </c>
      <c r="E59" s="8" t="s">
        <v>21</v>
      </c>
      <c r="H59" s="9">
        <v>12223.8</v>
      </c>
      <c r="I59" s="5" t="s">
        <v>22</v>
      </c>
      <c r="J59" s="5" t="s">
        <v>24</v>
      </c>
    </row>
    <row r="60" spans="1:10">
      <c r="A60" s="5" t="s">
        <v>158</v>
      </c>
      <c r="B60" s="6">
        <v>44806.7799412963</v>
      </c>
      <c r="C60" s="5" t="s">
        <v>13</v>
      </c>
      <c r="D60" s="13">
        <v>451431653682</v>
      </c>
      <c r="E60" s="8" t="s">
        <v>21</v>
      </c>
      <c r="H60" s="9">
        <v>15079.9</v>
      </c>
      <c r="I60" s="5" t="s">
        <v>22</v>
      </c>
      <c r="J60" s="5" t="s">
        <v>24</v>
      </c>
    </row>
    <row r="61" spans="1:10">
      <c r="A61" s="5" t="s">
        <v>158</v>
      </c>
      <c r="B61" s="6">
        <v>44806.7799412963</v>
      </c>
      <c r="C61" s="5" t="s">
        <v>13</v>
      </c>
      <c r="D61" s="13">
        <v>451431653683</v>
      </c>
      <c r="E61" s="8" t="s">
        <v>21</v>
      </c>
      <c r="H61" s="9">
        <v>17691.900000000001</v>
      </c>
      <c r="I61" s="5" t="s">
        <v>22</v>
      </c>
      <c r="J61" s="5" t="s">
        <v>24</v>
      </c>
    </row>
    <row r="62" spans="1:10">
      <c r="A62" s="5" t="s">
        <v>158</v>
      </c>
      <c r="B62" s="6">
        <v>44806.7799412963</v>
      </c>
      <c r="C62" s="5" t="s">
        <v>13</v>
      </c>
      <c r="D62" s="13">
        <v>451431653684</v>
      </c>
      <c r="E62" s="8" t="s">
        <v>21</v>
      </c>
      <c r="H62" s="9">
        <v>15453.2</v>
      </c>
      <c r="I62" s="5" t="s">
        <v>22</v>
      </c>
      <c r="J62" s="5" t="s">
        <v>24</v>
      </c>
    </row>
    <row r="63" spans="1:10">
      <c r="A63" s="5" t="s">
        <v>158</v>
      </c>
      <c r="B63" s="6">
        <v>44806.7799412963</v>
      </c>
      <c r="C63" s="5" t="s">
        <v>13</v>
      </c>
      <c r="D63" s="13">
        <v>451431653685</v>
      </c>
      <c r="E63" s="8" t="s">
        <v>21</v>
      </c>
      <c r="H63" s="9">
        <v>19733.3</v>
      </c>
      <c r="I63" s="5" t="s">
        <v>22</v>
      </c>
      <c r="J63" s="5" t="s">
        <v>24</v>
      </c>
    </row>
    <row r="64" spans="1:10">
      <c r="A64" s="5" t="s">
        <v>158</v>
      </c>
      <c r="B64" s="6">
        <v>44806.7799412963</v>
      </c>
      <c r="C64" s="5" t="s">
        <v>13</v>
      </c>
      <c r="D64" s="13">
        <v>451431653686</v>
      </c>
      <c r="E64" s="8" t="s">
        <v>21</v>
      </c>
      <c r="H64" s="9">
        <v>19728.2</v>
      </c>
      <c r="I64" s="5" t="s">
        <v>22</v>
      </c>
      <c r="J64" s="5" t="s">
        <v>24</v>
      </c>
    </row>
    <row r="65" spans="1:10">
      <c r="A65" s="5" t="s">
        <v>158</v>
      </c>
      <c r="B65" s="6">
        <v>44806.7799412963</v>
      </c>
      <c r="C65" s="5" t="s">
        <v>13</v>
      </c>
      <c r="D65" s="13">
        <v>451431653687</v>
      </c>
      <c r="E65" s="8" t="s">
        <v>21</v>
      </c>
      <c r="H65" s="9">
        <v>20782</v>
      </c>
      <c r="I65" s="5" t="s">
        <v>22</v>
      </c>
      <c r="J65" s="5" t="s">
        <v>24</v>
      </c>
    </row>
    <row r="66" spans="1:10">
      <c r="A66" s="5" t="s">
        <v>158</v>
      </c>
      <c r="B66" s="6">
        <v>44806.7799412963</v>
      </c>
      <c r="C66" s="5" t="s">
        <v>13</v>
      </c>
      <c r="D66" s="13">
        <v>45152792243</v>
      </c>
      <c r="E66" s="8" t="s">
        <v>21</v>
      </c>
      <c r="H66" s="9">
        <v>256</v>
      </c>
      <c r="I66" s="5" t="s">
        <v>22</v>
      </c>
      <c r="J66" s="5" t="s">
        <v>24</v>
      </c>
    </row>
    <row r="67" spans="1:10">
      <c r="A67" s="5" t="s">
        <v>158</v>
      </c>
      <c r="B67" s="6">
        <v>44806.7799412963</v>
      </c>
      <c r="C67" s="5" t="s">
        <v>13</v>
      </c>
      <c r="D67" s="13">
        <v>451527922431</v>
      </c>
      <c r="E67" s="8" t="s">
        <v>21</v>
      </c>
      <c r="H67" s="9">
        <v>2714.4</v>
      </c>
      <c r="I67" s="5" t="s">
        <v>22</v>
      </c>
      <c r="J67" s="5" t="s">
        <v>24</v>
      </c>
    </row>
    <row r="68" spans="1:10">
      <c r="A68" s="5" t="s">
        <v>158</v>
      </c>
      <c r="B68" s="6">
        <v>44806.7799412963</v>
      </c>
      <c r="C68" s="5" t="s">
        <v>13</v>
      </c>
      <c r="D68" s="13">
        <v>451527922432</v>
      </c>
      <c r="E68" s="8" t="s">
        <v>21</v>
      </c>
      <c r="H68" s="9">
        <v>2366.48</v>
      </c>
      <c r="I68" s="5" t="s">
        <v>22</v>
      </c>
      <c r="J68" s="5" t="s">
        <v>24</v>
      </c>
    </row>
    <row r="69" spans="1:10">
      <c r="A69" s="5" t="s">
        <v>158</v>
      </c>
      <c r="B69" s="6">
        <v>44806.7799412963</v>
      </c>
      <c r="C69" s="5" t="s">
        <v>13</v>
      </c>
      <c r="D69" s="13">
        <v>451527922433</v>
      </c>
      <c r="E69" s="8" t="s">
        <v>21</v>
      </c>
      <c r="H69" s="9">
        <v>1622</v>
      </c>
      <c r="I69" s="5" t="s">
        <v>22</v>
      </c>
      <c r="J69" s="5" t="s">
        <v>24</v>
      </c>
    </row>
    <row r="70" spans="1:10">
      <c r="A70" s="5" t="s">
        <v>158</v>
      </c>
      <c r="B70" s="6">
        <v>44806.7799412963</v>
      </c>
      <c r="C70" s="5" t="s">
        <v>13</v>
      </c>
      <c r="D70" s="13">
        <v>451527922434</v>
      </c>
      <c r="E70" s="8" t="s">
        <v>21</v>
      </c>
      <c r="H70" s="9">
        <v>1796.16</v>
      </c>
      <c r="I70" s="5" t="s">
        <v>22</v>
      </c>
      <c r="J70" s="5" t="s">
        <v>24</v>
      </c>
    </row>
    <row r="71" spans="1:10">
      <c r="A71" s="5" t="s">
        <v>158</v>
      </c>
      <c r="B71" s="6">
        <v>44806.7799412963</v>
      </c>
      <c r="C71" s="5" t="s">
        <v>13</v>
      </c>
      <c r="D71" s="13">
        <v>451527922435</v>
      </c>
      <c r="E71" s="8" t="s">
        <v>21</v>
      </c>
      <c r="H71" s="9">
        <v>2038.64</v>
      </c>
      <c r="I71" s="5" t="s">
        <v>22</v>
      </c>
      <c r="J71" s="5" t="s">
        <v>24</v>
      </c>
    </row>
    <row r="72" spans="1:10">
      <c r="A72" s="5" t="s">
        <v>158</v>
      </c>
      <c r="B72" s="6">
        <v>44806.7799412963</v>
      </c>
      <c r="C72" s="5" t="s">
        <v>13</v>
      </c>
      <c r="D72" s="13">
        <v>451527922436</v>
      </c>
      <c r="E72" s="8" t="s">
        <v>21</v>
      </c>
      <c r="H72" s="9">
        <v>2903.12</v>
      </c>
      <c r="I72" s="5" t="s">
        <v>22</v>
      </c>
      <c r="J72" s="5" t="s">
        <v>24</v>
      </c>
    </row>
    <row r="73" spans="1:10">
      <c r="A73" s="5" t="s">
        <v>158</v>
      </c>
      <c r="B73" s="6">
        <v>44806.7799412963</v>
      </c>
      <c r="C73" s="5" t="s">
        <v>13</v>
      </c>
      <c r="D73" s="13">
        <v>451527922437</v>
      </c>
      <c r="E73" s="8" t="s">
        <v>21</v>
      </c>
      <c r="H73" s="9">
        <v>1679.76</v>
      </c>
      <c r="I73" s="5" t="s">
        <v>22</v>
      </c>
      <c r="J73" s="5" t="s">
        <v>24</v>
      </c>
    </row>
    <row r="74" spans="1:10">
      <c r="A74" s="5" t="s">
        <v>158</v>
      </c>
      <c r="B74" s="6">
        <v>44806.7799412963</v>
      </c>
      <c r="C74" s="5" t="s">
        <v>13</v>
      </c>
      <c r="D74" s="13">
        <v>45132794834</v>
      </c>
      <c r="E74" s="8" t="s">
        <v>21</v>
      </c>
      <c r="H74" s="9">
        <v>244.2</v>
      </c>
      <c r="I74" s="5" t="s">
        <v>22</v>
      </c>
      <c r="J74" s="5" t="s">
        <v>24</v>
      </c>
    </row>
    <row r="75" spans="1:10">
      <c r="A75" s="5" t="s">
        <v>158</v>
      </c>
      <c r="B75" s="6">
        <v>44806.7799412963</v>
      </c>
      <c r="C75" s="5" t="s">
        <v>13</v>
      </c>
      <c r="D75" s="13">
        <v>451327948341</v>
      </c>
      <c r="E75" s="8" t="s">
        <v>21</v>
      </c>
      <c r="H75" s="9">
        <v>131.35</v>
      </c>
      <c r="I75" s="5" t="s">
        <v>22</v>
      </c>
      <c r="J75" s="5" t="s">
        <v>24</v>
      </c>
    </row>
    <row r="76" spans="1:10">
      <c r="A76" s="5" t="s">
        <v>158</v>
      </c>
      <c r="B76" s="6">
        <v>44806.7799412963</v>
      </c>
      <c r="C76" s="5" t="s">
        <v>13</v>
      </c>
      <c r="D76" s="13">
        <v>451327948342</v>
      </c>
      <c r="E76" s="8" t="s">
        <v>21</v>
      </c>
      <c r="H76" s="9">
        <v>244.2</v>
      </c>
      <c r="I76" s="5" t="s">
        <v>22</v>
      </c>
      <c r="J76" s="5" t="s">
        <v>24</v>
      </c>
    </row>
    <row r="77" spans="1:10">
      <c r="A77" s="5" t="s">
        <v>158</v>
      </c>
      <c r="B77" s="6">
        <v>44806.7799412963</v>
      </c>
      <c r="C77" s="5" t="s">
        <v>13</v>
      </c>
      <c r="D77" s="13">
        <v>451327948343</v>
      </c>
      <c r="E77" s="8" t="s">
        <v>21</v>
      </c>
      <c r="H77" s="9">
        <v>740</v>
      </c>
      <c r="I77" s="5" t="s">
        <v>22</v>
      </c>
      <c r="J77" s="5" t="s">
        <v>24</v>
      </c>
    </row>
    <row r="78" spans="1:10">
      <c r="A78" s="5" t="s">
        <v>158</v>
      </c>
      <c r="B78" s="6">
        <v>44806.7799412963</v>
      </c>
      <c r="C78" s="5" t="s">
        <v>13</v>
      </c>
      <c r="D78" s="13">
        <v>451327948344</v>
      </c>
      <c r="E78" s="8" t="s">
        <v>21</v>
      </c>
      <c r="H78" s="9">
        <v>19019.46</v>
      </c>
      <c r="I78" s="5" t="s">
        <v>22</v>
      </c>
      <c r="J78" s="5" t="s">
        <v>24</v>
      </c>
    </row>
    <row r="79" spans="1:10">
      <c r="A79" s="5" t="s">
        <v>158</v>
      </c>
      <c r="B79" s="6">
        <v>44806.7799412963</v>
      </c>
      <c r="C79" s="5" t="s">
        <v>13</v>
      </c>
      <c r="D79" s="13">
        <v>451327948345</v>
      </c>
      <c r="E79" s="8" t="s">
        <v>21</v>
      </c>
      <c r="H79" s="9">
        <v>1949</v>
      </c>
      <c r="I79" s="5" t="s">
        <v>22</v>
      </c>
      <c r="J79" s="5" t="s">
        <v>24</v>
      </c>
    </row>
    <row r="80" spans="1:10">
      <c r="A80" s="5" t="s">
        <v>158</v>
      </c>
      <c r="B80" s="6">
        <v>44806.7799412963</v>
      </c>
      <c r="C80" s="5" t="s">
        <v>13</v>
      </c>
      <c r="D80" s="13">
        <v>451327948346</v>
      </c>
      <c r="E80" s="8" t="s">
        <v>21</v>
      </c>
      <c r="H80" s="9">
        <v>26570.799999999999</v>
      </c>
      <c r="I80" s="5" t="s">
        <v>22</v>
      </c>
      <c r="J80" s="5" t="s">
        <v>24</v>
      </c>
    </row>
    <row r="81" spans="1:10">
      <c r="A81" s="5" t="s">
        <v>158</v>
      </c>
      <c r="B81" s="6">
        <v>44806.7799412963</v>
      </c>
      <c r="C81" s="5" t="s">
        <v>13</v>
      </c>
      <c r="D81" s="13">
        <v>451327948347</v>
      </c>
      <c r="E81" s="8" t="s">
        <v>21</v>
      </c>
      <c r="H81" s="9">
        <v>5878.6</v>
      </c>
      <c r="I81" s="5" t="s">
        <v>22</v>
      </c>
      <c r="J81" s="5" t="s">
        <v>24</v>
      </c>
    </row>
    <row r="82" spans="1:10">
      <c r="A82" s="5" t="s">
        <v>158</v>
      </c>
      <c r="B82" s="6">
        <v>44806.7799412963</v>
      </c>
      <c r="C82" s="5" t="s">
        <v>13</v>
      </c>
      <c r="D82" s="11">
        <v>702601</v>
      </c>
      <c r="E82" s="8" t="s">
        <v>21</v>
      </c>
      <c r="H82" s="9">
        <v>0.6</v>
      </c>
      <c r="I82" s="5" t="s">
        <v>22</v>
      </c>
      <c r="J82" s="5" t="s">
        <v>20</v>
      </c>
    </row>
    <row r="83" spans="1:10">
      <c r="A83" s="5" t="s">
        <v>158</v>
      </c>
      <c r="B83" s="6">
        <v>44806.7799412963</v>
      </c>
      <c r="C83" s="5" t="s">
        <v>13</v>
      </c>
      <c r="D83" s="11">
        <v>702600</v>
      </c>
      <c r="E83" s="8" t="s">
        <v>21</v>
      </c>
      <c r="H83" s="9">
        <v>7889.2</v>
      </c>
      <c r="I83" s="5" t="s">
        <v>22</v>
      </c>
      <c r="J83" s="5" t="s">
        <v>20</v>
      </c>
    </row>
    <row r="84" spans="1:10">
      <c r="A84" s="5" t="s">
        <v>157</v>
      </c>
      <c r="B84" s="6">
        <v>44806.7799412963</v>
      </c>
      <c r="C84" s="5" t="s">
        <v>13</v>
      </c>
      <c r="D84" s="11"/>
      <c r="E84" s="8"/>
      <c r="F84" s="9">
        <v>8588.6</v>
      </c>
      <c r="I84" s="7" t="s">
        <v>9</v>
      </c>
      <c r="J84" s="5" t="s">
        <v>151</v>
      </c>
    </row>
    <row r="85" spans="1:10">
      <c r="A85" s="5" t="s">
        <v>158</v>
      </c>
      <c r="B85" s="6">
        <v>44806.7799412963</v>
      </c>
      <c r="C85" s="5" t="s">
        <v>13</v>
      </c>
      <c r="D85" s="11"/>
      <c r="E85" s="8"/>
      <c r="F85" s="9">
        <v>484.5</v>
      </c>
      <c r="I85" s="7" t="s">
        <v>9</v>
      </c>
      <c r="J85" s="5" t="s">
        <v>148</v>
      </c>
    </row>
    <row r="86" spans="1:10">
      <c r="A86" s="5" t="s">
        <v>158</v>
      </c>
      <c r="B86" s="6">
        <v>44806.7799412963</v>
      </c>
      <c r="C86" s="5" t="s">
        <v>13</v>
      </c>
      <c r="D86" s="11"/>
      <c r="E86" s="8"/>
      <c r="F86" s="9">
        <v>10715.5</v>
      </c>
      <c r="I86" s="7" t="s">
        <v>9</v>
      </c>
      <c r="J86" s="5" t="s">
        <v>154</v>
      </c>
    </row>
    <row r="87" spans="1:10">
      <c r="A87" s="5" t="s">
        <v>158</v>
      </c>
      <c r="B87" s="6">
        <v>44806.7799412963</v>
      </c>
      <c r="C87" s="5" t="s">
        <v>13</v>
      </c>
      <c r="D87" s="11"/>
      <c r="E87" s="8"/>
      <c r="F87" s="9">
        <v>3571.2</v>
      </c>
      <c r="I87" s="7" t="s">
        <v>9</v>
      </c>
      <c r="J87" s="5" t="s">
        <v>23</v>
      </c>
    </row>
    <row r="88" spans="1:10">
      <c r="A88" s="10" t="s">
        <v>15</v>
      </c>
      <c r="B88" s="3"/>
      <c r="C88" s="3"/>
      <c r="D88" s="11"/>
      <c r="E88" s="8"/>
      <c r="F88" s="23">
        <f>SUM(F47:G87)</f>
        <v>34133.74</v>
      </c>
      <c r="G88" s="9"/>
      <c r="I88" s="7"/>
      <c r="J88" s="8"/>
    </row>
    <row r="89" spans="1:10" ht="15.75">
      <c r="A89" s="12" t="s">
        <v>16</v>
      </c>
      <c r="B89" s="12" t="s">
        <v>17</v>
      </c>
      <c r="C89" s="12" t="s">
        <v>18</v>
      </c>
      <c r="D89" s="47">
        <v>111766735</v>
      </c>
      <c r="E89" s="48" t="s">
        <v>351</v>
      </c>
      <c r="H89" s="9"/>
      <c r="I89" s="7"/>
      <c r="J89" s="8"/>
    </row>
    <row r="90" spans="1:10" ht="15.75">
      <c r="A90" s="5"/>
      <c r="B90" s="6"/>
      <c r="C90" s="5"/>
      <c r="D90" s="21">
        <v>111766747</v>
      </c>
      <c r="E90" s="8"/>
      <c r="H90" s="9"/>
      <c r="I90" s="7"/>
      <c r="J90" s="8"/>
    </row>
    <row r="91" spans="1:10">
      <c r="A91" s="5"/>
      <c r="B91" s="6"/>
      <c r="C91" s="5"/>
      <c r="D91" s="11"/>
      <c r="E91" s="8"/>
      <c r="H91" s="9"/>
      <c r="I91" s="7"/>
      <c r="J91" s="8"/>
    </row>
    <row r="92" spans="1:10">
      <c r="A92" s="19" t="s">
        <v>1598</v>
      </c>
      <c r="B92" s="18"/>
      <c r="C92" s="17"/>
      <c r="D92" s="50"/>
      <c r="E92" s="8"/>
      <c r="H92" s="9"/>
      <c r="I92" s="7"/>
      <c r="J92" s="8"/>
    </row>
    <row r="93" spans="1:10">
      <c r="A93" s="49">
        <v>111765111</v>
      </c>
      <c r="B93" s="49" t="s">
        <v>349</v>
      </c>
      <c r="C93" s="5"/>
      <c r="D93" s="11"/>
      <c r="E93" s="8"/>
      <c r="H93" s="9"/>
      <c r="I93" s="7"/>
      <c r="J93" s="8"/>
    </row>
    <row r="94" spans="1:10">
      <c r="A94" s="49">
        <v>111734961</v>
      </c>
      <c r="B94" s="49" t="s">
        <v>352</v>
      </c>
      <c r="C94" s="5"/>
      <c r="D94" s="11"/>
      <c r="E94" s="8"/>
      <c r="H94" s="9"/>
      <c r="I94" s="7"/>
      <c r="J94" s="8"/>
    </row>
    <row r="95" spans="1:10">
      <c r="A95" s="49">
        <v>111766727</v>
      </c>
      <c r="B95" s="49" t="s">
        <v>350</v>
      </c>
      <c r="C95" s="5"/>
      <c r="D95" s="11"/>
      <c r="E95" s="8"/>
      <c r="H95" s="9"/>
      <c r="I95" s="7"/>
      <c r="J95" s="8"/>
    </row>
    <row r="96" spans="1:10">
      <c r="A96" s="5"/>
      <c r="B96" s="6"/>
      <c r="C96" s="5"/>
      <c r="D96" s="11"/>
      <c r="E96" s="8"/>
      <c r="H96" s="9"/>
      <c r="I96" s="7"/>
      <c r="J96" s="8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159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3" t="s">
        <v>0</v>
      </c>
      <c r="B99" s="103" t="s">
        <v>2</v>
      </c>
      <c r="C99" s="103" t="s">
        <v>3</v>
      </c>
      <c r="D99" s="103" t="s">
        <v>4</v>
      </c>
      <c r="E99" s="103" t="s">
        <v>5</v>
      </c>
      <c r="F99" s="105" t="s">
        <v>6</v>
      </c>
      <c r="G99" s="106"/>
      <c r="H99" s="107"/>
      <c r="I99" s="103" t="s">
        <v>7</v>
      </c>
      <c r="J99" s="103" t="s">
        <v>8</v>
      </c>
    </row>
    <row r="100" spans="1:10">
      <c r="A100" s="104"/>
      <c r="B100" s="104"/>
      <c r="C100" s="104"/>
      <c r="D100" s="104"/>
      <c r="E100" s="104"/>
      <c r="F100" s="4" t="s">
        <v>9</v>
      </c>
      <c r="G100" s="4" t="s">
        <v>10</v>
      </c>
      <c r="H100" s="4" t="s">
        <v>11</v>
      </c>
      <c r="I100" s="104"/>
      <c r="J100" s="104"/>
    </row>
    <row r="101" spans="1:10">
      <c r="A101" s="5" t="s">
        <v>160</v>
      </c>
      <c r="B101" s="6">
        <v>44807.775453958333</v>
      </c>
      <c r="C101" s="5" t="s">
        <v>13</v>
      </c>
      <c r="D101" s="13">
        <v>45132797706</v>
      </c>
      <c r="E101" s="8" t="s">
        <v>21</v>
      </c>
      <c r="H101" s="9">
        <v>1298.1500000000001</v>
      </c>
      <c r="I101" s="5" t="s">
        <v>22</v>
      </c>
      <c r="J101" s="5" t="s">
        <v>23</v>
      </c>
    </row>
    <row r="102" spans="1:10">
      <c r="A102" s="5" t="s">
        <v>161</v>
      </c>
      <c r="B102" s="6">
        <v>44807.775453958333</v>
      </c>
      <c r="C102" s="5" t="s">
        <v>13</v>
      </c>
      <c r="D102" s="13">
        <v>45172860184</v>
      </c>
      <c r="E102" s="8" t="s">
        <v>21</v>
      </c>
      <c r="H102" s="9">
        <v>3798.21</v>
      </c>
      <c r="I102" s="5" t="s">
        <v>22</v>
      </c>
      <c r="J102" s="5" t="s">
        <v>20</v>
      </c>
    </row>
    <row r="103" spans="1:10">
      <c r="A103" s="5" t="s">
        <v>161</v>
      </c>
      <c r="B103" s="6">
        <v>44807.775453958333</v>
      </c>
      <c r="C103" s="5" t="s">
        <v>13</v>
      </c>
      <c r="D103" s="13">
        <v>45132795704</v>
      </c>
      <c r="E103" s="8" t="s">
        <v>21</v>
      </c>
      <c r="H103" s="9">
        <v>659.8</v>
      </c>
      <c r="I103" s="5" t="s">
        <v>22</v>
      </c>
      <c r="J103" s="5" t="s">
        <v>23</v>
      </c>
    </row>
    <row r="104" spans="1:10">
      <c r="A104" s="5" t="s">
        <v>161</v>
      </c>
      <c r="B104" s="6">
        <v>44807.775453958333</v>
      </c>
      <c r="C104" s="5" t="s">
        <v>13</v>
      </c>
      <c r="D104" s="13">
        <v>51416691565</v>
      </c>
      <c r="E104" s="8" t="s">
        <v>21</v>
      </c>
      <c r="H104" s="9">
        <v>697.5</v>
      </c>
      <c r="I104" s="5" t="s">
        <v>22</v>
      </c>
      <c r="J104" s="5" t="s">
        <v>23</v>
      </c>
    </row>
    <row r="105" spans="1:10">
      <c r="A105" s="5" t="s">
        <v>161</v>
      </c>
      <c r="B105" s="6">
        <v>44807.775453958333</v>
      </c>
      <c r="C105" s="5" t="s">
        <v>13</v>
      </c>
      <c r="D105" s="13">
        <v>51166668513</v>
      </c>
      <c r="E105" s="8" t="s">
        <v>21</v>
      </c>
      <c r="H105" s="9">
        <v>1608.2</v>
      </c>
      <c r="I105" s="5" t="s">
        <v>22</v>
      </c>
      <c r="J105" s="5" t="s">
        <v>23</v>
      </c>
    </row>
    <row r="106" spans="1:10">
      <c r="A106" s="5" t="s">
        <v>161</v>
      </c>
      <c r="B106" s="6">
        <v>44807.775453958333</v>
      </c>
      <c r="C106" s="5" t="s">
        <v>13</v>
      </c>
      <c r="D106" s="13">
        <v>45162891111</v>
      </c>
      <c r="E106" s="8" t="s">
        <v>21</v>
      </c>
      <c r="H106" s="9">
        <v>2976</v>
      </c>
      <c r="I106" s="5" t="s">
        <v>22</v>
      </c>
      <c r="J106" s="5" t="s">
        <v>24</v>
      </c>
    </row>
    <row r="107" spans="1:10">
      <c r="A107" s="5" t="s">
        <v>161</v>
      </c>
      <c r="B107" s="6">
        <v>44807.775453958333</v>
      </c>
      <c r="C107" s="5" t="s">
        <v>13</v>
      </c>
      <c r="D107" s="13">
        <v>451628911111</v>
      </c>
      <c r="E107" s="8" t="s">
        <v>21</v>
      </c>
      <c r="H107" s="9">
        <v>5156.2700000000004</v>
      </c>
      <c r="I107" s="5" t="s">
        <v>22</v>
      </c>
      <c r="J107" s="5" t="s">
        <v>24</v>
      </c>
    </row>
    <row r="108" spans="1:10">
      <c r="A108" s="5" t="s">
        <v>161</v>
      </c>
      <c r="B108" s="6">
        <v>44807.775453958333</v>
      </c>
      <c r="C108" s="5" t="s">
        <v>13</v>
      </c>
      <c r="D108" s="13">
        <v>451628911112</v>
      </c>
      <c r="E108" s="8" t="s">
        <v>21</v>
      </c>
      <c r="H108" s="9">
        <v>6214.1</v>
      </c>
      <c r="I108" s="5" t="s">
        <v>22</v>
      </c>
      <c r="J108" s="5" t="s">
        <v>24</v>
      </c>
    </row>
    <row r="109" spans="1:10">
      <c r="A109" s="5" t="s">
        <v>161</v>
      </c>
      <c r="B109" s="6">
        <v>44807.775453958333</v>
      </c>
      <c r="C109" s="5" t="s">
        <v>13</v>
      </c>
      <c r="D109" s="13">
        <v>451628911113</v>
      </c>
      <c r="E109" s="8" t="s">
        <v>21</v>
      </c>
      <c r="H109" s="9">
        <v>6415.4</v>
      </c>
      <c r="I109" s="5" t="s">
        <v>22</v>
      </c>
      <c r="J109" s="5" t="s">
        <v>24</v>
      </c>
    </row>
    <row r="110" spans="1:10">
      <c r="A110" s="5" t="s">
        <v>161</v>
      </c>
      <c r="B110" s="6">
        <v>44807.775453958333</v>
      </c>
      <c r="C110" s="5" t="s">
        <v>13</v>
      </c>
      <c r="D110" s="13">
        <v>451628911114</v>
      </c>
      <c r="E110" s="8" t="s">
        <v>21</v>
      </c>
      <c r="H110" s="9">
        <v>6181.1</v>
      </c>
      <c r="I110" s="5" t="s">
        <v>22</v>
      </c>
      <c r="J110" s="5" t="s">
        <v>24</v>
      </c>
    </row>
    <row r="111" spans="1:10">
      <c r="A111" s="5" t="s">
        <v>161</v>
      </c>
      <c r="B111" s="6">
        <v>44807.775453958333</v>
      </c>
      <c r="C111" s="5" t="s">
        <v>13</v>
      </c>
      <c r="D111" s="13">
        <v>451628911115</v>
      </c>
      <c r="E111" s="8" t="s">
        <v>21</v>
      </c>
      <c r="H111" s="9">
        <v>7010.9</v>
      </c>
      <c r="I111" s="5" t="s">
        <v>22</v>
      </c>
      <c r="J111" s="5" t="s">
        <v>24</v>
      </c>
    </row>
    <row r="112" spans="1:10">
      <c r="A112" s="5" t="s">
        <v>161</v>
      </c>
      <c r="B112" s="6">
        <v>44807.775453958333</v>
      </c>
      <c r="C112" s="5" t="s">
        <v>13</v>
      </c>
      <c r="D112" s="13">
        <v>451628911116</v>
      </c>
      <c r="E112" s="8" t="s">
        <v>21</v>
      </c>
      <c r="H112" s="9">
        <v>5493.71</v>
      </c>
      <c r="I112" s="5" t="s">
        <v>22</v>
      </c>
      <c r="J112" s="5" t="s">
        <v>24</v>
      </c>
    </row>
    <row r="113" spans="1:10">
      <c r="A113" s="5" t="s">
        <v>161</v>
      </c>
      <c r="B113" s="6">
        <v>44807.775453958333</v>
      </c>
      <c r="C113" s="5" t="s">
        <v>13</v>
      </c>
      <c r="D113" s="13">
        <v>451628911117</v>
      </c>
      <c r="E113" s="8" t="s">
        <v>21</v>
      </c>
      <c r="H113" s="9">
        <v>6720.2</v>
      </c>
      <c r="I113" s="5" t="s">
        <v>22</v>
      </c>
      <c r="J113" s="5" t="s">
        <v>24</v>
      </c>
    </row>
    <row r="114" spans="1:10">
      <c r="A114" s="5" t="s">
        <v>161</v>
      </c>
      <c r="B114" s="6">
        <v>44807.775453958333</v>
      </c>
      <c r="C114" s="5" t="s">
        <v>13</v>
      </c>
      <c r="D114" s="13">
        <v>45162891110</v>
      </c>
      <c r="E114" s="8" t="s">
        <v>21</v>
      </c>
      <c r="H114" s="9">
        <v>2994.17</v>
      </c>
      <c r="I114" s="5" t="s">
        <v>22</v>
      </c>
      <c r="J114" s="5" t="s">
        <v>24</v>
      </c>
    </row>
    <row r="115" spans="1:10">
      <c r="A115" s="5" t="s">
        <v>161</v>
      </c>
      <c r="B115" s="6">
        <v>44807.775453958333</v>
      </c>
      <c r="C115" s="5" t="s">
        <v>13</v>
      </c>
      <c r="D115" s="13">
        <v>451628911101</v>
      </c>
      <c r="E115" s="8" t="s">
        <v>21</v>
      </c>
      <c r="H115" s="9">
        <v>85.71</v>
      </c>
      <c r="I115" s="5" t="s">
        <v>22</v>
      </c>
      <c r="J115" s="5" t="s">
        <v>24</v>
      </c>
    </row>
    <row r="116" spans="1:10">
      <c r="A116" s="5" t="s">
        <v>161</v>
      </c>
      <c r="B116" s="6">
        <v>44807.775453958333</v>
      </c>
      <c r="C116" s="5" t="s">
        <v>13</v>
      </c>
      <c r="D116" s="13">
        <v>451628911102</v>
      </c>
      <c r="E116" s="8" t="s">
        <v>21</v>
      </c>
      <c r="H116" s="9">
        <v>23345.26</v>
      </c>
      <c r="I116" s="5" t="s">
        <v>22</v>
      </c>
      <c r="J116" s="5" t="s">
        <v>24</v>
      </c>
    </row>
    <row r="117" spans="1:10">
      <c r="A117" s="5" t="s">
        <v>161</v>
      </c>
      <c r="B117" s="6">
        <v>44807.775453958333</v>
      </c>
      <c r="C117" s="5" t="s">
        <v>13</v>
      </c>
      <c r="D117" s="13">
        <v>451628911103</v>
      </c>
      <c r="E117" s="8" t="s">
        <v>21</v>
      </c>
      <c r="H117" s="9">
        <v>14478.33</v>
      </c>
      <c r="I117" s="5" t="s">
        <v>22</v>
      </c>
      <c r="J117" s="5" t="s">
        <v>24</v>
      </c>
    </row>
    <row r="118" spans="1:10">
      <c r="A118" s="5" t="s">
        <v>161</v>
      </c>
      <c r="B118" s="6">
        <v>44807.775453958333</v>
      </c>
      <c r="C118" s="5" t="s">
        <v>13</v>
      </c>
      <c r="D118" s="13">
        <v>451628911104</v>
      </c>
      <c r="E118" s="8" t="s">
        <v>21</v>
      </c>
      <c r="H118" s="9">
        <v>195.68</v>
      </c>
      <c r="I118" s="5" t="s">
        <v>22</v>
      </c>
      <c r="J118" s="5" t="s">
        <v>24</v>
      </c>
    </row>
    <row r="119" spans="1:10">
      <c r="A119" s="5" t="s">
        <v>161</v>
      </c>
      <c r="B119" s="6">
        <v>44807.775453958333</v>
      </c>
      <c r="C119" s="5" t="s">
        <v>13</v>
      </c>
      <c r="D119" s="13">
        <v>451628911105</v>
      </c>
      <c r="E119" s="8" t="s">
        <v>21</v>
      </c>
      <c r="H119" s="9">
        <v>24684.66</v>
      </c>
      <c r="I119" s="5" t="s">
        <v>22</v>
      </c>
      <c r="J119" s="5" t="s">
        <v>24</v>
      </c>
    </row>
    <row r="120" spans="1:10">
      <c r="A120" s="5" t="s">
        <v>161</v>
      </c>
      <c r="B120" s="6">
        <v>44807.775453958333</v>
      </c>
      <c r="C120" s="5" t="s">
        <v>13</v>
      </c>
      <c r="D120" s="13">
        <v>451628911106</v>
      </c>
      <c r="E120" s="8" t="s">
        <v>21</v>
      </c>
      <c r="H120" s="9">
        <v>13850.36</v>
      </c>
      <c r="I120" s="5" t="s">
        <v>22</v>
      </c>
      <c r="J120" s="5" t="s">
        <v>24</v>
      </c>
    </row>
    <row r="121" spans="1:10">
      <c r="A121" s="5" t="s">
        <v>161</v>
      </c>
      <c r="B121" s="6">
        <v>44807.775453958333</v>
      </c>
      <c r="C121" s="5" t="s">
        <v>13</v>
      </c>
      <c r="D121" s="13">
        <v>451628911107</v>
      </c>
      <c r="E121" s="8" t="s">
        <v>21</v>
      </c>
      <c r="H121" s="9">
        <v>32014.86</v>
      </c>
      <c r="I121" s="5" t="s">
        <v>22</v>
      </c>
      <c r="J121" s="5" t="s">
        <v>24</v>
      </c>
    </row>
    <row r="122" spans="1:10">
      <c r="A122" s="5" t="s">
        <v>161</v>
      </c>
      <c r="B122" s="6">
        <v>44807.775453958333</v>
      </c>
      <c r="C122" s="5" t="s">
        <v>13</v>
      </c>
      <c r="D122" s="13">
        <v>451628911108</v>
      </c>
      <c r="E122" s="8" t="s">
        <v>21</v>
      </c>
      <c r="H122" s="9">
        <v>18613.07</v>
      </c>
      <c r="I122" s="5" t="s">
        <v>22</v>
      </c>
      <c r="J122" s="5" t="s">
        <v>24</v>
      </c>
    </row>
    <row r="123" spans="1:10">
      <c r="A123" s="5" t="s">
        <v>161</v>
      </c>
      <c r="B123" s="6">
        <v>44807.775453958333</v>
      </c>
      <c r="C123" s="5" t="s">
        <v>13</v>
      </c>
      <c r="D123" s="13">
        <v>451628911109</v>
      </c>
      <c r="E123" s="8" t="s">
        <v>21</v>
      </c>
      <c r="H123" s="9">
        <v>20202.88</v>
      </c>
      <c r="I123" s="5" t="s">
        <v>22</v>
      </c>
      <c r="J123" s="5" t="s">
        <v>24</v>
      </c>
    </row>
    <row r="124" spans="1:10">
      <c r="A124" s="5" t="s">
        <v>161</v>
      </c>
      <c r="B124" s="6">
        <v>44807.775453958333</v>
      </c>
      <c r="C124" s="5" t="s">
        <v>13</v>
      </c>
      <c r="D124" s="13">
        <v>4516289111010</v>
      </c>
      <c r="E124" s="8" t="s">
        <v>21</v>
      </c>
      <c r="H124" s="9">
        <v>1910.88</v>
      </c>
      <c r="I124" s="5" t="s">
        <v>22</v>
      </c>
      <c r="J124" s="5" t="s">
        <v>24</v>
      </c>
    </row>
    <row r="125" spans="1:10">
      <c r="A125" s="5" t="s">
        <v>161</v>
      </c>
      <c r="B125" s="6">
        <v>44807.775453958333</v>
      </c>
      <c r="C125" s="5" t="s">
        <v>13</v>
      </c>
      <c r="D125" s="13">
        <v>45143168751</v>
      </c>
      <c r="E125" s="8" t="s">
        <v>21</v>
      </c>
      <c r="H125" s="9">
        <v>296.27999999999997</v>
      </c>
      <c r="I125" s="5" t="s">
        <v>22</v>
      </c>
      <c r="J125" s="5" t="s">
        <v>24</v>
      </c>
    </row>
    <row r="126" spans="1:10">
      <c r="A126" s="5" t="s">
        <v>161</v>
      </c>
      <c r="B126" s="6">
        <v>44807.775453958333</v>
      </c>
      <c r="C126" s="5" t="s">
        <v>13</v>
      </c>
      <c r="D126" s="13">
        <v>45132798540</v>
      </c>
      <c r="E126" s="8" t="s">
        <v>21</v>
      </c>
      <c r="H126" s="9">
        <v>7042.3</v>
      </c>
      <c r="I126" s="5" t="s">
        <v>22</v>
      </c>
      <c r="J126" s="5" t="s">
        <v>24</v>
      </c>
    </row>
    <row r="127" spans="1:10">
      <c r="A127" s="5" t="s">
        <v>161</v>
      </c>
      <c r="B127" s="6">
        <v>44807.775453958333</v>
      </c>
      <c r="C127" s="5" t="s">
        <v>13</v>
      </c>
      <c r="D127" s="13">
        <v>45172860889</v>
      </c>
      <c r="E127" s="8" t="s">
        <v>21</v>
      </c>
      <c r="H127" s="9">
        <v>1847.6</v>
      </c>
      <c r="I127" s="5" t="s">
        <v>22</v>
      </c>
      <c r="J127" s="5" t="s">
        <v>24</v>
      </c>
    </row>
    <row r="128" spans="1:10">
      <c r="A128" s="5" t="s">
        <v>161</v>
      </c>
      <c r="B128" s="6">
        <v>44807.775453958333</v>
      </c>
      <c r="C128" s="5" t="s">
        <v>13</v>
      </c>
      <c r="D128" s="13">
        <v>451129305211</v>
      </c>
      <c r="E128" s="5" t="s">
        <v>57</v>
      </c>
      <c r="H128" s="9">
        <v>1386.65</v>
      </c>
      <c r="I128" s="5" t="s">
        <v>22</v>
      </c>
      <c r="J128" s="5" t="s">
        <v>23</v>
      </c>
    </row>
    <row r="129" spans="1:10">
      <c r="A129" s="5" t="s">
        <v>161</v>
      </c>
      <c r="B129" s="6">
        <v>44807.775453958333</v>
      </c>
      <c r="C129" s="5" t="s">
        <v>13</v>
      </c>
      <c r="D129" s="13">
        <v>45132797431</v>
      </c>
      <c r="E129" s="8" t="s">
        <v>21</v>
      </c>
      <c r="H129" s="9">
        <v>335</v>
      </c>
      <c r="I129" s="5" t="s">
        <v>22</v>
      </c>
      <c r="J129" s="5" t="s">
        <v>24</v>
      </c>
    </row>
    <row r="130" spans="1:10">
      <c r="A130" s="5" t="s">
        <v>161</v>
      </c>
      <c r="B130" s="6">
        <v>44807.775453958333</v>
      </c>
      <c r="C130" s="5" t="s">
        <v>13</v>
      </c>
      <c r="D130" s="13">
        <v>45112932222</v>
      </c>
      <c r="E130" s="8" t="s">
        <v>21</v>
      </c>
      <c r="H130" s="9">
        <v>16975</v>
      </c>
      <c r="I130" s="5" t="s">
        <v>22</v>
      </c>
      <c r="J130" s="5" t="s">
        <v>24</v>
      </c>
    </row>
    <row r="131" spans="1:10">
      <c r="A131" s="5" t="s">
        <v>161</v>
      </c>
      <c r="B131" s="6">
        <v>44807.775453958333</v>
      </c>
      <c r="C131" s="5" t="s">
        <v>13</v>
      </c>
      <c r="D131" s="13">
        <v>45132796616</v>
      </c>
      <c r="E131" s="8" t="s">
        <v>21</v>
      </c>
      <c r="H131" s="9">
        <v>1770.44</v>
      </c>
      <c r="I131" s="5" t="s">
        <v>22</v>
      </c>
      <c r="J131" s="5" t="s">
        <v>24</v>
      </c>
    </row>
    <row r="132" spans="1:10">
      <c r="A132" s="5" t="s">
        <v>161</v>
      </c>
      <c r="B132" s="6">
        <v>44807.775453958333</v>
      </c>
      <c r="C132" s="5" t="s">
        <v>13</v>
      </c>
      <c r="D132" s="13">
        <v>45172860142</v>
      </c>
      <c r="E132" s="8" t="s">
        <v>21</v>
      </c>
      <c r="H132" s="9">
        <v>1403</v>
      </c>
      <c r="I132" s="5" t="s">
        <v>22</v>
      </c>
      <c r="J132" s="5" t="s">
        <v>24</v>
      </c>
    </row>
    <row r="133" spans="1:10">
      <c r="A133" s="5" t="s">
        <v>161</v>
      </c>
      <c r="B133" s="6">
        <v>44807.775453958333</v>
      </c>
      <c r="C133" s="5" t="s">
        <v>13</v>
      </c>
      <c r="D133" s="13">
        <v>451129305212</v>
      </c>
      <c r="E133" s="5" t="s">
        <v>57</v>
      </c>
      <c r="H133" s="9">
        <v>1094.02</v>
      </c>
      <c r="I133" s="5" t="s">
        <v>22</v>
      </c>
      <c r="J133" s="5" t="s">
        <v>23</v>
      </c>
    </row>
    <row r="134" spans="1:10">
      <c r="A134" s="5" t="s">
        <v>161</v>
      </c>
      <c r="B134" s="6">
        <v>44807.775453958333</v>
      </c>
      <c r="C134" s="5" t="s">
        <v>13</v>
      </c>
      <c r="D134" s="13">
        <v>51650810505</v>
      </c>
      <c r="E134" s="8" t="s">
        <v>21</v>
      </c>
      <c r="H134" s="9">
        <v>9348.48</v>
      </c>
      <c r="I134" s="5" t="s">
        <v>22</v>
      </c>
      <c r="J134" s="5" t="s">
        <v>20</v>
      </c>
    </row>
    <row r="135" spans="1:10">
      <c r="A135" s="5" t="s">
        <v>161</v>
      </c>
      <c r="B135" s="6">
        <v>44807.775453958333</v>
      </c>
      <c r="C135" s="5" t="s">
        <v>13</v>
      </c>
      <c r="D135" s="11">
        <v>222399</v>
      </c>
      <c r="E135" s="8" t="s">
        <v>21</v>
      </c>
      <c r="H135" s="9">
        <v>7534.9</v>
      </c>
      <c r="I135" s="5" t="s">
        <v>22</v>
      </c>
      <c r="J135" s="5" t="s">
        <v>20</v>
      </c>
    </row>
    <row r="136" spans="1:10">
      <c r="A136" s="5" t="s">
        <v>161</v>
      </c>
      <c r="B136" s="6">
        <v>44807.775453958333</v>
      </c>
      <c r="C136" s="5" t="s">
        <v>13</v>
      </c>
      <c r="D136" s="11">
        <v>222416</v>
      </c>
      <c r="E136" s="8" t="s">
        <v>21</v>
      </c>
      <c r="H136" s="9">
        <v>16798.8</v>
      </c>
      <c r="I136" s="5" t="s">
        <v>22</v>
      </c>
      <c r="J136" s="5" t="s">
        <v>23</v>
      </c>
    </row>
    <row r="137" spans="1:10">
      <c r="A137" s="5" t="s">
        <v>160</v>
      </c>
      <c r="B137" s="6">
        <v>44807.775453958333</v>
      </c>
      <c r="C137" s="5" t="s">
        <v>13</v>
      </c>
      <c r="D137" s="11"/>
      <c r="E137" s="8"/>
      <c r="F137" s="9">
        <v>39699.9</v>
      </c>
      <c r="I137" s="7" t="s">
        <v>9</v>
      </c>
      <c r="J137" s="8" t="s">
        <v>29</v>
      </c>
    </row>
    <row r="138" spans="1:10">
      <c r="A138" s="5" t="s">
        <v>161</v>
      </c>
      <c r="B138" s="6">
        <v>44807.775453958333</v>
      </c>
      <c r="C138" s="5" t="s">
        <v>13</v>
      </c>
      <c r="D138" s="11"/>
      <c r="E138" s="8"/>
      <c r="F138" s="9">
        <v>12401.5</v>
      </c>
      <c r="I138" s="7" t="s">
        <v>9</v>
      </c>
      <c r="J138" s="5" t="s">
        <v>150</v>
      </c>
    </row>
    <row r="139" spans="1:10">
      <c r="A139" s="5" t="s">
        <v>161</v>
      </c>
      <c r="B139" s="6">
        <v>44807.775453958333</v>
      </c>
      <c r="C139" s="5" t="s">
        <v>13</v>
      </c>
      <c r="D139" s="11"/>
      <c r="E139" s="8"/>
      <c r="F139" s="9">
        <v>2545.6999999999998</v>
      </c>
      <c r="I139" s="7" t="s">
        <v>9</v>
      </c>
      <c r="J139" s="5" t="s">
        <v>151</v>
      </c>
    </row>
    <row r="140" spans="1:10">
      <c r="A140" s="5" t="s">
        <v>161</v>
      </c>
      <c r="B140" s="6">
        <v>44807.775453958333</v>
      </c>
      <c r="C140" s="5" t="s">
        <v>13</v>
      </c>
      <c r="D140" s="11"/>
      <c r="E140" s="8"/>
      <c r="F140" s="9">
        <v>5779.1</v>
      </c>
      <c r="I140" s="7" t="s">
        <v>9</v>
      </c>
      <c r="J140" s="5" t="s">
        <v>26</v>
      </c>
    </row>
    <row r="141" spans="1:10">
      <c r="A141" s="5" t="s">
        <v>161</v>
      </c>
      <c r="B141" s="6">
        <v>44807.775453958333</v>
      </c>
      <c r="C141" s="5" t="s">
        <v>13</v>
      </c>
      <c r="D141" s="11"/>
      <c r="E141" s="8"/>
      <c r="F141" s="9">
        <v>17253.400000000001</v>
      </c>
      <c r="I141" s="7" t="s">
        <v>9</v>
      </c>
      <c r="J141" s="5" t="s">
        <v>27</v>
      </c>
    </row>
    <row r="142" spans="1:10">
      <c r="A142" s="5" t="s">
        <v>161</v>
      </c>
      <c r="B142" s="6">
        <v>44807.775453958333</v>
      </c>
      <c r="C142" s="5" t="s">
        <v>13</v>
      </c>
      <c r="D142" s="11"/>
      <c r="E142" s="8"/>
      <c r="F142" s="9">
        <v>3458.5</v>
      </c>
      <c r="I142" s="7" t="s">
        <v>9</v>
      </c>
      <c r="J142" s="5" t="s">
        <v>153</v>
      </c>
    </row>
    <row r="143" spans="1:10">
      <c r="A143" s="5" t="s">
        <v>161</v>
      </c>
      <c r="B143" s="6">
        <v>44807.775453958333</v>
      </c>
      <c r="C143" s="5" t="s">
        <v>13</v>
      </c>
      <c r="D143" s="11"/>
      <c r="E143" s="8"/>
      <c r="F143" s="9">
        <v>365.1</v>
      </c>
      <c r="I143" s="7" t="s">
        <v>9</v>
      </c>
      <c r="J143" s="5" t="s">
        <v>24</v>
      </c>
    </row>
    <row r="144" spans="1:10">
      <c r="A144" s="5" t="s">
        <v>161</v>
      </c>
      <c r="B144" s="6">
        <v>44807.775453958333</v>
      </c>
      <c r="C144" s="5" t="s">
        <v>13</v>
      </c>
      <c r="D144" s="11"/>
      <c r="E144" s="8"/>
      <c r="F144" s="9">
        <v>14667.2</v>
      </c>
      <c r="I144" s="7" t="s">
        <v>9</v>
      </c>
      <c r="J144" s="8" t="s">
        <v>28</v>
      </c>
    </row>
    <row r="145" spans="1:10">
      <c r="A145" s="5" t="s">
        <v>161</v>
      </c>
      <c r="B145" s="6">
        <v>44807.775453958333</v>
      </c>
      <c r="C145" s="5" t="s">
        <v>13</v>
      </c>
      <c r="D145" s="11"/>
      <c r="E145" s="8"/>
      <c r="F145" s="9">
        <v>6102.8</v>
      </c>
      <c r="I145" s="7" t="s">
        <v>9</v>
      </c>
      <c r="J145" s="8" t="s">
        <v>155</v>
      </c>
    </row>
    <row r="146" spans="1:10">
      <c r="A146" s="5" t="s">
        <v>161</v>
      </c>
      <c r="B146" s="6">
        <v>44807.775453958333</v>
      </c>
      <c r="C146" s="5" t="s">
        <v>13</v>
      </c>
      <c r="D146" s="11"/>
      <c r="E146" s="8"/>
      <c r="F146" s="9">
        <v>8304.4</v>
      </c>
      <c r="I146" s="7" t="s">
        <v>9</v>
      </c>
      <c r="J146" s="8" t="s">
        <v>156</v>
      </c>
    </row>
    <row r="147" spans="1:10">
      <c r="A147" s="5" t="s">
        <v>161</v>
      </c>
      <c r="B147" s="6">
        <v>44807.775453958333</v>
      </c>
      <c r="C147" s="5" t="s">
        <v>13</v>
      </c>
      <c r="D147" s="11"/>
      <c r="E147" s="8"/>
      <c r="F147" s="9">
        <v>4232</v>
      </c>
      <c r="I147" s="7" t="s">
        <v>9</v>
      </c>
      <c r="J147" s="8" t="s">
        <v>30</v>
      </c>
    </row>
    <row r="148" spans="1:10">
      <c r="A148" s="10" t="s">
        <v>15</v>
      </c>
      <c r="B148" s="3"/>
      <c r="C148" s="3"/>
      <c r="D148" s="11"/>
      <c r="E148" s="8"/>
      <c r="F148" s="23">
        <f>SUM(F101:G147)</f>
        <v>114809.60000000001</v>
      </c>
      <c r="G148" s="9"/>
      <c r="I148" s="7"/>
      <c r="J148" s="8"/>
    </row>
    <row r="149" spans="1:10" ht="15.75">
      <c r="A149" s="12" t="s">
        <v>16</v>
      </c>
      <c r="B149" s="12" t="s">
        <v>17</v>
      </c>
      <c r="C149" s="12" t="s">
        <v>18</v>
      </c>
      <c r="D149" s="47">
        <v>111766739</v>
      </c>
      <c r="E149" s="48" t="s">
        <v>351</v>
      </c>
      <c r="H149" s="9"/>
      <c r="I149" s="7"/>
      <c r="J149" s="8"/>
    </row>
    <row r="150" spans="1:10" ht="15.75">
      <c r="D150" s="21">
        <v>111766749</v>
      </c>
    </row>
    <row r="152" spans="1:10">
      <c r="A152" s="1" t="s">
        <v>0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3" t="s">
        <v>260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27" t="s">
        <v>0</v>
      </c>
      <c r="B154" s="27" t="s">
        <v>2</v>
      </c>
      <c r="C154" s="27" t="s">
        <v>3</v>
      </c>
      <c r="D154" s="27" t="s">
        <v>4</v>
      </c>
      <c r="E154" s="27" t="s">
        <v>5</v>
      </c>
      <c r="F154" s="29" t="s">
        <v>6</v>
      </c>
      <c r="G154" s="30"/>
      <c r="H154" s="31"/>
      <c r="I154" s="27" t="s">
        <v>7</v>
      </c>
      <c r="J154" s="27" t="s">
        <v>8</v>
      </c>
    </row>
    <row r="155" spans="1:10">
      <c r="A155" s="28"/>
      <c r="B155" s="28"/>
      <c r="C155" s="28"/>
      <c r="D155" s="28"/>
      <c r="E155" s="28"/>
      <c r="F155" s="4" t="s">
        <v>9</v>
      </c>
      <c r="G155" s="4" t="s">
        <v>10</v>
      </c>
      <c r="H155" s="4" t="s">
        <v>11</v>
      </c>
      <c r="I155" s="28"/>
      <c r="J155" s="28"/>
    </row>
    <row r="156" spans="1:10">
      <c r="A156" s="5" t="s">
        <v>259</v>
      </c>
      <c r="B156" s="6">
        <v>44809.496670729168</v>
      </c>
      <c r="C156" s="5" t="s">
        <v>13</v>
      </c>
      <c r="D156" s="11"/>
      <c r="E156" s="8"/>
      <c r="F156" s="9">
        <v>6055.2</v>
      </c>
      <c r="I156" s="7" t="s">
        <v>9</v>
      </c>
      <c r="J156" s="8" t="s">
        <v>25</v>
      </c>
    </row>
    <row r="157" spans="1:10">
      <c r="A157" s="5" t="s">
        <v>259</v>
      </c>
      <c r="B157" s="6">
        <v>44809.496670729168</v>
      </c>
      <c r="C157" s="5" t="s">
        <v>13</v>
      </c>
      <c r="D157" s="11"/>
      <c r="E157" s="8"/>
      <c r="F157" s="9">
        <v>3324.2</v>
      </c>
      <c r="I157" s="7" t="s">
        <v>9</v>
      </c>
      <c r="J157" s="5" t="s">
        <v>14</v>
      </c>
    </row>
    <row r="158" spans="1:10">
      <c r="A158" s="5" t="s">
        <v>259</v>
      </c>
      <c r="B158" s="6">
        <v>44809.496670729168</v>
      </c>
      <c r="C158" s="5" t="s">
        <v>13</v>
      </c>
      <c r="D158" s="11"/>
      <c r="E158" s="8"/>
      <c r="F158" s="9">
        <v>3830.7</v>
      </c>
      <c r="I158" s="7" t="s">
        <v>9</v>
      </c>
      <c r="J158" s="5" t="s">
        <v>148</v>
      </c>
    </row>
    <row r="159" spans="1:10">
      <c r="A159" s="5" t="s">
        <v>259</v>
      </c>
      <c r="B159" s="6">
        <v>44809.496670729168</v>
      </c>
      <c r="C159" s="5" t="s">
        <v>13</v>
      </c>
      <c r="D159" s="11"/>
      <c r="E159" s="8"/>
      <c r="F159" s="9">
        <v>2516.3000000000002</v>
      </c>
      <c r="I159" s="7" t="s">
        <v>9</v>
      </c>
      <c r="J159" s="8" t="s">
        <v>149</v>
      </c>
    </row>
    <row r="160" spans="1:10">
      <c r="A160" s="5" t="s">
        <v>259</v>
      </c>
      <c r="B160" s="6">
        <v>44809.496670729168</v>
      </c>
      <c r="C160" s="5" t="s">
        <v>13</v>
      </c>
      <c r="D160" s="11"/>
      <c r="E160" s="8"/>
      <c r="F160" s="9">
        <v>33139.300000000003</v>
      </c>
      <c r="I160" s="7" t="s">
        <v>9</v>
      </c>
      <c r="J160" s="5" t="s">
        <v>151</v>
      </c>
    </row>
    <row r="161" spans="1:10">
      <c r="A161" s="5" t="s">
        <v>259</v>
      </c>
      <c r="B161" s="6">
        <v>44809.496670729168</v>
      </c>
      <c r="C161" s="5" t="s">
        <v>13</v>
      </c>
      <c r="D161" s="11"/>
      <c r="E161" s="8"/>
      <c r="F161" s="9">
        <v>5514.4</v>
      </c>
      <c r="I161" s="7" t="s">
        <v>9</v>
      </c>
      <c r="J161" s="5" t="s">
        <v>26</v>
      </c>
    </row>
    <row r="162" spans="1:10">
      <c r="A162" s="5" t="s">
        <v>259</v>
      </c>
      <c r="B162" s="6">
        <v>44809.496670729168</v>
      </c>
      <c r="C162" s="5" t="s">
        <v>13</v>
      </c>
      <c r="D162" s="11"/>
      <c r="E162" s="8"/>
      <c r="F162" s="9">
        <v>18577.099999999999</v>
      </c>
      <c r="I162" s="7" t="s">
        <v>9</v>
      </c>
      <c r="J162" s="5" t="s">
        <v>27</v>
      </c>
    </row>
    <row r="163" spans="1:10">
      <c r="A163" s="5" t="s">
        <v>259</v>
      </c>
      <c r="B163" s="6">
        <v>44809.496670729168</v>
      </c>
      <c r="C163" s="5" t="s">
        <v>13</v>
      </c>
      <c r="D163" s="11"/>
      <c r="E163" s="8"/>
      <c r="F163" s="9">
        <v>15763.7</v>
      </c>
      <c r="I163" s="7" t="s">
        <v>9</v>
      </c>
      <c r="J163" s="5" t="s">
        <v>153</v>
      </c>
    </row>
    <row r="164" spans="1:10">
      <c r="A164" s="5" t="s">
        <v>259</v>
      </c>
      <c r="B164" s="6">
        <v>44809.496670729168</v>
      </c>
      <c r="C164" s="5" t="s">
        <v>13</v>
      </c>
      <c r="D164" s="11"/>
      <c r="E164" s="8"/>
      <c r="F164" s="9">
        <v>7009.1</v>
      </c>
      <c r="I164" s="7" t="s">
        <v>9</v>
      </c>
      <c r="J164" s="8" t="s">
        <v>28</v>
      </c>
    </row>
    <row r="165" spans="1:10">
      <c r="A165" s="5" t="s">
        <v>259</v>
      </c>
      <c r="B165" s="6">
        <v>44809.496670729168</v>
      </c>
      <c r="C165" s="5" t="s">
        <v>13</v>
      </c>
      <c r="D165" s="11"/>
      <c r="E165" s="8"/>
      <c r="F165" s="9">
        <v>5581.1</v>
      </c>
      <c r="I165" s="7" t="s">
        <v>9</v>
      </c>
      <c r="J165" s="8" t="s">
        <v>155</v>
      </c>
    </row>
    <row r="166" spans="1:10">
      <c r="A166" s="5" t="s">
        <v>259</v>
      </c>
      <c r="B166" s="6">
        <v>44809.496670729168</v>
      </c>
      <c r="C166" s="5" t="s">
        <v>13</v>
      </c>
      <c r="D166" s="11"/>
      <c r="E166" s="8"/>
      <c r="F166" s="9">
        <v>7091.6</v>
      </c>
      <c r="I166" s="7" t="s">
        <v>9</v>
      </c>
      <c r="J166" s="8" t="s">
        <v>156</v>
      </c>
    </row>
    <row r="167" spans="1:10">
      <c r="A167" s="5" t="s">
        <v>259</v>
      </c>
      <c r="B167" s="6">
        <v>44809.496670729168</v>
      </c>
      <c r="C167" s="5" t="s">
        <v>13</v>
      </c>
      <c r="D167" s="11"/>
      <c r="E167" s="8"/>
      <c r="F167" s="9">
        <v>7259.3</v>
      </c>
      <c r="I167" s="7" t="s">
        <v>9</v>
      </c>
      <c r="J167" s="8" t="s">
        <v>30</v>
      </c>
    </row>
    <row r="168" spans="1:10">
      <c r="A168" s="10" t="s">
        <v>15</v>
      </c>
      <c r="B168" s="3"/>
      <c r="C168" s="3"/>
      <c r="D168" s="11"/>
      <c r="E168" s="8"/>
      <c r="F168" s="32">
        <f>SUM(F156:G167)</f>
        <v>115662.00000000001</v>
      </c>
      <c r="I168" s="7"/>
      <c r="J168" s="5"/>
    </row>
    <row r="169" spans="1:10" ht="15.75">
      <c r="A169" s="12" t="s">
        <v>16</v>
      </c>
      <c r="B169" s="12" t="s">
        <v>17</v>
      </c>
      <c r="C169" s="12" t="s">
        <v>18</v>
      </c>
      <c r="D169" s="47">
        <v>111766742</v>
      </c>
      <c r="E169" s="48" t="s">
        <v>351</v>
      </c>
      <c r="F169" s="9"/>
      <c r="I169" s="7"/>
      <c r="J169" s="5"/>
    </row>
    <row r="170" spans="1:10" ht="15.75">
      <c r="A170" s="5"/>
      <c r="B170" s="6"/>
      <c r="C170" s="5"/>
      <c r="D170" s="21">
        <v>111766750</v>
      </c>
      <c r="E170" s="8"/>
      <c r="F170" s="9"/>
      <c r="I170" s="7"/>
      <c r="J170" s="5"/>
    </row>
    <row r="171" spans="1:10">
      <c r="A171" s="5"/>
      <c r="B171" s="6"/>
      <c r="C171" s="5"/>
      <c r="D171" s="11"/>
      <c r="E171" s="8"/>
      <c r="F171" s="9"/>
      <c r="I171" s="7"/>
      <c r="J171" s="5"/>
    </row>
    <row r="172" spans="1:10">
      <c r="A172" s="5" t="s">
        <v>258</v>
      </c>
      <c r="B172" s="6">
        <v>44809.758235451387</v>
      </c>
      <c r="C172" s="5" t="s">
        <v>13</v>
      </c>
      <c r="D172" s="13">
        <v>45122920988</v>
      </c>
      <c r="E172" s="8" t="s">
        <v>21</v>
      </c>
      <c r="H172" s="9">
        <v>1543.86</v>
      </c>
      <c r="I172" s="5" t="s">
        <v>22</v>
      </c>
      <c r="J172" s="5" t="s">
        <v>23</v>
      </c>
    </row>
    <row r="173" spans="1:10">
      <c r="A173" s="5" t="s">
        <v>258</v>
      </c>
      <c r="B173" s="6">
        <v>44809.758235451387</v>
      </c>
      <c r="C173" s="5" t="s">
        <v>13</v>
      </c>
      <c r="D173" s="13">
        <v>51116752255</v>
      </c>
      <c r="E173" s="8" t="s">
        <v>21</v>
      </c>
      <c r="H173" s="9">
        <v>13271.6</v>
      </c>
      <c r="I173" s="5" t="s">
        <v>22</v>
      </c>
      <c r="J173" s="5" t="s">
        <v>24</v>
      </c>
    </row>
    <row r="174" spans="1:10">
      <c r="A174" s="5" t="s">
        <v>258</v>
      </c>
      <c r="B174" s="6">
        <v>44809.758235451387</v>
      </c>
      <c r="C174" s="5" t="s">
        <v>13</v>
      </c>
      <c r="D174" s="13">
        <v>51316713365</v>
      </c>
      <c r="E174" s="8" t="s">
        <v>21</v>
      </c>
      <c r="H174" s="9">
        <v>134.4</v>
      </c>
      <c r="I174" s="5" t="s">
        <v>22</v>
      </c>
      <c r="J174" s="5" t="s">
        <v>24</v>
      </c>
    </row>
    <row r="175" spans="1:10">
      <c r="A175" s="5" t="s">
        <v>258</v>
      </c>
      <c r="B175" s="6">
        <v>44809.758235451387</v>
      </c>
      <c r="C175" s="5" t="s">
        <v>13</v>
      </c>
      <c r="D175" s="13">
        <v>51316713361</v>
      </c>
      <c r="E175" s="8" t="s">
        <v>21</v>
      </c>
      <c r="H175" s="9">
        <v>73.75</v>
      </c>
      <c r="I175" s="5" t="s">
        <v>22</v>
      </c>
      <c r="J175" s="5" t="s">
        <v>24</v>
      </c>
    </row>
    <row r="176" spans="1:10">
      <c r="A176" s="5" t="s">
        <v>258</v>
      </c>
      <c r="B176" s="6">
        <v>44809.758235451387</v>
      </c>
      <c r="C176" s="5" t="s">
        <v>13</v>
      </c>
      <c r="D176" s="13">
        <v>45162893508</v>
      </c>
      <c r="E176" s="8" t="s">
        <v>21</v>
      </c>
      <c r="H176" s="9">
        <v>1108.57</v>
      </c>
      <c r="I176" s="5" t="s">
        <v>22</v>
      </c>
      <c r="J176" s="5" t="s">
        <v>24</v>
      </c>
    </row>
    <row r="177" spans="1:10">
      <c r="A177" s="5" t="s">
        <v>258</v>
      </c>
      <c r="B177" s="6">
        <v>44809.758235451387</v>
      </c>
      <c r="C177" s="5" t="s">
        <v>13</v>
      </c>
      <c r="D177" s="13">
        <v>51516715850</v>
      </c>
      <c r="E177" s="8" t="s">
        <v>21</v>
      </c>
      <c r="H177" s="9">
        <v>217.8</v>
      </c>
      <c r="I177" s="5" t="s">
        <v>22</v>
      </c>
      <c r="J177" s="5" t="s">
        <v>24</v>
      </c>
    </row>
    <row r="178" spans="1:10">
      <c r="A178" s="5" t="s">
        <v>258</v>
      </c>
      <c r="B178" s="6">
        <v>44809.758235451387</v>
      </c>
      <c r="C178" s="5" t="s">
        <v>13</v>
      </c>
      <c r="D178" s="13">
        <v>45143164901</v>
      </c>
      <c r="E178" s="8" t="s">
        <v>21</v>
      </c>
      <c r="H178" s="9">
        <v>260.76</v>
      </c>
      <c r="I178" s="5" t="s">
        <v>22</v>
      </c>
      <c r="J178" s="5" t="s">
        <v>24</v>
      </c>
    </row>
    <row r="179" spans="1:10">
      <c r="A179" s="5" t="s">
        <v>258</v>
      </c>
      <c r="B179" s="6">
        <v>44809.758235451387</v>
      </c>
      <c r="C179" s="5" t="s">
        <v>13</v>
      </c>
      <c r="D179" s="13">
        <v>45122912571</v>
      </c>
      <c r="E179" s="8" t="s">
        <v>21</v>
      </c>
      <c r="H179" s="9">
        <v>228.6</v>
      </c>
      <c r="I179" s="5" t="s">
        <v>22</v>
      </c>
      <c r="J179" s="5" t="s">
        <v>24</v>
      </c>
    </row>
    <row r="180" spans="1:10">
      <c r="A180" s="5" t="s">
        <v>258</v>
      </c>
      <c r="B180" s="6">
        <v>44809.758235451387</v>
      </c>
      <c r="C180" s="5" t="s">
        <v>13</v>
      </c>
      <c r="D180" s="11">
        <v>453382</v>
      </c>
      <c r="E180" s="8" t="s">
        <v>21</v>
      </c>
      <c r="H180" s="9">
        <v>11535.8</v>
      </c>
      <c r="I180" s="5" t="s">
        <v>22</v>
      </c>
      <c r="J180" s="5" t="s">
        <v>20</v>
      </c>
    </row>
    <row r="181" spans="1:10">
      <c r="A181" s="5" t="s">
        <v>258</v>
      </c>
      <c r="B181" s="6">
        <v>44809.758235451387</v>
      </c>
      <c r="C181" s="5" t="s">
        <v>13</v>
      </c>
      <c r="D181" s="11">
        <v>130863</v>
      </c>
      <c r="E181" s="8" t="s">
        <v>21</v>
      </c>
      <c r="H181" s="9">
        <v>35482.800000000003</v>
      </c>
      <c r="I181" s="5" t="s">
        <v>22</v>
      </c>
      <c r="J181" s="5" t="s">
        <v>23</v>
      </c>
    </row>
    <row r="182" spans="1:10">
      <c r="A182" s="5" t="s">
        <v>258</v>
      </c>
      <c r="B182" s="6">
        <v>44809.758235451387</v>
      </c>
      <c r="C182" s="5" t="s">
        <v>13</v>
      </c>
      <c r="D182" s="11"/>
      <c r="E182" s="8"/>
      <c r="F182" s="9">
        <v>8461.4</v>
      </c>
      <c r="I182" s="7" t="s">
        <v>9</v>
      </c>
      <c r="J182" s="8" t="s">
        <v>25</v>
      </c>
    </row>
    <row r="183" spans="1:10">
      <c r="A183" s="5" t="s">
        <v>258</v>
      </c>
      <c r="B183" s="6">
        <v>44809.758235451387</v>
      </c>
      <c r="C183" s="5" t="s">
        <v>13</v>
      </c>
      <c r="D183" s="11"/>
      <c r="E183" s="8"/>
      <c r="F183" s="9">
        <v>1836.2</v>
      </c>
      <c r="I183" s="7" t="s">
        <v>9</v>
      </c>
      <c r="J183" s="5" t="s">
        <v>148</v>
      </c>
    </row>
    <row r="184" spans="1:10">
      <c r="A184" s="5" t="s">
        <v>258</v>
      </c>
      <c r="B184" s="6">
        <v>44809.758235451387</v>
      </c>
      <c r="C184" s="5" t="s">
        <v>13</v>
      </c>
      <c r="D184" s="11"/>
      <c r="E184" s="8"/>
      <c r="F184" s="9">
        <v>348.9</v>
      </c>
      <c r="I184" s="7" t="s">
        <v>9</v>
      </c>
      <c r="J184" s="8" t="s">
        <v>149</v>
      </c>
    </row>
    <row r="185" spans="1:10">
      <c r="A185" s="5" t="s">
        <v>258</v>
      </c>
      <c r="B185" s="6">
        <v>44809.758235451387</v>
      </c>
      <c r="C185" s="5" t="s">
        <v>13</v>
      </c>
      <c r="D185" s="11"/>
      <c r="E185" s="8"/>
      <c r="F185" s="9">
        <v>10020.799999999999</v>
      </c>
      <c r="I185" s="7" t="s">
        <v>9</v>
      </c>
      <c r="J185" s="5" t="s">
        <v>150</v>
      </c>
    </row>
    <row r="186" spans="1:10">
      <c r="A186" s="5" t="s">
        <v>258</v>
      </c>
      <c r="B186" s="6">
        <v>44809.758235451387</v>
      </c>
      <c r="C186" s="5" t="s">
        <v>13</v>
      </c>
      <c r="D186" s="11"/>
      <c r="E186" s="8"/>
      <c r="F186" s="9">
        <v>45.1</v>
      </c>
      <c r="I186" s="7" t="s">
        <v>9</v>
      </c>
      <c r="J186" s="5" t="s">
        <v>152</v>
      </c>
    </row>
    <row r="187" spans="1:10">
      <c r="A187" s="5" t="s">
        <v>258</v>
      </c>
      <c r="B187" s="6">
        <v>44809.758235451387</v>
      </c>
      <c r="C187" s="5" t="s">
        <v>13</v>
      </c>
      <c r="D187" s="11"/>
      <c r="E187" s="8"/>
      <c r="F187" s="9">
        <v>1626.1</v>
      </c>
      <c r="I187" s="7" t="s">
        <v>9</v>
      </c>
      <c r="J187" s="5" t="s">
        <v>27</v>
      </c>
    </row>
    <row r="188" spans="1:10">
      <c r="A188" s="5" t="s">
        <v>258</v>
      </c>
      <c r="B188" s="6">
        <v>44809.758235451387</v>
      </c>
      <c r="C188" s="5" t="s">
        <v>13</v>
      </c>
      <c r="D188" s="11"/>
      <c r="E188" s="8"/>
      <c r="F188" s="9">
        <v>5014.1000000000004</v>
      </c>
      <c r="I188" s="7" t="s">
        <v>9</v>
      </c>
      <c r="J188" s="5" t="s">
        <v>153</v>
      </c>
    </row>
    <row r="189" spans="1:10">
      <c r="A189" s="5" t="s">
        <v>258</v>
      </c>
      <c r="B189" s="6">
        <v>44809.758235451387</v>
      </c>
      <c r="C189" s="5" t="s">
        <v>13</v>
      </c>
      <c r="D189" s="11"/>
      <c r="E189" s="8"/>
      <c r="F189" s="9">
        <v>16035.9</v>
      </c>
      <c r="I189" s="7" t="s">
        <v>9</v>
      </c>
      <c r="J189" s="5" t="s">
        <v>154</v>
      </c>
    </row>
    <row r="190" spans="1:10">
      <c r="A190" s="5" t="s">
        <v>258</v>
      </c>
      <c r="B190" s="6">
        <v>44809.758235451387</v>
      </c>
      <c r="C190" s="5" t="s">
        <v>13</v>
      </c>
      <c r="D190" s="11"/>
      <c r="E190" s="8"/>
      <c r="F190" s="9">
        <v>3777.3</v>
      </c>
      <c r="I190" s="7" t="s">
        <v>9</v>
      </c>
      <c r="J190" s="8" t="s">
        <v>29</v>
      </c>
    </row>
    <row r="191" spans="1:10">
      <c r="A191" s="5" t="s">
        <v>258</v>
      </c>
      <c r="B191" s="6">
        <v>44809.758235451387</v>
      </c>
      <c r="C191" s="5" t="s">
        <v>13</v>
      </c>
      <c r="D191" s="11"/>
      <c r="E191" s="8"/>
      <c r="F191" s="9">
        <v>6816.6</v>
      </c>
      <c r="I191" s="7" t="s">
        <v>9</v>
      </c>
      <c r="J191" s="8" t="s">
        <v>155</v>
      </c>
    </row>
    <row r="192" spans="1:10">
      <c r="A192" s="10" t="s">
        <v>15</v>
      </c>
      <c r="B192" s="3"/>
      <c r="C192" s="3"/>
      <c r="D192" s="25">
        <f>53286.4+696</f>
        <v>53982.400000000001</v>
      </c>
      <c r="E192" s="8"/>
      <c r="F192" s="32">
        <f>SUM(F172:G191)</f>
        <v>53982.400000000001</v>
      </c>
      <c r="H192" s="9"/>
      <c r="I192" s="7"/>
      <c r="J192" s="5"/>
    </row>
    <row r="193" spans="1:10">
      <c r="A193" s="12" t="s">
        <v>16</v>
      </c>
      <c r="B193" s="12" t="s">
        <v>17</v>
      </c>
      <c r="C193" s="12" t="s">
        <v>18</v>
      </c>
      <c r="D193" s="11"/>
      <c r="E193" s="8"/>
      <c r="H193" s="9"/>
      <c r="I193" s="7"/>
      <c r="J193" s="5"/>
    </row>
    <row r="194" spans="1:10" ht="15.75">
      <c r="D194" s="21">
        <v>111766751</v>
      </c>
    </row>
    <row r="195" spans="1:10" ht="15.75">
      <c r="D195" s="21">
        <v>111766711</v>
      </c>
    </row>
    <row r="197" spans="1:10">
      <c r="A197" s="1" t="s">
        <v>0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3" t="s">
        <v>312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103" t="s">
        <v>0</v>
      </c>
      <c r="B199" s="103" t="s">
        <v>2</v>
      </c>
      <c r="C199" s="103" t="s">
        <v>3</v>
      </c>
      <c r="D199" s="103" t="s">
        <v>4</v>
      </c>
      <c r="E199" s="103" t="s">
        <v>5</v>
      </c>
      <c r="F199" s="105" t="s">
        <v>6</v>
      </c>
      <c r="G199" s="106"/>
      <c r="H199" s="107"/>
      <c r="I199" s="103" t="s">
        <v>7</v>
      </c>
      <c r="J199" s="103" t="s">
        <v>8</v>
      </c>
    </row>
    <row r="200" spans="1:10">
      <c r="A200" s="104"/>
      <c r="B200" s="104"/>
      <c r="C200" s="104"/>
      <c r="D200" s="104"/>
      <c r="E200" s="104"/>
      <c r="F200" s="46" t="s">
        <v>9</v>
      </c>
      <c r="G200" s="46" t="s">
        <v>10</v>
      </c>
      <c r="H200" s="46" t="s">
        <v>11</v>
      </c>
      <c r="I200" s="104"/>
      <c r="J200" s="104"/>
    </row>
    <row r="201" spans="1:10">
      <c r="A201" s="5" t="s">
        <v>311</v>
      </c>
      <c r="B201" s="6">
        <v>44810.487453333335</v>
      </c>
      <c r="C201" s="5" t="s">
        <v>13</v>
      </c>
      <c r="D201" s="11"/>
      <c r="E201" s="8"/>
      <c r="F201" s="9">
        <v>4688.2</v>
      </c>
      <c r="I201" s="7" t="s">
        <v>9</v>
      </c>
      <c r="J201" s="5" t="s">
        <v>14</v>
      </c>
    </row>
    <row r="202" spans="1:10">
      <c r="A202" s="5" t="s">
        <v>311</v>
      </c>
      <c r="B202" s="6">
        <v>44810.487453333335</v>
      </c>
      <c r="C202" s="5" t="s">
        <v>13</v>
      </c>
      <c r="D202" s="11"/>
      <c r="E202" s="8"/>
      <c r="F202" s="9">
        <v>5463.7</v>
      </c>
      <c r="I202" s="7" t="s">
        <v>9</v>
      </c>
      <c r="J202" s="8" t="s">
        <v>28</v>
      </c>
    </row>
    <row r="203" spans="1:10">
      <c r="A203" s="5" t="s">
        <v>311</v>
      </c>
      <c r="B203" s="6">
        <v>44810.487453333335</v>
      </c>
      <c r="C203" s="5" t="s">
        <v>13</v>
      </c>
      <c r="D203" s="11"/>
      <c r="E203" s="8"/>
      <c r="F203" s="9">
        <v>858.5</v>
      </c>
      <c r="I203" s="7" t="s">
        <v>9</v>
      </c>
      <c r="J203" s="8" t="s">
        <v>29</v>
      </c>
    </row>
    <row r="204" spans="1:10">
      <c r="A204" s="5" t="s">
        <v>311</v>
      </c>
      <c r="B204" s="6">
        <v>44810.487453333335</v>
      </c>
      <c r="C204" s="5" t="s">
        <v>13</v>
      </c>
      <c r="D204" s="11"/>
      <c r="E204" s="8"/>
      <c r="F204" s="9">
        <v>5813.4</v>
      </c>
      <c r="I204" s="7" t="s">
        <v>9</v>
      </c>
      <c r="J204" s="8" t="s">
        <v>156</v>
      </c>
    </row>
    <row r="205" spans="1:10">
      <c r="A205" s="5" t="s">
        <v>311</v>
      </c>
      <c r="B205" s="6">
        <v>44810.487453333335</v>
      </c>
      <c r="C205" s="5" t="s">
        <v>13</v>
      </c>
      <c r="D205" s="11"/>
      <c r="E205" s="8"/>
      <c r="F205" s="9">
        <v>7797.6</v>
      </c>
      <c r="I205" s="7" t="s">
        <v>9</v>
      </c>
      <c r="J205" s="8" t="s">
        <v>30</v>
      </c>
    </row>
    <row r="206" spans="1:10">
      <c r="A206" s="10" t="s">
        <v>15</v>
      </c>
      <c r="B206" s="3"/>
      <c r="C206" s="3"/>
      <c r="D206" s="11"/>
      <c r="E206" s="8"/>
      <c r="F206" s="45">
        <f>SUM(F201:G205)</f>
        <v>24621.4</v>
      </c>
      <c r="I206" s="7"/>
      <c r="J206" s="5"/>
    </row>
    <row r="207" spans="1:10" ht="15.75">
      <c r="A207" s="12" t="s">
        <v>16</v>
      </c>
      <c r="B207" s="12" t="s">
        <v>17</v>
      </c>
      <c r="C207" s="12" t="s">
        <v>18</v>
      </c>
      <c r="D207" s="21">
        <v>111766752</v>
      </c>
      <c r="E207" s="8"/>
      <c r="F207" s="9"/>
      <c r="I207" s="7"/>
      <c r="J207" s="5"/>
    </row>
    <row r="208" spans="1:10">
      <c r="A208" s="5"/>
      <c r="B208" s="6"/>
      <c r="C208" s="5"/>
      <c r="D208" s="11"/>
      <c r="E208" s="8"/>
      <c r="F208" s="9"/>
      <c r="I208" s="7"/>
      <c r="J208" s="5"/>
    </row>
    <row r="209" spans="1:10">
      <c r="A209" s="5"/>
      <c r="B209" s="6"/>
      <c r="C209" s="5"/>
      <c r="D209" s="11"/>
      <c r="E209" s="8"/>
      <c r="F209" s="9"/>
      <c r="I209" s="7"/>
      <c r="J209" s="5"/>
    </row>
    <row r="210" spans="1:10">
      <c r="A210" s="5" t="s">
        <v>309</v>
      </c>
      <c r="B210" s="6">
        <v>44810.751603877317</v>
      </c>
      <c r="C210" s="5" t="s">
        <v>13</v>
      </c>
      <c r="D210" s="13">
        <v>45143173916</v>
      </c>
      <c r="E210" s="8" t="s">
        <v>21</v>
      </c>
      <c r="H210" s="9">
        <v>3483.44</v>
      </c>
      <c r="I210" s="5" t="s">
        <v>22</v>
      </c>
      <c r="J210" s="5" t="s">
        <v>23</v>
      </c>
    </row>
    <row r="211" spans="1:10">
      <c r="A211" s="5" t="s">
        <v>309</v>
      </c>
      <c r="B211" s="6">
        <v>44810.751603877317</v>
      </c>
      <c r="C211" s="5" t="s">
        <v>13</v>
      </c>
      <c r="D211" s="11">
        <v>126256</v>
      </c>
      <c r="E211" s="8" t="s">
        <v>21</v>
      </c>
      <c r="H211" s="9">
        <v>1355</v>
      </c>
      <c r="I211" s="5" t="s">
        <v>22</v>
      </c>
      <c r="J211" s="5" t="s">
        <v>23</v>
      </c>
    </row>
    <row r="212" spans="1:10">
      <c r="A212" s="5" t="s">
        <v>309</v>
      </c>
      <c r="B212" s="6">
        <v>44810.751603877317</v>
      </c>
      <c r="C212" s="5" t="s">
        <v>13</v>
      </c>
      <c r="D212" s="11">
        <v>126255</v>
      </c>
      <c r="E212" s="8" t="s">
        <v>21</v>
      </c>
      <c r="H212" s="9">
        <v>842.8</v>
      </c>
      <c r="I212" s="5" t="s">
        <v>22</v>
      </c>
      <c r="J212" s="5" t="s">
        <v>23</v>
      </c>
    </row>
    <row r="213" spans="1:10">
      <c r="A213" s="5" t="s">
        <v>309</v>
      </c>
      <c r="B213" s="6">
        <v>44810.751603877317</v>
      </c>
      <c r="C213" s="5" t="s">
        <v>13</v>
      </c>
      <c r="D213" s="11">
        <v>126248</v>
      </c>
      <c r="E213" s="8" t="s">
        <v>21</v>
      </c>
      <c r="H213" s="9">
        <v>25193.4</v>
      </c>
      <c r="I213" s="5" t="s">
        <v>22</v>
      </c>
      <c r="J213" s="5" t="s">
        <v>23</v>
      </c>
    </row>
    <row r="214" spans="1:10">
      <c r="A214" s="5" t="s">
        <v>309</v>
      </c>
      <c r="B214" s="6">
        <v>44810.751603877317</v>
      </c>
      <c r="C214" s="5" t="s">
        <v>13</v>
      </c>
      <c r="D214" s="11">
        <v>3701</v>
      </c>
      <c r="E214" s="8" t="s">
        <v>21</v>
      </c>
      <c r="H214" s="9">
        <v>2120</v>
      </c>
      <c r="I214" s="5" t="s">
        <v>22</v>
      </c>
      <c r="J214" s="5" t="s">
        <v>23</v>
      </c>
    </row>
    <row r="215" spans="1:10">
      <c r="A215" s="5" t="s">
        <v>309</v>
      </c>
      <c r="B215" s="6">
        <v>44810.751603877317</v>
      </c>
      <c r="C215" s="5" t="s">
        <v>13</v>
      </c>
      <c r="D215" s="11">
        <v>3699</v>
      </c>
      <c r="E215" s="8" t="s">
        <v>21</v>
      </c>
      <c r="H215" s="9">
        <v>2650</v>
      </c>
      <c r="I215" s="5" t="s">
        <v>22</v>
      </c>
      <c r="J215" s="5" t="s">
        <v>23</v>
      </c>
    </row>
    <row r="216" spans="1:10">
      <c r="A216" s="5" t="s">
        <v>309</v>
      </c>
      <c r="B216" s="6">
        <v>44810.751603877317</v>
      </c>
      <c r="C216" s="5" t="s">
        <v>13</v>
      </c>
      <c r="D216" s="11">
        <v>222775</v>
      </c>
      <c r="E216" s="8" t="s">
        <v>21</v>
      </c>
      <c r="H216" s="9">
        <v>45381.2</v>
      </c>
      <c r="I216" s="5" t="s">
        <v>22</v>
      </c>
      <c r="J216" s="5" t="s">
        <v>20</v>
      </c>
    </row>
    <row r="217" spans="1:10">
      <c r="A217" s="5" t="s">
        <v>310</v>
      </c>
      <c r="B217" s="6">
        <v>44810.751603877317</v>
      </c>
      <c r="C217" s="5" t="s">
        <v>13</v>
      </c>
      <c r="D217" s="11"/>
      <c r="E217" s="8"/>
      <c r="F217" s="9">
        <v>11559.7</v>
      </c>
      <c r="I217" s="7" t="s">
        <v>9</v>
      </c>
      <c r="J217" s="5" t="s">
        <v>154</v>
      </c>
    </row>
    <row r="218" spans="1:10">
      <c r="A218" s="5" t="s">
        <v>309</v>
      </c>
      <c r="B218" s="6">
        <v>44810.751603877317</v>
      </c>
      <c r="C218" s="5" t="s">
        <v>13</v>
      </c>
      <c r="D218" s="11"/>
      <c r="E218" s="8"/>
      <c r="F218" s="9">
        <v>7079.8</v>
      </c>
      <c r="I218" s="7" t="s">
        <v>9</v>
      </c>
      <c r="J218" s="8" t="s">
        <v>25</v>
      </c>
    </row>
    <row r="219" spans="1:10">
      <c r="A219" s="5" t="s">
        <v>309</v>
      </c>
      <c r="B219" s="6">
        <v>44810.751603877317</v>
      </c>
      <c r="C219" s="5" t="s">
        <v>13</v>
      </c>
      <c r="D219" s="11"/>
      <c r="E219" s="8"/>
      <c r="F219" s="9">
        <v>930.5</v>
      </c>
      <c r="I219" s="7" t="s">
        <v>9</v>
      </c>
      <c r="J219" s="5" t="s">
        <v>152</v>
      </c>
    </row>
    <row r="220" spans="1:10">
      <c r="A220" s="5" t="s">
        <v>309</v>
      </c>
      <c r="B220" s="6">
        <v>44810.751603877317</v>
      </c>
      <c r="C220" s="5" t="s">
        <v>13</v>
      </c>
      <c r="D220" s="11"/>
      <c r="E220" s="8"/>
      <c r="F220" s="9">
        <v>11725.9</v>
      </c>
      <c r="I220" s="7" t="s">
        <v>9</v>
      </c>
      <c r="J220" s="5" t="s">
        <v>26</v>
      </c>
    </row>
    <row r="221" spans="1:10">
      <c r="A221" s="5" t="s">
        <v>309</v>
      </c>
      <c r="B221" s="6">
        <v>44810.751603877317</v>
      </c>
      <c r="C221" s="5" t="s">
        <v>13</v>
      </c>
      <c r="D221" s="11"/>
      <c r="E221" s="8"/>
      <c r="F221" s="9">
        <v>1.4</v>
      </c>
      <c r="I221" s="7" t="s">
        <v>9</v>
      </c>
      <c r="J221" s="5" t="s">
        <v>23</v>
      </c>
    </row>
    <row r="222" spans="1:10">
      <c r="A222" s="5" t="s">
        <v>309</v>
      </c>
      <c r="B222" s="6">
        <v>44810.751603877317</v>
      </c>
      <c r="C222" s="5" t="s">
        <v>13</v>
      </c>
      <c r="D222" s="11"/>
      <c r="E222" s="8"/>
      <c r="F222" s="9">
        <v>5059.8999999999996</v>
      </c>
      <c r="I222" s="7" t="s">
        <v>9</v>
      </c>
      <c r="J222" s="8" t="s">
        <v>30</v>
      </c>
    </row>
    <row r="223" spans="1:10">
      <c r="A223" s="10" t="s">
        <v>15</v>
      </c>
      <c r="B223" s="3"/>
      <c r="C223" s="3"/>
      <c r="D223" s="11"/>
      <c r="E223" s="8"/>
      <c r="F223" s="45">
        <f>SUM(F210:G222)</f>
        <v>36357.200000000004</v>
      </c>
      <c r="I223" s="7"/>
      <c r="J223" s="5"/>
    </row>
    <row r="224" spans="1:10" ht="15.75">
      <c r="A224" s="12" t="s">
        <v>16</v>
      </c>
      <c r="B224" s="12" t="s">
        <v>17</v>
      </c>
      <c r="C224" s="12" t="s">
        <v>18</v>
      </c>
      <c r="D224" s="21">
        <v>111768249</v>
      </c>
      <c r="E224" s="8"/>
      <c r="F224" s="9"/>
      <c r="I224" s="7"/>
      <c r="J224" s="5"/>
    </row>
    <row r="225" spans="1:10">
      <c r="A225" s="5"/>
      <c r="B225" s="6"/>
      <c r="C225" s="5"/>
      <c r="D225" s="11"/>
      <c r="E225" s="8"/>
      <c r="F225" s="9"/>
      <c r="I225" s="7"/>
      <c r="J225" s="5"/>
    </row>
    <row r="227" spans="1:10">
      <c r="A227" s="1" t="s">
        <v>0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3" t="s">
        <v>357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103" t="s">
        <v>0</v>
      </c>
      <c r="B229" s="103" t="s">
        <v>2</v>
      </c>
      <c r="C229" s="103" t="s">
        <v>3</v>
      </c>
      <c r="D229" s="103" t="s">
        <v>4</v>
      </c>
      <c r="E229" s="103" t="s">
        <v>5</v>
      </c>
      <c r="F229" s="105" t="s">
        <v>6</v>
      </c>
      <c r="G229" s="106"/>
      <c r="H229" s="107"/>
      <c r="I229" s="103" t="s">
        <v>7</v>
      </c>
      <c r="J229" s="103" t="s">
        <v>8</v>
      </c>
    </row>
    <row r="230" spans="1:10">
      <c r="A230" s="104"/>
      <c r="B230" s="104"/>
      <c r="C230" s="104"/>
      <c r="D230" s="104"/>
      <c r="E230" s="104"/>
      <c r="F230" s="46" t="s">
        <v>9</v>
      </c>
      <c r="G230" s="46" t="s">
        <v>10</v>
      </c>
      <c r="H230" s="46" t="s">
        <v>11</v>
      </c>
      <c r="I230" s="104"/>
      <c r="J230" s="104"/>
    </row>
    <row r="231" spans="1:10">
      <c r="A231" s="5" t="s">
        <v>355</v>
      </c>
      <c r="B231" s="6">
        <v>44811.492531643518</v>
      </c>
      <c r="C231" s="5" t="s">
        <v>13</v>
      </c>
      <c r="D231" s="7"/>
      <c r="E231" s="8"/>
      <c r="F231" s="9">
        <v>7196.5</v>
      </c>
      <c r="I231" s="7" t="s">
        <v>9</v>
      </c>
      <c r="J231" s="5" t="s">
        <v>148</v>
      </c>
    </row>
    <row r="232" spans="1:10">
      <c r="A232" s="5" t="s">
        <v>355</v>
      </c>
      <c r="B232" s="6">
        <v>44811.492531643518</v>
      </c>
      <c r="C232" s="5" t="s">
        <v>13</v>
      </c>
      <c r="D232" s="7"/>
      <c r="E232" s="8"/>
      <c r="F232" s="9">
        <v>7617.8</v>
      </c>
      <c r="I232" s="7" t="s">
        <v>9</v>
      </c>
      <c r="J232" s="8" t="s">
        <v>149</v>
      </c>
    </row>
    <row r="233" spans="1:10">
      <c r="A233" s="5" t="s">
        <v>355</v>
      </c>
      <c r="B233" s="6">
        <v>44811.492531643518</v>
      </c>
      <c r="C233" s="5" t="s">
        <v>13</v>
      </c>
      <c r="D233" s="7"/>
      <c r="E233" s="8"/>
      <c r="F233" s="9">
        <v>50547.4</v>
      </c>
      <c r="I233" s="7" t="s">
        <v>9</v>
      </c>
      <c r="J233" s="5" t="s">
        <v>150</v>
      </c>
    </row>
    <row r="234" spans="1:10">
      <c r="A234" s="5" t="s">
        <v>355</v>
      </c>
      <c r="B234" s="6">
        <v>44811.492531643518</v>
      </c>
      <c r="C234" s="5" t="s">
        <v>13</v>
      </c>
      <c r="D234" s="7"/>
      <c r="E234" s="8"/>
      <c r="F234" s="9">
        <v>16158.9</v>
      </c>
      <c r="I234" s="7" t="s">
        <v>9</v>
      </c>
      <c r="J234" s="5" t="s">
        <v>151</v>
      </c>
    </row>
    <row r="235" spans="1:10">
      <c r="A235" s="5" t="s">
        <v>355</v>
      </c>
      <c r="B235" s="6">
        <v>44811.492531643518</v>
      </c>
      <c r="C235" s="5" t="s">
        <v>13</v>
      </c>
      <c r="D235" s="7"/>
      <c r="E235" s="8"/>
      <c r="F235" s="9">
        <v>13907.9</v>
      </c>
      <c r="I235" s="7" t="s">
        <v>9</v>
      </c>
      <c r="J235" s="5" t="s">
        <v>153</v>
      </c>
    </row>
    <row r="236" spans="1:10">
      <c r="A236" s="5" t="s">
        <v>355</v>
      </c>
      <c r="B236" s="6">
        <v>44811.492531643518</v>
      </c>
      <c r="C236" s="5" t="s">
        <v>13</v>
      </c>
      <c r="D236" s="7"/>
      <c r="E236" s="8"/>
      <c r="F236" s="9">
        <v>4475.3</v>
      </c>
      <c r="I236" s="7" t="s">
        <v>9</v>
      </c>
      <c r="J236" s="5" t="s">
        <v>356</v>
      </c>
    </row>
    <row r="237" spans="1:10">
      <c r="A237" s="5" t="s">
        <v>355</v>
      </c>
      <c r="B237" s="6">
        <v>44811.492531643518</v>
      </c>
      <c r="C237" s="5" t="s">
        <v>13</v>
      </c>
      <c r="D237" s="7"/>
      <c r="E237" s="8"/>
      <c r="F237" s="9">
        <v>8563.6</v>
      </c>
      <c r="I237" s="7" t="s">
        <v>9</v>
      </c>
      <c r="J237" s="8" t="s">
        <v>29</v>
      </c>
    </row>
    <row r="238" spans="1:10">
      <c r="A238" s="5" t="s">
        <v>355</v>
      </c>
      <c r="B238" s="6">
        <v>44811.492531643518</v>
      </c>
      <c r="C238" s="5" t="s">
        <v>13</v>
      </c>
      <c r="D238" s="7"/>
      <c r="E238" s="8"/>
      <c r="F238" s="9">
        <v>7675.9</v>
      </c>
      <c r="I238" s="7" t="s">
        <v>9</v>
      </c>
      <c r="J238" s="8" t="s">
        <v>155</v>
      </c>
    </row>
    <row r="239" spans="1:10">
      <c r="A239" s="5" t="s">
        <v>355</v>
      </c>
      <c r="B239" s="6">
        <v>44811.492531643518</v>
      </c>
      <c r="C239" s="5" t="s">
        <v>13</v>
      </c>
      <c r="D239" s="7"/>
      <c r="E239" s="8"/>
      <c r="F239" s="9">
        <v>23068.5</v>
      </c>
      <c r="I239" s="7" t="s">
        <v>9</v>
      </c>
      <c r="J239" s="8" t="s">
        <v>354</v>
      </c>
    </row>
    <row r="240" spans="1:10">
      <c r="A240" s="10" t="s">
        <v>15</v>
      </c>
      <c r="B240" s="3"/>
      <c r="C240" s="3"/>
      <c r="D240" s="11"/>
      <c r="E240" s="8"/>
      <c r="F240" s="14">
        <f>SUM(F231:G239)</f>
        <v>139211.79999999999</v>
      </c>
      <c r="H240" s="9"/>
      <c r="I240" s="7"/>
      <c r="J240" s="8"/>
    </row>
    <row r="241" spans="1:10" ht="15.75">
      <c r="A241" s="12" t="s">
        <v>16</v>
      </c>
      <c r="B241" s="12" t="s">
        <v>17</v>
      </c>
      <c r="C241" s="12" t="s">
        <v>18</v>
      </c>
      <c r="D241" s="21">
        <v>111768251</v>
      </c>
      <c r="E241" s="8"/>
      <c r="H241" s="9"/>
      <c r="I241" s="7"/>
      <c r="J241" s="8"/>
    </row>
    <row r="242" spans="1:10">
      <c r="A242" s="5"/>
      <c r="B242" s="6"/>
      <c r="C242" s="5"/>
      <c r="D242" s="11"/>
      <c r="E242" s="8"/>
      <c r="H242" s="9"/>
      <c r="I242" s="7"/>
      <c r="J242" s="8"/>
    </row>
    <row r="243" spans="1:10">
      <c r="A243" s="5"/>
      <c r="B243" s="6"/>
      <c r="C243" s="5"/>
      <c r="D243" s="11"/>
      <c r="E243" s="8"/>
      <c r="H243" s="9"/>
      <c r="I243" s="7"/>
      <c r="J243" s="8"/>
    </row>
    <row r="244" spans="1:10">
      <c r="A244" s="5" t="s">
        <v>353</v>
      </c>
      <c r="B244" s="6">
        <v>44811.754504652781</v>
      </c>
      <c r="C244" s="5" t="s">
        <v>13</v>
      </c>
      <c r="D244" s="13">
        <v>45132802934</v>
      </c>
      <c r="E244" s="8" t="s">
        <v>21</v>
      </c>
      <c r="H244" s="9">
        <v>316.2</v>
      </c>
      <c r="I244" s="5" t="s">
        <v>22</v>
      </c>
      <c r="J244" s="5" t="s">
        <v>24</v>
      </c>
    </row>
    <row r="245" spans="1:10">
      <c r="A245" s="5" t="s">
        <v>353</v>
      </c>
      <c r="B245" s="6">
        <v>44811.754504652781</v>
      </c>
      <c r="C245" s="5" t="s">
        <v>13</v>
      </c>
      <c r="D245" s="13">
        <v>45172865467</v>
      </c>
      <c r="E245" s="8" t="s">
        <v>21</v>
      </c>
      <c r="H245" s="9">
        <v>585</v>
      </c>
      <c r="I245" s="5" t="s">
        <v>22</v>
      </c>
      <c r="J245" s="5" t="s">
        <v>24</v>
      </c>
    </row>
    <row r="246" spans="1:10">
      <c r="A246" s="5" t="s">
        <v>353</v>
      </c>
      <c r="B246" s="6">
        <v>44811.754504652781</v>
      </c>
      <c r="C246" s="5" t="s">
        <v>13</v>
      </c>
      <c r="D246" s="13">
        <v>45132805648</v>
      </c>
      <c r="E246" s="8" t="s">
        <v>21</v>
      </c>
      <c r="H246" s="9">
        <v>210.1</v>
      </c>
      <c r="I246" s="5" t="s">
        <v>22</v>
      </c>
      <c r="J246" s="5" t="s">
        <v>24</v>
      </c>
    </row>
    <row r="247" spans="1:10">
      <c r="A247" s="5" t="s">
        <v>353</v>
      </c>
      <c r="B247" s="6">
        <v>44811.754504652781</v>
      </c>
      <c r="C247" s="5" t="s">
        <v>13</v>
      </c>
      <c r="D247" s="13">
        <v>45172864831</v>
      </c>
      <c r="E247" s="8" t="s">
        <v>21</v>
      </c>
      <c r="H247" s="9">
        <v>1473.73</v>
      </c>
      <c r="I247" s="5" t="s">
        <v>22</v>
      </c>
      <c r="J247" s="5" t="s">
        <v>24</v>
      </c>
    </row>
    <row r="248" spans="1:10">
      <c r="A248" s="5" t="s">
        <v>353</v>
      </c>
      <c r="B248" s="6">
        <v>44811.754504652781</v>
      </c>
      <c r="C248" s="5" t="s">
        <v>13</v>
      </c>
      <c r="D248" s="13">
        <v>45122921132</v>
      </c>
      <c r="E248" s="8" t="s">
        <v>21</v>
      </c>
      <c r="H248" s="9">
        <v>11960</v>
      </c>
      <c r="I248" s="5" t="s">
        <v>22</v>
      </c>
      <c r="J248" s="5" t="s">
        <v>24</v>
      </c>
    </row>
    <row r="249" spans="1:10">
      <c r="A249" s="5" t="s">
        <v>353</v>
      </c>
      <c r="B249" s="6">
        <v>44811.754504652781</v>
      </c>
      <c r="C249" s="5" t="s">
        <v>13</v>
      </c>
      <c r="D249" s="13">
        <v>45132805089</v>
      </c>
      <c r="E249" s="8" t="s">
        <v>21</v>
      </c>
      <c r="H249" s="9">
        <v>18605.64</v>
      </c>
      <c r="I249" s="5" t="s">
        <v>22</v>
      </c>
      <c r="J249" s="5" t="s">
        <v>24</v>
      </c>
    </row>
    <row r="250" spans="1:10">
      <c r="A250" s="5" t="s">
        <v>353</v>
      </c>
      <c r="B250" s="6">
        <v>44811.754504652781</v>
      </c>
      <c r="C250" s="5" t="s">
        <v>13</v>
      </c>
      <c r="D250" s="13">
        <v>45172867550</v>
      </c>
      <c r="E250" s="8" t="s">
        <v>21</v>
      </c>
      <c r="H250" s="9">
        <v>81.78</v>
      </c>
      <c r="I250" s="5" t="s">
        <v>22</v>
      </c>
      <c r="J250" s="5" t="s">
        <v>23</v>
      </c>
    </row>
    <row r="251" spans="1:10">
      <c r="A251" s="5" t="s">
        <v>353</v>
      </c>
      <c r="B251" s="6">
        <v>44811.754504652781</v>
      </c>
      <c r="C251" s="5" t="s">
        <v>13</v>
      </c>
      <c r="D251" s="13">
        <v>51316714644</v>
      </c>
      <c r="E251" s="8" t="s">
        <v>21</v>
      </c>
      <c r="H251" s="9">
        <v>225734</v>
      </c>
      <c r="I251" s="5" t="s">
        <v>22</v>
      </c>
      <c r="J251" s="5" t="s">
        <v>24</v>
      </c>
    </row>
    <row r="252" spans="1:10">
      <c r="A252" s="5" t="s">
        <v>353</v>
      </c>
      <c r="B252" s="6">
        <v>44811.754504652781</v>
      </c>
      <c r="C252" s="5" t="s">
        <v>13</v>
      </c>
      <c r="D252" s="13">
        <v>45143178233</v>
      </c>
      <c r="E252" s="8" t="s">
        <v>21</v>
      </c>
      <c r="H252" s="9">
        <v>843.87</v>
      </c>
      <c r="I252" s="5" t="s">
        <v>22</v>
      </c>
      <c r="J252" s="5" t="s">
        <v>24</v>
      </c>
    </row>
    <row r="253" spans="1:10">
      <c r="A253" s="5" t="s">
        <v>353</v>
      </c>
      <c r="B253" s="6">
        <v>44811.754504652781</v>
      </c>
      <c r="C253" s="5" t="s">
        <v>13</v>
      </c>
      <c r="D253" s="13">
        <v>45172865805</v>
      </c>
      <c r="E253" s="8" t="s">
        <v>21</v>
      </c>
      <c r="H253" s="9">
        <v>509.36</v>
      </c>
      <c r="I253" s="5" t="s">
        <v>22</v>
      </c>
      <c r="J253" s="5" t="s">
        <v>23</v>
      </c>
    </row>
    <row r="254" spans="1:10">
      <c r="A254" s="5" t="s">
        <v>353</v>
      </c>
      <c r="B254" s="6">
        <v>44811.754504652781</v>
      </c>
      <c r="C254" s="5" t="s">
        <v>13</v>
      </c>
      <c r="D254" s="13">
        <v>45162897210</v>
      </c>
      <c r="E254" s="8" t="s">
        <v>21</v>
      </c>
      <c r="H254" s="9">
        <v>637.74</v>
      </c>
      <c r="I254" s="5" t="s">
        <v>22</v>
      </c>
      <c r="J254" s="5" t="s">
        <v>23</v>
      </c>
    </row>
    <row r="255" spans="1:10">
      <c r="A255" s="5" t="s">
        <v>353</v>
      </c>
      <c r="B255" s="6">
        <v>44811.754504652781</v>
      </c>
      <c r="C255" s="5" t="s">
        <v>13</v>
      </c>
      <c r="D255" s="11">
        <v>222893</v>
      </c>
      <c r="E255" s="8" t="s">
        <v>21</v>
      </c>
      <c r="H255" s="9">
        <v>8123.6</v>
      </c>
      <c r="I255" s="5" t="s">
        <v>22</v>
      </c>
      <c r="J255" s="5" t="s">
        <v>20</v>
      </c>
    </row>
    <row r="256" spans="1:10">
      <c r="A256" s="5" t="s">
        <v>353</v>
      </c>
      <c r="B256" s="6">
        <v>44811.754504652781</v>
      </c>
      <c r="C256" s="5" t="s">
        <v>13</v>
      </c>
      <c r="D256" s="11">
        <v>222894</v>
      </c>
      <c r="E256" s="8" t="s">
        <v>21</v>
      </c>
      <c r="H256" s="9">
        <v>7917.8</v>
      </c>
      <c r="I256" s="5" t="s">
        <v>22</v>
      </c>
      <c r="J256" s="5" t="s">
        <v>20</v>
      </c>
    </row>
    <row r="257" spans="1:10">
      <c r="A257" s="5" t="s">
        <v>353</v>
      </c>
      <c r="B257" s="6">
        <v>44811.754504652781</v>
      </c>
      <c r="C257" s="5" t="s">
        <v>13</v>
      </c>
      <c r="D257" s="11">
        <v>222890</v>
      </c>
      <c r="E257" s="8" t="s">
        <v>21</v>
      </c>
      <c r="H257" s="9">
        <v>17197.099999999999</v>
      </c>
      <c r="I257" s="5" t="s">
        <v>22</v>
      </c>
      <c r="J257" s="5" t="s">
        <v>23</v>
      </c>
    </row>
    <row r="258" spans="1:10">
      <c r="A258" s="5" t="s">
        <v>353</v>
      </c>
      <c r="B258" s="6">
        <v>44811.754504652781</v>
      </c>
      <c r="C258" s="5" t="s">
        <v>13</v>
      </c>
      <c r="D258" s="11">
        <v>3855</v>
      </c>
      <c r="E258" s="8" t="s">
        <v>21</v>
      </c>
      <c r="H258" s="9">
        <v>2530</v>
      </c>
      <c r="I258" s="5" t="s">
        <v>22</v>
      </c>
      <c r="J258" s="5" t="s">
        <v>23</v>
      </c>
    </row>
    <row r="259" spans="1:10">
      <c r="A259" s="5" t="s">
        <v>353</v>
      </c>
      <c r="B259" s="6">
        <v>44811.754504652781</v>
      </c>
      <c r="C259" s="5" t="s">
        <v>13</v>
      </c>
      <c r="D259" s="11"/>
      <c r="E259" s="8"/>
      <c r="F259" s="9">
        <v>10690</v>
      </c>
      <c r="I259" s="7" t="s">
        <v>9</v>
      </c>
      <c r="J259" s="8" t="s">
        <v>25</v>
      </c>
    </row>
    <row r="260" spans="1:10">
      <c r="A260" s="5" t="s">
        <v>353</v>
      </c>
      <c r="B260" s="6">
        <v>44811.754504652781</v>
      </c>
      <c r="C260" s="5" t="s">
        <v>13</v>
      </c>
      <c r="D260" s="11"/>
      <c r="E260" s="8"/>
      <c r="F260" s="9">
        <v>4641.2</v>
      </c>
      <c r="I260" s="7" t="s">
        <v>9</v>
      </c>
      <c r="J260" s="5" t="s">
        <v>14</v>
      </c>
    </row>
    <row r="261" spans="1:10">
      <c r="A261" s="5" t="s">
        <v>353</v>
      </c>
      <c r="B261" s="6">
        <v>44811.754504652781</v>
      </c>
      <c r="C261" s="5" t="s">
        <v>13</v>
      </c>
      <c r="D261" s="11"/>
      <c r="E261" s="8"/>
      <c r="F261" s="9">
        <v>14901.4</v>
      </c>
      <c r="I261" s="7" t="s">
        <v>9</v>
      </c>
      <c r="J261" s="5" t="s">
        <v>151</v>
      </c>
    </row>
    <row r="262" spans="1:10">
      <c r="A262" s="5" t="s">
        <v>353</v>
      </c>
      <c r="B262" s="6">
        <v>44811.754504652781</v>
      </c>
      <c r="C262" s="5" t="s">
        <v>13</v>
      </c>
      <c r="D262" s="11"/>
      <c r="E262" s="8"/>
      <c r="F262" s="9">
        <v>114.5</v>
      </c>
      <c r="I262" s="7" t="s">
        <v>9</v>
      </c>
      <c r="J262" s="5" t="s">
        <v>152</v>
      </c>
    </row>
    <row r="263" spans="1:10">
      <c r="A263" s="5" t="s">
        <v>353</v>
      </c>
      <c r="B263" s="6">
        <v>44811.754504652781</v>
      </c>
      <c r="C263" s="5" t="s">
        <v>13</v>
      </c>
      <c r="D263" s="11"/>
      <c r="E263" s="8"/>
      <c r="F263" s="9">
        <v>7815.5</v>
      </c>
      <c r="I263" s="7" t="s">
        <v>9</v>
      </c>
      <c r="J263" s="5" t="s">
        <v>26</v>
      </c>
    </row>
    <row r="264" spans="1:10">
      <c r="A264" s="5" t="s">
        <v>353</v>
      </c>
      <c r="B264" s="6">
        <v>44811.754504652781</v>
      </c>
      <c r="C264" s="5" t="s">
        <v>13</v>
      </c>
      <c r="D264" s="11"/>
      <c r="E264" s="8"/>
      <c r="F264" s="9">
        <v>20478.900000000001</v>
      </c>
      <c r="I264" s="7" t="s">
        <v>9</v>
      </c>
      <c r="J264" s="5" t="s">
        <v>27</v>
      </c>
    </row>
    <row r="265" spans="1:10">
      <c r="A265" s="5" t="s">
        <v>353</v>
      </c>
      <c r="B265" s="6">
        <v>44811.754504652781</v>
      </c>
      <c r="C265" s="5" t="s">
        <v>13</v>
      </c>
      <c r="D265" s="11"/>
      <c r="E265" s="8"/>
      <c r="F265" s="9">
        <v>11410.1</v>
      </c>
      <c r="I265" s="7" t="s">
        <v>9</v>
      </c>
      <c r="J265" s="5" t="s">
        <v>154</v>
      </c>
    </row>
    <row r="266" spans="1:10">
      <c r="A266" s="5" t="s">
        <v>353</v>
      </c>
      <c r="B266" s="6">
        <v>44811.754504652781</v>
      </c>
      <c r="C266" s="5" t="s">
        <v>13</v>
      </c>
      <c r="D266" s="11"/>
      <c r="E266" s="8"/>
      <c r="F266" s="9">
        <v>5.2</v>
      </c>
      <c r="I266" s="7" t="s">
        <v>9</v>
      </c>
      <c r="J266" s="5" t="s">
        <v>23</v>
      </c>
    </row>
    <row r="267" spans="1:10">
      <c r="A267" s="5" t="s">
        <v>353</v>
      </c>
      <c r="B267" s="6">
        <v>44811.754504652781</v>
      </c>
      <c r="C267" s="5" t="s">
        <v>13</v>
      </c>
      <c r="D267" s="11"/>
      <c r="E267" s="8"/>
      <c r="F267" s="9">
        <v>9258.4</v>
      </c>
      <c r="I267" s="7" t="s">
        <v>9</v>
      </c>
      <c r="J267" s="8" t="s">
        <v>156</v>
      </c>
    </row>
    <row r="268" spans="1:10">
      <c r="A268" s="10" t="s">
        <v>15</v>
      </c>
      <c r="B268" s="3"/>
      <c r="C268" s="3"/>
      <c r="D268" s="11"/>
      <c r="E268" s="8"/>
      <c r="F268" s="14">
        <f>SUM(F244:G267)</f>
        <v>79315.199999999997</v>
      </c>
      <c r="H268" s="9"/>
      <c r="I268" s="7"/>
      <c r="J268" s="8"/>
    </row>
    <row r="269" spans="1:10" ht="15.75">
      <c r="A269" s="12" t="s">
        <v>16</v>
      </c>
      <c r="B269" s="12" t="s">
        <v>17</v>
      </c>
      <c r="C269" s="12" t="s">
        <v>18</v>
      </c>
      <c r="D269" s="21">
        <v>111769811</v>
      </c>
      <c r="E269" s="8"/>
      <c r="H269" s="9"/>
      <c r="I269" s="7"/>
      <c r="J269" s="8"/>
    </row>
    <row r="272" spans="1:10">
      <c r="A272" s="1" t="s">
        <v>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3" t="s">
        <v>399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103" t="s">
        <v>0</v>
      </c>
      <c r="B274" s="103" t="s">
        <v>2</v>
      </c>
      <c r="C274" s="103" t="s">
        <v>3</v>
      </c>
      <c r="D274" s="103" t="s">
        <v>4</v>
      </c>
      <c r="E274" s="103" t="s">
        <v>5</v>
      </c>
      <c r="F274" s="105" t="s">
        <v>6</v>
      </c>
      <c r="G274" s="106"/>
      <c r="H274" s="107"/>
      <c r="I274" s="103" t="s">
        <v>7</v>
      </c>
      <c r="J274" s="103" t="s">
        <v>8</v>
      </c>
    </row>
    <row r="275" spans="1:10">
      <c r="A275" s="104"/>
      <c r="B275" s="104"/>
      <c r="C275" s="104"/>
      <c r="D275" s="104"/>
      <c r="E275" s="104"/>
      <c r="F275" s="46" t="s">
        <v>9</v>
      </c>
      <c r="G275" s="46" t="s">
        <v>10</v>
      </c>
      <c r="H275" s="46" t="s">
        <v>11</v>
      </c>
      <c r="I275" s="104"/>
      <c r="J275" s="104"/>
    </row>
    <row r="276" spans="1:10">
      <c r="A276" s="5" t="s">
        <v>398</v>
      </c>
      <c r="B276" s="6">
        <v>44812.487021284724</v>
      </c>
      <c r="C276" s="5" t="s">
        <v>13</v>
      </c>
      <c r="D276" s="7"/>
      <c r="E276" s="8"/>
      <c r="F276" s="9">
        <v>6030.1</v>
      </c>
      <c r="I276" s="7" t="s">
        <v>9</v>
      </c>
      <c r="J276" s="5" t="s">
        <v>14</v>
      </c>
    </row>
    <row r="277" spans="1:10">
      <c r="A277" s="5" t="s">
        <v>398</v>
      </c>
      <c r="B277" s="6">
        <v>44812.487021284724</v>
      </c>
      <c r="C277" s="5" t="s">
        <v>13</v>
      </c>
      <c r="D277" s="7"/>
      <c r="E277" s="8"/>
      <c r="F277" s="9">
        <v>17065</v>
      </c>
      <c r="I277" s="7" t="s">
        <v>9</v>
      </c>
      <c r="J277" s="8" t="s">
        <v>29</v>
      </c>
    </row>
    <row r="278" spans="1:10">
      <c r="A278" s="10" t="s">
        <v>15</v>
      </c>
      <c r="B278" s="3"/>
      <c r="C278" s="3"/>
      <c r="D278" s="11"/>
      <c r="E278" s="8"/>
      <c r="F278" s="33">
        <f>SUM(F276:G277)</f>
        <v>23095.1</v>
      </c>
      <c r="H278" s="9"/>
      <c r="I278" s="7"/>
      <c r="J278" s="5"/>
    </row>
    <row r="279" spans="1:10" ht="15.75">
      <c r="A279" s="12" t="s">
        <v>16</v>
      </c>
      <c r="B279" s="12" t="s">
        <v>17</v>
      </c>
      <c r="C279" s="12" t="s">
        <v>18</v>
      </c>
      <c r="D279" s="21">
        <v>111769824</v>
      </c>
      <c r="E279" s="8"/>
      <c r="H279" s="9"/>
      <c r="I279" s="7"/>
      <c r="J279" s="5"/>
    </row>
    <row r="280" spans="1:10">
      <c r="A280" s="5"/>
      <c r="B280" s="6"/>
      <c r="C280" s="5"/>
      <c r="D280" s="11"/>
      <c r="E280" s="8"/>
      <c r="H280" s="9"/>
      <c r="I280" s="7"/>
      <c r="J280" s="5"/>
    </row>
    <row r="281" spans="1:10">
      <c r="A281" s="5"/>
      <c r="B281" s="6"/>
      <c r="C281" s="5"/>
      <c r="D281" s="11"/>
      <c r="E281" s="8"/>
      <c r="H281" s="9"/>
      <c r="I281" s="7"/>
      <c r="J281" s="5"/>
    </row>
    <row r="282" spans="1:10">
      <c r="A282" s="5" t="s">
        <v>397</v>
      </c>
      <c r="B282" s="6">
        <v>44812.793655694448</v>
      </c>
      <c r="C282" s="5" t="s">
        <v>13</v>
      </c>
      <c r="D282" s="11">
        <v>4006</v>
      </c>
      <c r="E282" s="8" t="s">
        <v>21</v>
      </c>
      <c r="H282" s="9">
        <v>10</v>
      </c>
      <c r="I282" s="5" t="s">
        <v>22</v>
      </c>
      <c r="J282" s="5" t="s">
        <v>23</v>
      </c>
    </row>
    <row r="283" spans="1:10">
      <c r="A283" s="5" t="s">
        <v>396</v>
      </c>
      <c r="B283" s="6">
        <v>44812.793655694448</v>
      </c>
      <c r="C283" s="5" t="s">
        <v>13</v>
      </c>
      <c r="D283" s="13">
        <v>45172870528</v>
      </c>
      <c r="E283" s="8" t="s">
        <v>21</v>
      </c>
      <c r="H283" s="9">
        <v>308.2</v>
      </c>
      <c r="I283" s="5" t="s">
        <v>22</v>
      </c>
      <c r="J283" s="5" t="s">
        <v>24</v>
      </c>
    </row>
    <row r="284" spans="1:10">
      <c r="A284" s="5" t="s">
        <v>396</v>
      </c>
      <c r="B284" s="6">
        <v>44812.793655694448</v>
      </c>
      <c r="C284" s="5" t="s">
        <v>13</v>
      </c>
      <c r="D284" s="13">
        <v>45143178279</v>
      </c>
      <c r="E284" s="8" t="s">
        <v>21</v>
      </c>
      <c r="H284" s="9">
        <v>682.4</v>
      </c>
      <c r="I284" s="5" t="s">
        <v>22</v>
      </c>
      <c r="J284" s="5" t="s">
        <v>24</v>
      </c>
    </row>
    <row r="285" spans="1:10">
      <c r="A285" s="5" t="s">
        <v>396</v>
      </c>
      <c r="B285" s="6">
        <v>44812.793655694448</v>
      </c>
      <c r="C285" s="5" t="s">
        <v>13</v>
      </c>
      <c r="D285" s="13">
        <v>51316730141</v>
      </c>
      <c r="E285" s="8" t="s">
        <v>21</v>
      </c>
      <c r="H285" s="9">
        <v>404</v>
      </c>
      <c r="I285" s="5" t="s">
        <v>22</v>
      </c>
      <c r="J285" s="5" t="s">
        <v>24</v>
      </c>
    </row>
    <row r="286" spans="1:10">
      <c r="A286" s="5" t="s">
        <v>396</v>
      </c>
      <c r="B286" s="6">
        <v>44812.793655694448</v>
      </c>
      <c r="C286" s="5" t="s">
        <v>13</v>
      </c>
      <c r="D286" s="13">
        <v>45172871935</v>
      </c>
      <c r="E286" s="8" t="s">
        <v>21</v>
      </c>
      <c r="H286" s="9">
        <v>59.08</v>
      </c>
      <c r="I286" s="5" t="s">
        <v>22</v>
      </c>
      <c r="J286" s="5" t="s">
        <v>24</v>
      </c>
    </row>
    <row r="287" spans="1:10">
      <c r="A287" s="5" t="s">
        <v>396</v>
      </c>
      <c r="B287" s="6">
        <v>44812.793655694448</v>
      </c>
      <c r="C287" s="5" t="s">
        <v>13</v>
      </c>
      <c r="D287" s="13">
        <v>45143173390</v>
      </c>
      <c r="E287" s="8" t="s">
        <v>21</v>
      </c>
      <c r="H287" s="9">
        <v>528.20000000000005</v>
      </c>
      <c r="I287" s="5" t="s">
        <v>22</v>
      </c>
      <c r="J287" s="5" t="s">
        <v>24</v>
      </c>
    </row>
    <row r="288" spans="1:10">
      <c r="A288" s="5" t="s">
        <v>396</v>
      </c>
      <c r="B288" s="6">
        <v>44812.793655694448</v>
      </c>
      <c r="C288" s="5" t="s">
        <v>13</v>
      </c>
      <c r="D288" s="13">
        <v>80190648905</v>
      </c>
      <c r="E288" s="8" t="s">
        <v>21</v>
      </c>
      <c r="H288" s="9">
        <v>2125.8000000000002</v>
      </c>
      <c r="I288" s="5" t="s">
        <v>22</v>
      </c>
      <c r="J288" s="5" t="s">
        <v>23</v>
      </c>
    </row>
    <row r="289" spans="1:10">
      <c r="A289" s="5" t="s">
        <v>396</v>
      </c>
      <c r="B289" s="6">
        <v>44812.793655694448</v>
      </c>
      <c r="C289" s="5" t="s">
        <v>13</v>
      </c>
      <c r="D289" s="13">
        <v>51166697983</v>
      </c>
      <c r="E289" s="8" t="s">
        <v>21</v>
      </c>
      <c r="H289" s="9">
        <v>10435.94</v>
      </c>
      <c r="I289" s="5" t="s">
        <v>22</v>
      </c>
      <c r="J289" s="5" t="s">
        <v>23</v>
      </c>
    </row>
    <row r="290" spans="1:10">
      <c r="A290" s="5" t="s">
        <v>396</v>
      </c>
      <c r="B290" s="6">
        <v>44812.793655694448</v>
      </c>
      <c r="C290" s="5" t="s">
        <v>13</v>
      </c>
      <c r="D290" s="13">
        <v>45162900810</v>
      </c>
      <c r="E290" s="8" t="s">
        <v>21</v>
      </c>
      <c r="H290" s="9">
        <v>9763.65</v>
      </c>
      <c r="I290" s="5" t="s">
        <v>22</v>
      </c>
      <c r="J290" s="5" t="s">
        <v>23</v>
      </c>
    </row>
    <row r="291" spans="1:10">
      <c r="A291" s="5" t="s">
        <v>396</v>
      </c>
      <c r="B291" s="6">
        <v>44812.793655694448</v>
      </c>
      <c r="C291" s="5" t="s">
        <v>13</v>
      </c>
      <c r="D291" s="11">
        <v>688450</v>
      </c>
      <c r="E291" s="8" t="s">
        <v>21</v>
      </c>
      <c r="H291" s="9">
        <v>16816.599999999999</v>
      </c>
      <c r="I291" s="5" t="s">
        <v>22</v>
      </c>
      <c r="J291" s="5" t="s">
        <v>20</v>
      </c>
    </row>
    <row r="292" spans="1:10">
      <c r="A292" s="5" t="s">
        <v>396</v>
      </c>
      <c r="B292" s="6">
        <v>44812.793655694448</v>
      </c>
      <c r="C292" s="5" t="s">
        <v>13</v>
      </c>
      <c r="D292" s="11">
        <v>688449</v>
      </c>
      <c r="E292" s="8" t="s">
        <v>21</v>
      </c>
      <c r="H292" s="9">
        <v>6204.04</v>
      </c>
      <c r="I292" s="5" t="s">
        <v>22</v>
      </c>
      <c r="J292" s="5" t="s">
        <v>20</v>
      </c>
    </row>
    <row r="293" spans="1:10">
      <c r="A293" s="5" t="s">
        <v>396</v>
      </c>
      <c r="B293" s="6">
        <v>44812.793655694448</v>
      </c>
      <c r="C293" s="5" t="s">
        <v>13</v>
      </c>
      <c r="D293" s="11">
        <v>688448</v>
      </c>
      <c r="E293" s="8" t="s">
        <v>21</v>
      </c>
      <c r="H293" s="9">
        <v>12806.89</v>
      </c>
      <c r="I293" s="5" t="s">
        <v>22</v>
      </c>
      <c r="J293" s="5" t="s">
        <v>20</v>
      </c>
    </row>
    <row r="294" spans="1:10">
      <c r="A294" s="5" t="s">
        <v>396</v>
      </c>
      <c r="B294" s="6">
        <v>44812.793655694448</v>
      </c>
      <c r="C294" s="5" t="s">
        <v>13</v>
      </c>
      <c r="D294" s="11">
        <v>688447</v>
      </c>
      <c r="E294" s="8" t="s">
        <v>21</v>
      </c>
      <c r="H294" s="9">
        <v>1273.1099999999999</v>
      </c>
      <c r="I294" s="5" t="s">
        <v>22</v>
      </c>
      <c r="J294" s="5" t="s">
        <v>20</v>
      </c>
    </row>
    <row r="295" spans="1:10">
      <c r="A295" s="5" t="s">
        <v>396</v>
      </c>
      <c r="B295" s="6">
        <v>44812.793655694448</v>
      </c>
      <c r="C295" s="5" t="s">
        <v>13</v>
      </c>
      <c r="D295" s="11">
        <v>4003</v>
      </c>
      <c r="E295" s="8" t="s">
        <v>21</v>
      </c>
      <c r="H295" s="9">
        <v>100</v>
      </c>
      <c r="I295" s="5" t="s">
        <v>22</v>
      </c>
      <c r="J295" s="5" t="s">
        <v>23</v>
      </c>
    </row>
    <row r="296" spans="1:10">
      <c r="A296" s="5" t="s">
        <v>396</v>
      </c>
      <c r="B296" s="6">
        <v>44812.793655694448</v>
      </c>
      <c r="C296" s="5" t="s">
        <v>13</v>
      </c>
      <c r="D296" s="11">
        <v>3997</v>
      </c>
      <c r="E296" s="8" t="s">
        <v>21</v>
      </c>
      <c r="H296" s="9">
        <v>1910</v>
      </c>
      <c r="I296" s="5" t="s">
        <v>22</v>
      </c>
      <c r="J296" s="5" t="s">
        <v>23</v>
      </c>
    </row>
    <row r="297" spans="1:10">
      <c r="A297" s="5" t="s">
        <v>396</v>
      </c>
      <c r="B297" s="6">
        <v>44812.793655694448</v>
      </c>
      <c r="C297" s="5" t="s">
        <v>13</v>
      </c>
      <c r="D297" s="11">
        <v>223041</v>
      </c>
      <c r="E297" s="8" t="s">
        <v>21</v>
      </c>
      <c r="H297" s="9">
        <v>13294.5</v>
      </c>
      <c r="I297" s="5" t="s">
        <v>22</v>
      </c>
      <c r="J297" s="5" t="s">
        <v>23</v>
      </c>
    </row>
    <row r="298" spans="1:10">
      <c r="A298" s="5" t="s">
        <v>396</v>
      </c>
      <c r="B298" s="6">
        <v>44812.793655694448</v>
      </c>
      <c r="C298" s="5" t="s">
        <v>13</v>
      </c>
      <c r="D298" s="11"/>
      <c r="E298" s="8"/>
      <c r="F298" s="9">
        <v>4249.6000000000004</v>
      </c>
      <c r="I298" s="7" t="s">
        <v>9</v>
      </c>
      <c r="J298" s="5" t="s">
        <v>14</v>
      </c>
    </row>
    <row r="299" spans="1:10">
      <c r="A299" s="5" t="s">
        <v>396</v>
      </c>
      <c r="B299" s="6">
        <v>44812.793655694448</v>
      </c>
      <c r="C299" s="5" t="s">
        <v>13</v>
      </c>
      <c r="D299" s="11"/>
      <c r="E299" s="8"/>
      <c r="F299" s="9">
        <v>6576.3</v>
      </c>
      <c r="I299" s="7" t="s">
        <v>9</v>
      </c>
      <c r="J299" s="5" t="s">
        <v>148</v>
      </c>
    </row>
    <row r="300" spans="1:10">
      <c r="A300" s="5" t="s">
        <v>396</v>
      </c>
      <c r="B300" s="6">
        <v>44812.793655694448</v>
      </c>
      <c r="C300" s="5" t="s">
        <v>13</v>
      </c>
      <c r="D300" s="11"/>
      <c r="E300" s="8"/>
      <c r="F300" s="9">
        <v>19349.400000000001</v>
      </c>
      <c r="I300" s="7" t="s">
        <v>9</v>
      </c>
      <c r="J300" s="8" t="s">
        <v>149</v>
      </c>
    </row>
    <row r="301" spans="1:10">
      <c r="A301" s="5" t="s">
        <v>396</v>
      </c>
      <c r="B301" s="6">
        <v>44812.793655694448</v>
      </c>
      <c r="C301" s="5" t="s">
        <v>13</v>
      </c>
      <c r="D301" s="11"/>
      <c r="E301" s="8"/>
      <c r="F301" s="9">
        <v>11787.2</v>
      </c>
      <c r="I301" s="7" t="s">
        <v>9</v>
      </c>
      <c r="J301" s="5" t="s">
        <v>150</v>
      </c>
    </row>
    <row r="302" spans="1:10">
      <c r="A302" s="5" t="s">
        <v>396</v>
      </c>
      <c r="B302" s="6">
        <v>44812.793655694448</v>
      </c>
      <c r="C302" s="5" t="s">
        <v>13</v>
      </c>
      <c r="D302" s="11"/>
      <c r="E302" s="8"/>
      <c r="F302" s="9">
        <v>1042.2</v>
      </c>
      <c r="I302" s="7" t="s">
        <v>9</v>
      </c>
      <c r="J302" s="5" t="s">
        <v>152</v>
      </c>
    </row>
    <row r="303" spans="1:10">
      <c r="A303" s="5" t="s">
        <v>396</v>
      </c>
      <c r="B303" s="6">
        <v>44812.793655694448</v>
      </c>
      <c r="C303" s="5" t="s">
        <v>13</v>
      </c>
      <c r="D303" s="11"/>
      <c r="E303" s="8"/>
      <c r="F303" s="9">
        <v>7869.8</v>
      </c>
      <c r="I303" s="7" t="s">
        <v>9</v>
      </c>
      <c r="J303" s="5" t="s">
        <v>26</v>
      </c>
    </row>
    <row r="304" spans="1:10">
      <c r="A304" s="5" t="s">
        <v>396</v>
      </c>
      <c r="B304" s="6">
        <v>44812.793655694448</v>
      </c>
      <c r="C304" s="5" t="s">
        <v>13</v>
      </c>
      <c r="D304" s="11"/>
      <c r="E304" s="8"/>
      <c r="F304" s="9">
        <v>11856.7</v>
      </c>
      <c r="I304" s="7" t="s">
        <v>9</v>
      </c>
      <c r="J304" s="5" t="s">
        <v>27</v>
      </c>
    </row>
    <row r="305" spans="1:10">
      <c r="A305" s="5" t="s">
        <v>396</v>
      </c>
      <c r="B305" s="6">
        <v>44812.793655694448</v>
      </c>
      <c r="C305" s="5" t="s">
        <v>13</v>
      </c>
      <c r="D305" s="11"/>
      <c r="E305" s="8"/>
      <c r="F305" s="9">
        <v>15620.9</v>
      </c>
      <c r="I305" s="7" t="s">
        <v>9</v>
      </c>
      <c r="J305" s="5" t="s">
        <v>153</v>
      </c>
    </row>
    <row r="306" spans="1:10">
      <c r="A306" s="5" t="s">
        <v>396</v>
      </c>
      <c r="B306" s="6">
        <v>44812.793655694448</v>
      </c>
      <c r="C306" s="5" t="s">
        <v>13</v>
      </c>
      <c r="D306" s="11"/>
      <c r="E306" s="8"/>
      <c r="F306" s="9">
        <v>16903.400000000001</v>
      </c>
      <c r="I306" s="7" t="s">
        <v>9</v>
      </c>
      <c r="J306" s="5" t="s">
        <v>154</v>
      </c>
    </row>
    <row r="307" spans="1:10">
      <c r="A307" s="5" t="s">
        <v>396</v>
      </c>
      <c r="B307" s="6">
        <v>44812.793655694448</v>
      </c>
      <c r="C307" s="5" t="s">
        <v>13</v>
      </c>
      <c r="D307" s="11"/>
      <c r="E307" s="8"/>
      <c r="F307" s="9">
        <v>4611.5</v>
      </c>
      <c r="I307" s="7" t="s">
        <v>9</v>
      </c>
      <c r="J307" s="8" t="s">
        <v>28</v>
      </c>
    </row>
    <row r="308" spans="1:10">
      <c r="A308" s="5" t="s">
        <v>396</v>
      </c>
      <c r="B308" s="6">
        <v>44812.793655694448</v>
      </c>
      <c r="C308" s="5" t="s">
        <v>13</v>
      </c>
      <c r="D308" s="11"/>
      <c r="E308" s="8"/>
      <c r="F308" s="9">
        <v>9299.4</v>
      </c>
      <c r="I308" s="7" t="s">
        <v>9</v>
      </c>
      <c r="J308" s="8" t="s">
        <v>155</v>
      </c>
    </row>
    <row r="309" spans="1:10">
      <c r="A309" s="5" t="s">
        <v>396</v>
      </c>
      <c r="B309" s="6">
        <v>44812.793655694448</v>
      </c>
      <c r="C309" s="5" t="s">
        <v>13</v>
      </c>
      <c r="D309" s="11"/>
      <c r="E309" s="8"/>
      <c r="F309" s="9">
        <v>9535.7000000000007</v>
      </c>
      <c r="I309" s="7" t="s">
        <v>9</v>
      </c>
      <c r="J309" s="8" t="s">
        <v>156</v>
      </c>
    </row>
    <row r="310" spans="1:10">
      <c r="A310" s="5" t="s">
        <v>396</v>
      </c>
      <c r="B310" s="6">
        <v>44812.793655694448</v>
      </c>
      <c r="C310" s="5" t="s">
        <v>13</v>
      </c>
      <c r="D310" s="11"/>
      <c r="E310" s="8"/>
      <c r="F310" s="9">
        <v>10303.799999999999</v>
      </c>
      <c r="I310" s="7" t="s">
        <v>9</v>
      </c>
      <c r="J310" s="8" t="s">
        <v>30</v>
      </c>
    </row>
    <row r="311" spans="1:10">
      <c r="A311" s="10" t="s">
        <v>15</v>
      </c>
      <c r="B311" s="3"/>
      <c r="C311" s="3"/>
      <c r="D311" s="11"/>
      <c r="E311" s="8"/>
      <c r="F311" s="33">
        <f>SUM(F282:G310)</f>
        <v>129005.9</v>
      </c>
      <c r="H311" s="9"/>
      <c r="I311" s="7"/>
      <c r="J311" s="5"/>
    </row>
    <row r="312" spans="1:10" ht="15.75">
      <c r="A312" s="12" t="s">
        <v>16</v>
      </c>
      <c r="B312" s="12" t="s">
        <v>17</v>
      </c>
      <c r="C312" s="12" t="s">
        <v>18</v>
      </c>
      <c r="D312" s="21">
        <v>111794557</v>
      </c>
      <c r="E312" s="8"/>
      <c r="H312" s="9"/>
      <c r="I312" s="7"/>
      <c r="J312" s="5"/>
    </row>
    <row r="315" spans="1:10">
      <c r="A315" s="1" t="s">
        <v>0</v>
      </c>
      <c r="B315" s="2"/>
      <c r="C315" s="2"/>
      <c r="D315" s="2"/>
      <c r="E315" s="2"/>
      <c r="F315" s="2"/>
      <c r="G315" s="2"/>
      <c r="H315" s="2"/>
      <c r="I315" s="2"/>
      <c r="J315" s="2"/>
    </row>
    <row r="316" spans="1:10">
      <c r="A316" s="3" t="s">
        <v>441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103" t="s">
        <v>0</v>
      </c>
      <c r="B317" s="103" t="s">
        <v>2</v>
      </c>
      <c r="C317" s="103" t="s">
        <v>3</v>
      </c>
      <c r="D317" s="103" t="s">
        <v>4</v>
      </c>
      <c r="E317" s="103" t="s">
        <v>5</v>
      </c>
      <c r="F317" s="105" t="s">
        <v>6</v>
      </c>
      <c r="G317" s="106"/>
      <c r="H317" s="107"/>
      <c r="I317" s="103" t="s">
        <v>7</v>
      </c>
      <c r="J317" s="103" t="s">
        <v>8</v>
      </c>
    </row>
    <row r="318" spans="1:10">
      <c r="A318" s="104"/>
      <c r="B318" s="104"/>
      <c r="C318" s="104"/>
      <c r="D318" s="104"/>
      <c r="E318" s="104"/>
      <c r="F318" s="46" t="s">
        <v>9</v>
      </c>
      <c r="G318" s="46" t="s">
        <v>10</v>
      </c>
      <c r="H318" s="46" t="s">
        <v>11</v>
      </c>
      <c r="I318" s="104"/>
      <c r="J318" s="104"/>
    </row>
    <row r="319" spans="1:10">
      <c r="A319" s="5" t="s">
        <v>440</v>
      </c>
      <c r="B319" s="6">
        <v>44813.501158576386</v>
      </c>
      <c r="C319" s="5" t="s">
        <v>13</v>
      </c>
      <c r="D319" s="11"/>
      <c r="E319" s="8"/>
      <c r="F319" s="9">
        <v>11321.8</v>
      </c>
      <c r="I319" s="7" t="s">
        <v>9</v>
      </c>
      <c r="J319" s="8" t="s">
        <v>25</v>
      </c>
    </row>
    <row r="320" spans="1:10">
      <c r="A320" s="5" t="s">
        <v>440</v>
      </c>
      <c r="B320" s="6">
        <v>44813.501158576386</v>
      </c>
      <c r="C320" s="5" t="s">
        <v>13</v>
      </c>
      <c r="D320" s="11"/>
      <c r="E320" s="8"/>
      <c r="F320" s="9">
        <v>10066</v>
      </c>
      <c r="I320" s="7" t="s">
        <v>9</v>
      </c>
      <c r="J320" s="5" t="s">
        <v>150</v>
      </c>
    </row>
    <row r="321" spans="1:10">
      <c r="A321" s="5" t="s">
        <v>440</v>
      </c>
      <c r="B321" s="6">
        <v>44813.501158576386</v>
      </c>
      <c r="C321" s="5" t="s">
        <v>13</v>
      </c>
      <c r="D321" s="11"/>
      <c r="E321" s="8"/>
      <c r="F321" s="9">
        <v>9749</v>
      </c>
      <c r="I321" s="7" t="s">
        <v>9</v>
      </c>
      <c r="J321" s="5" t="s">
        <v>26</v>
      </c>
    </row>
    <row r="322" spans="1:10">
      <c r="A322" s="5" t="s">
        <v>440</v>
      </c>
      <c r="B322" s="6">
        <v>44813.501158576386</v>
      </c>
      <c r="C322" s="5" t="s">
        <v>13</v>
      </c>
      <c r="D322" s="11"/>
      <c r="E322" s="8"/>
      <c r="F322" s="9">
        <v>14686.5</v>
      </c>
      <c r="I322" s="7" t="s">
        <v>9</v>
      </c>
      <c r="J322" s="5" t="s">
        <v>27</v>
      </c>
    </row>
    <row r="323" spans="1:10">
      <c r="A323" s="5" t="s">
        <v>440</v>
      </c>
      <c r="B323" s="6">
        <v>44813.501158576386</v>
      </c>
      <c r="C323" s="5" t="s">
        <v>13</v>
      </c>
      <c r="D323" s="11"/>
      <c r="E323" s="8"/>
      <c r="F323" s="9">
        <v>12457.3</v>
      </c>
      <c r="I323" s="7" t="s">
        <v>9</v>
      </c>
      <c r="J323" s="5" t="s">
        <v>153</v>
      </c>
    </row>
    <row r="324" spans="1:10">
      <c r="A324" s="5" t="s">
        <v>440</v>
      </c>
      <c r="B324" s="6">
        <v>44813.501158576386</v>
      </c>
      <c r="C324" s="5" t="s">
        <v>13</v>
      </c>
      <c r="D324" s="11"/>
      <c r="E324" s="8"/>
      <c r="F324" s="9">
        <v>12102.3</v>
      </c>
      <c r="I324" s="7" t="s">
        <v>9</v>
      </c>
      <c r="J324" s="5" t="s">
        <v>356</v>
      </c>
    </row>
    <row r="325" spans="1:10">
      <c r="A325" s="5" t="s">
        <v>440</v>
      </c>
      <c r="B325" s="6">
        <v>44813.501158576386</v>
      </c>
      <c r="C325" s="5" t="s">
        <v>13</v>
      </c>
      <c r="D325" s="11"/>
      <c r="E325" s="8"/>
      <c r="F325" s="9">
        <v>17528.599999999999</v>
      </c>
      <c r="I325" s="7" t="s">
        <v>9</v>
      </c>
      <c r="J325" s="8" t="s">
        <v>28</v>
      </c>
    </row>
    <row r="326" spans="1:10">
      <c r="A326" s="5" t="s">
        <v>440</v>
      </c>
      <c r="B326" s="6">
        <v>44813.501158576386</v>
      </c>
      <c r="C326" s="5" t="s">
        <v>13</v>
      </c>
      <c r="D326" s="11"/>
      <c r="E326" s="8"/>
      <c r="F326" s="9">
        <v>9072.7000000000007</v>
      </c>
      <c r="I326" s="7" t="s">
        <v>9</v>
      </c>
      <c r="J326" s="8" t="s">
        <v>156</v>
      </c>
    </row>
    <row r="327" spans="1:10">
      <c r="A327" s="10" t="s">
        <v>15</v>
      </c>
      <c r="B327" s="3"/>
      <c r="C327" s="3"/>
      <c r="D327" s="11"/>
      <c r="E327" s="8"/>
      <c r="F327" s="32">
        <f>SUM(F319:G326)</f>
        <v>96984.2</v>
      </c>
      <c r="I327" s="7"/>
      <c r="J327" s="8"/>
    </row>
    <row r="328" spans="1:10" ht="15.75">
      <c r="A328" s="12" t="s">
        <v>16</v>
      </c>
      <c r="B328" s="12" t="s">
        <v>17</v>
      </c>
      <c r="C328" s="12" t="s">
        <v>18</v>
      </c>
      <c r="D328" s="21">
        <v>111794561</v>
      </c>
      <c r="E328" s="8"/>
      <c r="F328" s="9"/>
      <c r="I328" s="7"/>
      <c r="J328" s="8"/>
    </row>
    <row r="329" spans="1:10">
      <c r="A329" s="5"/>
      <c r="B329" s="6"/>
      <c r="C329" s="5"/>
      <c r="D329" s="11"/>
      <c r="E329" s="8"/>
      <c r="F329" s="9"/>
      <c r="I329" s="7"/>
      <c r="J329" s="8"/>
    </row>
    <row r="330" spans="1:10">
      <c r="A330" s="5"/>
      <c r="B330" s="6"/>
      <c r="C330" s="5"/>
      <c r="D330" s="11"/>
      <c r="E330" s="8"/>
      <c r="F330" s="9"/>
      <c r="I330" s="7"/>
      <c r="J330" s="8"/>
    </row>
    <row r="331" spans="1:10">
      <c r="A331" s="5" t="s">
        <v>438</v>
      </c>
      <c r="B331" s="6">
        <v>44813.774018923614</v>
      </c>
      <c r="C331" s="5" t="s">
        <v>13</v>
      </c>
      <c r="D331" s="11"/>
      <c r="E331" s="8"/>
      <c r="G331" s="9">
        <v>2920.74</v>
      </c>
      <c r="I331" s="7" t="s">
        <v>10</v>
      </c>
      <c r="J331" s="5" t="s">
        <v>435</v>
      </c>
    </row>
    <row r="332" spans="1:10">
      <c r="A332" s="5" t="s">
        <v>438</v>
      </c>
      <c r="B332" s="6">
        <v>44813.774018923614</v>
      </c>
      <c r="C332" s="5" t="s">
        <v>13</v>
      </c>
      <c r="D332" s="13">
        <v>45152805008</v>
      </c>
      <c r="E332" s="8" t="s">
        <v>21</v>
      </c>
      <c r="H332" s="9">
        <v>867</v>
      </c>
      <c r="I332" s="5" t="s">
        <v>22</v>
      </c>
      <c r="J332" s="5" t="s">
        <v>435</v>
      </c>
    </row>
    <row r="333" spans="1:10">
      <c r="A333" s="5" t="s">
        <v>438</v>
      </c>
      <c r="B333" s="6">
        <v>44813.774018923614</v>
      </c>
      <c r="C333" s="5" t="s">
        <v>13</v>
      </c>
      <c r="D333" s="11">
        <v>4255858</v>
      </c>
      <c r="E333" s="5" t="s">
        <v>73</v>
      </c>
      <c r="H333" s="9">
        <v>224155.34</v>
      </c>
      <c r="I333" s="5" t="s">
        <v>22</v>
      </c>
      <c r="J333" s="5" t="s">
        <v>24</v>
      </c>
    </row>
    <row r="334" spans="1:10">
      <c r="A334" s="5" t="s">
        <v>438</v>
      </c>
      <c r="B334" s="6">
        <v>44813.774018923614</v>
      </c>
      <c r="C334" s="5" t="s">
        <v>13</v>
      </c>
      <c r="D334" s="13">
        <v>45152805009</v>
      </c>
      <c r="E334" s="8" t="s">
        <v>21</v>
      </c>
      <c r="H334" s="9">
        <v>14902.8</v>
      </c>
      <c r="I334" s="5" t="s">
        <v>22</v>
      </c>
      <c r="J334" s="5" t="s">
        <v>435</v>
      </c>
    </row>
    <row r="335" spans="1:10">
      <c r="A335" s="5" t="s">
        <v>438</v>
      </c>
      <c r="B335" s="6">
        <v>44813.774018923614</v>
      </c>
      <c r="C335" s="5" t="s">
        <v>13</v>
      </c>
      <c r="D335" s="13">
        <v>45152805977</v>
      </c>
      <c r="E335" s="8" t="s">
        <v>21</v>
      </c>
      <c r="H335" s="9">
        <v>443.87</v>
      </c>
      <c r="I335" s="5" t="s">
        <v>22</v>
      </c>
      <c r="J335" s="5" t="s">
        <v>24</v>
      </c>
    </row>
    <row r="336" spans="1:10">
      <c r="A336" s="5" t="s">
        <v>438</v>
      </c>
      <c r="B336" s="6">
        <v>44813.774018923614</v>
      </c>
      <c r="C336" s="5" t="s">
        <v>13</v>
      </c>
      <c r="D336" s="13">
        <v>45143182906</v>
      </c>
      <c r="E336" s="8" t="s">
        <v>21</v>
      </c>
      <c r="H336" s="9">
        <v>522.6</v>
      </c>
      <c r="I336" s="5" t="s">
        <v>22</v>
      </c>
      <c r="J336" s="5" t="s">
        <v>24</v>
      </c>
    </row>
    <row r="337" spans="1:10">
      <c r="A337" s="5" t="s">
        <v>438</v>
      </c>
      <c r="B337" s="6">
        <v>44813.774018923614</v>
      </c>
      <c r="C337" s="5" t="s">
        <v>13</v>
      </c>
      <c r="D337" s="11">
        <v>4168</v>
      </c>
      <c r="E337" s="8" t="s">
        <v>21</v>
      </c>
      <c r="H337" s="9">
        <v>1360</v>
      </c>
      <c r="I337" s="5" t="s">
        <v>22</v>
      </c>
      <c r="J337" s="5" t="s">
        <v>23</v>
      </c>
    </row>
    <row r="338" spans="1:10">
      <c r="A338" s="5" t="s">
        <v>438</v>
      </c>
      <c r="B338" s="6">
        <v>44813.774018923614</v>
      </c>
      <c r="C338" s="5" t="s">
        <v>13</v>
      </c>
      <c r="D338" s="11">
        <v>223216</v>
      </c>
      <c r="E338" s="8" t="s">
        <v>21</v>
      </c>
      <c r="H338" s="9">
        <v>10232</v>
      </c>
      <c r="I338" s="5" t="s">
        <v>22</v>
      </c>
      <c r="J338" s="5" t="s">
        <v>23</v>
      </c>
    </row>
    <row r="339" spans="1:10">
      <c r="A339" s="5" t="s">
        <v>438</v>
      </c>
      <c r="B339" s="6">
        <v>44813.774018923614</v>
      </c>
      <c r="C339" s="5" t="s">
        <v>13</v>
      </c>
      <c r="D339" s="13">
        <v>45143179954</v>
      </c>
      <c r="E339" s="8" t="s">
        <v>21</v>
      </c>
      <c r="H339" s="9">
        <v>313.5</v>
      </c>
      <c r="I339" s="5" t="s">
        <v>22</v>
      </c>
      <c r="J339" s="5" t="s">
        <v>24</v>
      </c>
    </row>
    <row r="340" spans="1:10">
      <c r="A340" s="5" t="s">
        <v>438</v>
      </c>
      <c r="B340" s="6">
        <v>44813.774018923614</v>
      </c>
      <c r="C340" s="5" t="s">
        <v>13</v>
      </c>
      <c r="D340" s="11">
        <v>223211</v>
      </c>
      <c r="E340" s="8" t="s">
        <v>21</v>
      </c>
      <c r="H340" s="9">
        <v>12130.4</v>
      </c>
      <c r="I340" s="5" t="s">
        <v>22</v>
      </c>
      <c r="J340" s="5" t="s">
        <v>20</v>
      </c>
    </row>
    <row r="341" spans="1:10">
      <c r="A341" s="5" t="s">
        <v>438</v>
      </c>
      <c r="B341" s="6">
        <v>44813.774018923614</v>
      </c>
      <c r="C341" s="5" t="s">
        <v>13</v>
      </c>
      <c r="D341" s="11">
        <v>223210</v>
      </c>
      <c r="E341" s="8" t="s">
        <v>47</v>
      </c>
      <c r="H341" s="9">
        <v>3097.2</v>
      </c>
      <c r="I341" s="5" t="s">
        <v>22</v>
      </c>
      <c r="J341" s="5" t="s">
        <v>20</v>
      </c>
    </row>
    <row r="342" spans="1:10">
      <c r="A342" s="5" t="s">
        <v>438</v>
      </c>
      <c r="B342" s="6">
        <v>44813.774018923614</v>
      </c>
      <c r="C342" s="5" t="s">
        <v>13</v>
      </c>
      <c r="D342" s="13">
        <v>45152809502</v>
      </c>
      <c r="E342" s="8" t="s">
        <v>21</v>
      </c>
      <c r="H342" s="9">
        <v>1301.5999999999999</v>
      </c>
      <c r="I342" s="5" t="s">
        <v>22</v>
      </c>
      <c r="J342" s="5" t="s">
        <v>24</v>
      </c>
    </row>
    <row r="343" spans="1:10">
      <c r="A343" s="5" t="s">
        <v>438</v>
      </c>
      <c r="B343" s="6">
        <v>44813.774018923614</v>
      </c>
      <c r="C343" s="5" t="s">
        <v>13</v>
      </c>
      <c r="D343" s="13">
        <v>45122932959</v>
      </c>
      <c r="E343" s="8" t="s">
        <v>21</v>
      </c>
      <c r="H343" s="9">
        <v>2239.4</v>
      </c>
      <c r="I343" s="5" t="s">
        <v>22</v>
      </c>
      <c r="J343" s="5" t="s">
        <v>24</v>
      </c>
    </row>
    <row r="344" spans="1:10">
      <c r="A344" s="5" t="s">
        <v>438</v>
      </c>
      <c r="B344" s="6">
        <v>44813.774018923614</v>
      </c>
      <c r="C344" s="5" t="s">
        <v>13</v>
      </c>
      <c r="D344" s="13">
        <v>45122923391</v>
      </c>
      <c r="E344" s="8" t="s">
        <v>21</v>
      </c>
      <c r="H344" s="9">
        <v>707.2</v>
      </c>
      <c r="I344" s="5" t="s">
        <v>22</v>
      </c>
      <c r="J344" s="5" t="s">
        <v>435</v>
      </c>
    </row>
    <row r="345" spans="1:10">
      <c r="A345" s="5" t="s">
        <v>438</v>
      </c>
      <c r="B345" s="6">
        <v>44813.774018923614</v>
      </c>
      <c r="C345" s="5" t="s">
        <v>13</v>
      </c>
      <c r="D345" s="13">
        <v>11380688863</v>
      </c>
      <c r="E345" s="8" t="s">
        <v>21</v>
      </c>
      <c r="H345" s="9">
        <v>479.02</v>
      </c>
      <c r="I345" s="5" t="s">
        <v>22</v>
      </c>
      <c r="J345" s="5" t="s">
        <v>435</v>
      </c>
    </row>
    <row r="346" spans="1:10">
      <c r="A346" s="5" t="s">
        <v>438</v>
      </c>
      <c r="B346" s="6">
        <v>44813.774018923614</v>
      </c>
      <c r="C346" s="5" t="s">
        <v>13</v>
      </c>
      <c r="D346" s="11">
        <v>257665</v>
      </c>
      <c r="E346" s="8" t="s">
        <v>21</v>
      </c>
      <c r="H346" s="9">
        <v>12396.2</v>
      </c>
      <c r="I346" s="5" t="s">
        <v>22</v>
      </c>
      <c r="J346" s="5" t="s">
        <v>435</v>
      </c>
    </row>
    <row r="347" spans="1:10">
      <c r="A347" s="5" t="s">
        <v>439</v>
      </c>
      <c r="B347" s="6">
        <v>44813.774018923614</v>
      </c>
      <c r="C347" s="5" t="s">
        <v>13</v>
      </c>
      <c r="D347" s="11"/>
      <c r="E347" s="8"/>
      <c r="F347" s="9">
        <v>5462.4</v>
      </c>
      <c r="I347" s="7" t="s">
        <v>9</v>
      </c>
      <c r="J347" s="5" t="s">
        <v>154</v>
      </c>
    </row>
    <row r="348" spans="1:10">
      <c r="A348" s="5" t="s">
        <v>438</v>
      </c>
      <c r="B348" s="6">
        <v>44813.774018923614</v>
      </c>
      <c r="C348" s="5" t="s">
        <v>13</v>
      </c>
      <c r="D348" s="11"/>
      <c r="E348" s="8"/>
      <c r="F348" s="9">
        <v>6274.6</v>
      </c>
      <c r="I348" s="7" t="s">
        <v>9</v>
      </c>
      <c r="J348" s="5" t="s">
        <v>148</v>
      </c>
    </row>
    <row r="349" spans="1:10">
      <c r="A349" s="5" t="s">
        <v>438</v>
      </c>
      <c r="B349" s="6">
        <v>44813.774018923614</v>
      </c>
      <c r="C349" s="5" t="s">
        <v>13</v>
      </c>
      <c r="D349" s="11"/>
      <c r="E349" s="8"/>
      <c r="F349" s="9">
        <v>19997.2</v>
      </c>
      <c r="I349" s="7" t="s">
        <v>9</v>
      </c>
      <c r="J349" s="5" t="s">
        <v>151</v>
      </c>
    </row>
    <row r="350" spans="1:10">
      <c r="A350" s="5" t="s">
        <v>438</v>
      </c>
      <c r="B350" s="6">
        <v>44813.774018923614</v>
      </c>
      <c r="C350" s="5" t="s">
        <v>13</v>
      </c>
      <c r="D350" s="11"/>
      <c r="E350" s="8"/>
      <c r="F350" s="9">
        <v>12429.9</v>
      </c>
      <c r="I350" s="7" t="s">
        <v>9</v>
      </c>
      <c r="J350" s="5" t="s">
        <v>27</v>
      </c>
    </row>
    <row r="351" spans="1:10">
      <c r="A351" s="5" t="s">
        <v>438</v>
      </c>
      <c r="B351" s="6">
        <v>44813.774018923614</v>
      </c>
      <c r="C351" s="5" t="s">
        <v>13</v>
      </c>
      <c r="D351" s="11"/>
      <c r="E351" s="8"/>
      <c r="F351" s="9">
        <v>7.9</v>
      </c>
      <c r="I351" s="7" t="s">
        <v>9</v>
      </c>
      <c r="J351" s="5" t="s">
        <v>23</v>
      </c>
    </row>
    <row r="352" spans="1:10">
      <c r="A352" s="5" t="s">
        <v>438</v>
      </c>
      <c r="B352" s="6">
        <v>44813.774018923614</v>
      </c>
      <c r="C352" s="5" t="s">
        <v>13</v>
      </c>
      <c r="D352" s="11"/>
      <c r="E352" s="8"/>
      <c r="F352" s="9">
        <v>5716.3</v>
      </c>
      <c r="I352" s="7" t="s">
        <v>9</v>
      </c>
      <c r="J352" s="8" t="s">
        <v>29</v>
      </c>
    </row>
    <row r="353" spans="1:10">
      <c r="A353" s="5" t="s">
        <v>438</v>
      </c>
      <c r="B353" s="6">
        <v>44813.774018923614</v>
      </c>
      <c r="C353" s="5" t="s">
        <v>13</v>
      </c>
      <c r="D353" s="11"/>
      <c r="E353" s="8"/>
      <c r="F353" s="9">
        <v>9441.7000000000007</v>
      </c>
      <c r="I353" s="7" t="s">
        <v>9</v>
      </c>
      <c r="J353" s="8" t="s">
        <v>155</v>
      </c>
    </row>
    <row r="354" spans="1:10">
      <c r="A354" s="5" t="s">
        <v>438</v>
      </c>
      <c r="B354" s="6">
        <v>44813.774018923614</v>
      </c>
      <c r="C354" s="5" t="s">
        <v>13</v>
      </c>
      <c r="D354" s="11"/>
      <c r="E354" s="8"/>
      <c r="F354" s="9">
        <v>10577.5</v>
      </c>
      <c r="I354" s="7" t="s">
        <v>9</v>
      </c>
      <c r="J354" s="8" t="s">
        <v>354</v>
      </c>
    </row>
    <row r="355" spans="1:10">
      <c r="A355" s="10" t="s">
        <v>15</v>
      </c>
      <c r="B355" s="3"/>
      <c r="C355" s="3"/>
      <c r="D355" s="11"/>
      <c r="E355" s="8"/>
      <c r="F355" s="32">
        <f>SUM(F331:G354)</f>
        <v>72828.240000000005</v>
      </c>
      <c r="I355" s="7"/>
      <c r="J355" s="8"/>
    </row>
    <row r="356" spans="1:10" ht="15.75">
      <c r="A356" s="12" t="s">
        <v>16</v>
      </c>
      <c r="B356" s="12" t="s">
        <v>17</v>
      </c>
      <c r="C356" s="12" t="s">
        <v>18</v>
      </c>
      <c r="D356" s="21">
        <v>111802942</v>
      </c>
      <c r="E356" s="8"/>
      <c r="F356" s="9"/>
      <c r="I356" s="7"/>
      <c r="J356" s="8"/>
    </row>
    <row r="357" spans="1:10">
      <c r="A357" s="5"/>
      <c r="B357" s="6"/>
      <c r="C357" s="5"/>
      <c r="D357" s="11"/>
      <c r="E357" s="8"/>
      <c r="F357" s="9"/>
      <c r="I357" s="7"/>
      <c r="J357" s="8"/>
    </row>
    <row r="358" spans="1:10">
      <c r="A358" s="5"/>
      <c r="B358" s="6"/>
      <c r="C358" s="5"/>
      <c r="D358" s="11"/>
      <c r="E358" s="8"/>
      <c r="F358" s="9"/>
      <c r="I358" s="7"/>
      <c r="J358" s="8"/>
    </row>
    <row r="359" spans="1:10">
      <c r="A359" s="1" t="s">
        <v>0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3" t="s">
        <v>437</v>
      </c>
      <c r="B360" s="2"/>
      <c r="C360" s="2"/>
      <c r="D360" s="2"/>
      <c r="E360" s="2"/>
      <c r="F360" s="2"/>
      <c r="G360" s="2"/>
      <c r="H360" s="2"/>
      <c r="I360" s="2"/>
      <c r="J360" s="2"/>
    </row>
    <row r="361" spans="1:10">
      <c r="A361" s="103" t="s">
        <v>0</v>
      </c>
      <c r="B361" s="103" t="s">
        <v>2</v>
      </c>
      <c r="C361" s="103" t="s">
        <v>3</v>
      </c>
      <c r="D361" s="103" t="s">
        <v>4</v>
      </c>
      <c r="E361" s="103" t="s">
        <v>5</v>
      </c>
      <c r="F361" s="105" t="s">
        <v>6</v>
      </c>
      <c r="G361" s="106"/>
      <c r="H361" s="107"/>
      <c r="I361" s="103" t="s">
        <v>7</v>
      </c>
      <c r="J361" s="103" t="s">
        <v>8</v>
      </c>
    </row>
    <row r="362" spans="1:10">
      <c r="A362" s="104"/>
      <c r="B362" s="104"/>
      <c r="C362" s="104"/>
      <c r="D362" s="104"/>
      <c r="E362" s="104"/>
      <c r="F362" s="46" t="s">
        <v>9</v>
      </c>
      <c r="G362" s="46" t="s">
        <v>10</v>
      </c>
      <c r="H362" s="46" t="s">
        <v>11</v>
      </c>
      <c r="I362" s="104"/>
      <c r="J362" s="104"/>
    </row>
    <row r="363" spans="1:10">
      <c r="A363" s="5" t="s">
        <v>434</v>
      </c>
      <c r="B363" s="6">
        <v>44814.872177916666</v>
      </c>
      <c r="C363" s="5" t="s">
        <v>13</v>
      </c>
      <c r="D363" s="11"/>
      <c r="E363" s="8"/>
      <c r="G363" s="9">
        <v>4319.1499999999996</v>
      </c>
      <c r="I363" s="7" t="s">
        <v>10</v>
      </c>
      <c r="J363" s="5" t="s">
        <v>153</v>
      </c>
    </row>
    <row r="364" spans="1:10">
      <c r="A364" s="5" t="s">
        <v>436</v>
      </c>
      <c r="B364" s="6">
        <v>44814.872177916666</v>
      </c>
      <c r="C364" s="5" t="s">
        <v>13</v>
      </c>
      <c r="D364" s="13">
        <v>517166605265</v>
      </c>
      <c r="E364" s="8" t="s">
        <v>21</v>
      </c>
      <c r="H364" s="9">
        <v>1305.1199999999999</v>
      </c>
      <c r="I364" s="5" t="s">
        <v>22</v>
      </c>
      <c r="J364" s="5" t="s">
        <v>24</v>
      </c>
    </row>
    <row r="365" spans="1:10">
      <c r="A365" s="5" t="s">
        <v>434</v>
      </c>
      <c r="B365" s="6">
        <v>44814.872177916666</v>
      </c>
      <c r="C365" s="5" t="s">
        <v>13</v>
      </c>
      <c r="D365" s="13">
        <v>51716660526</v>
      </c>
      <c r="E365" s="8" t="s">
        <v>21</v>
      </c>
      <c r="H365" s="9">
        <v>1434.28</v>
      </c>
      <c r="I365" s="5" t="s">
        <v>22</v>
      </c>
      <c r="J365" s="5" t="s">
        <v>24</v>
      </c>
    </row>
    <row r="366" spans="1:10">
      <c r="A366" s="5" t="s">
        <v>434</v>
      </c>
      <c r="B366" s="6">
        <v>44814.872177916666</v>
      </c>
      <c r="C366" s="5" t="s">
        <v>13</v>
      </c>
      <c r="D366" s="13">
        <v>517166605261</v>
      </c>
      <c r="E366" s="8" t="s">
        <v>21</v>
      </c>
      <c r="H366" s="9">
        <v>3470.18</v>
      </c>
      <c r="I366" s="5" t="s">
        <v>22</v>
      </c>
      <c r="J366" s="5" t="s">
        <v>24</v>
      </c>
    </row>
    <row r="367" spans="1:10">
      <c r="A367" s="5" t="s">
        <v>434</v>
      </c>
      <c r="B367" s="6">
        <v>44814.872177916666</v>
      </c>
      <c r="C367" s="5" t="s">
        <v>13</v>
      </c>
      <c r="D367" s="13">
        <v>517166605262</v>
      </c>
      <c r="E367" s="8" t="s">
        <v>21</v>
      </c>
      <c r="H367" s="9">
        <v>286.98</v>
      </c>
      <c r="I367" s="5" t="s">
        <v>22</v>
      </c>
      <c r="J367" s="5" t="s">
        <v>24</v>
      </c>
    </row>
    <row r="368" spans="1:10">
      <c r="A368" s="5" t="s">
        <v>434</v>
      </c>
      <c r="B368" s="6">
        <v>44814.872177916666</v>
      </c>
      <c r="C368" s="5" t="s">
        <v>13</v>
      </c>
      <c r="D368" s="13">
        <v>517166605263</v>
      </c>
      <c r="E368" s="8" t="s">
        <v>21</v>
      </c>
      <c r="H368" s="9">
        <v>295.83999999999997</v>
      </c>
      <c r="I368" s="5" t="s">
        <v>22</v>
      </c>
      <c r="J368" s="5" t="s">
        <v>24</v>
      </c>
    </row>
    <row r="369" spans="1:10">
      <c r="A369" s="5" t="s">
        <v>434</v>
      </c>
      <c r="B369" s="6">
        <v>44814.872177916666</v>
      </c>
      <c r="C369" s="5" t="s">
        <v>13</v>
      </c>
      <c r="D369" s="13">
        <v>517166605264</v>
      </c>
      <c r="E369" s="8" t="s">
        <v>21</v>
      </c>
      <c r="H369" s="9">
        <v>220.8</v>
      </c>
      <c r="I369" s="5" t="s">
        <v>22</v>
      </c>
      <c r="J369" s="5" t="s">
        <v>24</v>
      </c>
    </row>
    <row r="370" spans="1:10">
      <c r="A370" s="5" t="s">
        <v>434</v>
      </c>
      <c r="B370" s="6">
        <v>44814.872177916666</v>
      </c>
      <c r="C370" s="5" t="s">
        <v>13</v>
      </c>
      <c r="D370" s="13">
        <v>517166605266</v>
      </c>
      <c r="E370" s="8" t="s">
        <v>21</v>
      </c>
      <c r="H370" s="9">
        <v>1021.73</v>
      </c>
      <c r="I370" s="5" t="s">
        <v>22</v>
      </c>
      <c r="J370" s="5" t="s">
        <v>24</v>
      </c>
    </row>
    <row r="371" spans="1:10">
      <c r="A371" s="5" t="s">
        <v>434</v>
      </c>
      <c r="B371" s="6">
        <v>44814.872177916666</v>
      </c>
      <c r="C371" s="5" t="s">
        <v>13</v>
      </c>
      <c r="D371" s="13">
        <v>517166605267</v>
      </c>
      <c r="E371" s="8" t="s">
        <v>21</v>
      </c>
      <c r="H371" s="9">
        <v>1182.9100000000001</v>
      </c>
      <c r="I371" s="5" t="s">
        <v>22</v>
      </c>
      <c r="J371" s="5" t="s">
        <v>24</v>
      </c>
    </row>
    <row r="372" spans="1:10">
      <c r="A372" s="5" t="s">
        <v>434</v>
      </c>
      <c r="B372" s="6">
        <v>44814.872177916666</v>
      </c>
      <c r="C372" s="5" t="s">
        <v>13</v>
      </c>
      <c r="D372" s="13">
        <v>517166605268</v>
      </c>
      <c r="E372" s="8" t="s">
        <v>21</v>
      </c>
      <c r="H372" s="9">
        <v>35744.03</v>
      </c>
      <c r="I372" s="5" t="s">
        <v>22</v>
      </c>
      <c r="J372" s="5" t="s">
        <v>24</v>
      </c>
    </row>
    <row r="373" spans="1:10">
      <c r="A373" s="5" t="s">
        <v>434</v>
      </c>
      <c r="B373" s="6">
        <v>44814.872177916666</v>
      </c>
      <c r="C373" s="5" t="s">
        <v>13</v>
      </c>
      <c r="D373" s="13">
        <v>517166605269</v>
      </c>
      <c r="E373" s="8" t="s">
        <v>21</v>
      </c>
      <c r="H373" s="9">
        <v>1374.15</v>
      </c>
      <c r="I373" s="5" t="s">
        <v>22</v>
      </c>
      <c r="J373" s="5" t="s">
        <v>24</v>
      </c>
    </row>
    <row r="374" spans="1:10">
      <c r="A374" s="5" t="s">
        <v>434</v>
      </c>
      <c r="B374" s="6">
        <v>44814.872177916666</v>
      </c>
      <c r="C374" s="5" t="s">
        <v>13</v>
      </c>
      <c r="D374" s="13">
        <v>45122933264</v>
      </c>
      <c r="E374" s="8" t="s">
        <v>21</v>
      </c>
      <c r="H374" s="9">
        <v>448</v>
      </c>
      <c r="I374" s="5" t="s">
        <v>22</v>
      </c>
      <c r="J374" s="5" t="s">
        <v>24</v>
      </c>
    </row>
    <row r="375" spans="1:10">
      <c r="A375" s="5" t="s">
        <v>434</v>
      </c>
      <c r="B375" s="6">
        <v>44814.872177916666</v>
      </c>
      <c r="C375" s="5" t="s">
        <v>13</v>
      </c>
      <c r="D375" s="11">
        <v>223320</v>
      </c>
      <c r="E375" s="8" t="s">
        <v>21</v>
      </c>
      <c r="H375" s="9">
        <v>23446</v>
      </c>
      <c r="I375" s="5" t="s">
        <v>22</v>
      </c>
      <c r="J375" s="5" t="s">
        <v>435</v>
      </c>
    </row>
    <row r="376" spans="1:10">
      <c r="A376" s="5" t="s">
        <v>434</v>
      </c>
      <c r="B376" s="6">
        <v>44814.872177916666</v>
      </c>
      <c r="C376" s="5" t="s">
        <v>13</v>
      </c>
      <c r="D376" s="11">
        <v>223322</v>
      </c>
      <c r="E376" s="8" t="s">
        <v>21</v>
      </c>
      <c r="H376" s="9">
        <v>0.7</v>
      </c>
      <c r="I376" s="5" t="s">
        <v>22</v>
      </c>
      <c r="J376" s="5" t="s">
        <v>435</v>
      </c>
    </row>
    <row r="377" spans="1:10">
      <c r="A377" s="5" t="s">
        <v>434</v>
      </c>
      <c r="B377" s="6">
        <v>44814.872177916666</v>
      </c>
      <c r="C377" s="5" t="s">
        <v>13</v>
      </c>
      <c r="D377" s="11">
        <v>271513</v>
      </c>
      <c r="E377" s="8" t="s">
        <v>21</v>
      </c>
      <c r="H377" s="9">
        <v>8037.6</v>
      </c>
      <c r="I377" s="5" t="s">
        <v>22</v>
      </c>
      <c r="J377" s="5" t="s">
        <v>20</v>
      </c>
    </row>
    <row r="378" spans="1:10">
      <c r="A378" s="5" t="s">
        <v>434</v>
      </c>
      <c r="B378" s="6">
        <v>44814.872177916666</v>
      </c>
      <c r="C378" s="5" t="s">
        <v>13</v>
      </c>
      <c r="D378" s="11">
        <v>223325</v>
      </c>
      <c r="E378" s="8" t="s">
        <v>21</v>
      </c>
      <c r="H378" s="9">
        <v>9681.7000000000007</v>
      </c>
      <c r="I378" s="5" t="s">
        <v>22</v>
      </c>
      <c r="J378" s="5" t="s">
        <v>23</v>
      </c>
    </row>
    <row r="379" spans="1:10">
      <c r="A379" s="5" t="s">
        <v>434</v>
      </c>
      <c r="B379" s="6">
        <v>44814.872177916666</v>
      </c>
      <c r="C379" s="5" t="s">
        <v>13</v>
      </c>
      <c r="D379" s="11">
        <v>4345</v>
      </c>
      <c r="E379" s="8" t="s">
        <v>21</v>
      </c>
      <c r="H379" s="9">
        <v>10</v>
      </c>
      <c r="I379" s="5" t="s">
        <v>22</v>
      </c>
      <c r="J379" s="5" t="s">
        <v>23</v>
      </c>
    </row>
    <row r="380" spans="1:10">
      <c r="A380" s="5" t="s">
        <v>434</v>
      </c>
      <c r="B380" s="6">
        <v>44814.872177916666</v>
      </c>
      <c r="C380" s="5" t="s">
        <v>13</v>
      </c>
      <c r="D380" s="11"/>
      <c r="E380" s="8"/>
      <c r="F380" s="9">
        <v>9662.7999999999993</v>
      </c>
      <c r="I380" s="7" t="s">
        <v>9</v>
      </c>
      <c r="J380" s="8" t="s">
        <v>25</v>
      </c>
    </row>
    <row r="381" spans="1:10">
      <c r="A381" s="5" t="s">
        <v>434</v>
      </c>
      <c r="B381" s="6">
        <v>44814.872177916666</v>
      </c>
      <c r="C381" s="5" t="s">
        <v>13</v>
      </c>
      <c r="D381" s="11"/>
      <c r="E381" s="8"/>
      <c r="F381" s="9">
        <v>7100</v>
      </c>
      <c r="I381" s="7" t="s">
        <v>9</v>
      </c>
      <c r="J381" s="5" t="s">
        <v>148</v>
      </c>
    </row>
    <row r="382" spans="1:10">
      <c r="A382" s="5" t="s">
        <v>434</v>
      </c>
      <c r="B382" s="6">
        <v>44814.872177916666</v>
      </c>
      <c r="C382" s="5" t="s">
        <v>13</v>
      </c>
      <c r="D382" s="11"/>
      <c r="E382" s="8"/>
      <c r="F382" s="9">
        <v>7931</v>
      </c>
      <c r="I382" s="7" t="s">
        <v>9</v>
      </c>
      <c r="J382" s="8" t="s">
        <v>149</v>
      </c>
    </row>
    <row r="383" spans="1:10">
      <c r="A383" s="5" t="s">
        <v>434</v>
      </c>
      <c r="B383" s="6">
        <v>44814.872177916666</v>
      </c>
      <c r="C383" s="5" t="s">
        <v>13</v>
      </c>
      <c r="D383" s="11"/>
      <c r="E383" s="8"/>
      <c r="F383" s="9">
        <v>9460.2000000000007</v>
      </c>
      <c r="I383" s="7" t="s">
        <v>9</v>
      </c>
      <c r="J383" s="5" t="s">
        <v>150</v>
      </c>
    </row>
    <row r="384" spans="1:10">
      <c r="A384" s="5" t="s">
        <v>434</v>
      </c>
      <c r="B384" s="6">
        <v>44814.872177916666</v>
      </c>
      <c r="C384" s="5" t="s">
        <v>13</v>
      </c>
      <c r="D384" s="11"/>
      <c r="E384" s="8"/>
      <c r="F384" s="9">
        <v>26719.200000000001</v>
      </c>
      <c r="I384" s="7" t="s">
        <v>9</v>
      </c>
      <c r="J384" s="5" t="s">
        <v>151</v>
      </c>
    </row>
    <row r="385" spans="1:10">
      <c r="A385" s="5" t="s">
        <v>434</v>
      </c>
      <c r="B385" s="6">
        <v>44814.872177916666</v>
      </c>
      <c r="C385" s="5" t="s">
        <v>13</v>
      </c>
      <c r="D385" s="11"/>
      <c r="E385" s="8"/>
      <c r="F385" s="9">
        <v>14518.2</v>
      </c>
      <c r="I385" s="7" t="s">
        <v>9</v>
      </c>
      <c r="J385" s="5" t="s">
        <v>26</v>
      </c>
    </row>
    <row r="386" spans="1:10">
      <c r="A386" s="5" t="s">
        <v>434</v>
      </c>
      <c r="B386" s="6">
        <v>44814.872177916666</v>
      </c>
      <c r="C386" s="5" t="s">
        <v>13</v>
      </c>
      <c r="D386" s="11"/>
      <c r="E386" s="8"/>
      <c r="F386" s="9">
        <v>10994.7</v>
      </c>
      <c r="I386" s="7" t="s">
        <v>9</v>
      </c>
      <c r="J386" s="5" t="s">
        <v>153</v>
      </c>
    </row>
    <row r="387" spans="1:10">
      <c r="A387" s="5" t="s">
        <v>434</v>
      </c>
      <c r="B387" s="6">
        <v>44814.872177916666</v>
      </c>
      <c r="C387" s="5" t="s">
        <v>13</v>
      </c>
      <c r="D387" s="11"/>
      <c r="E387" s="8"/>
      <c r="F387" s="9">
        <v>10235.200000000001</v>
      </c>
      <c r="I387" s="7" t="s">
        <v>9</v>
      </c>
      <c r="J387" s="5" t="s">
        <v>154</v>
      </c>
    </row>
    <row r="388" spans="1:10">
      <c r="A388" s="5" t="s">
        <v>434</v>
      </c>
      <c r="B388" s="6">
        <v>44814.872177916666</v>
      </c>
      <c r="C388" s="5" t="s">
        <v>13</v>
      </c>
      <c r="D388" s="11"/>
      <c r="E388" s="8"/>
      <c r="F388" s="9">
        <v>19355.7</v>
      </c>
      <c r="I388" s="7" t="s">
        <v>9</v>
      </c>
      <c r="J388" s="8" t="s">
        <v>28</v>
      </c>
    </row>
    <row r="389" spans="1:10">
      <c r="A389" s="5" t="s">
        <v>434</v>
      </c>
      <c r="B389" s="6">
        <v>44814.872177916666</v>
      </c>
      <c r="C389" s="5" t="s">
        <v>13</v>
      </c>
      <c r="D389" s="11"/>
      <c r="E389" s="8"/>
      <c r="F389" s="9">
        <v>26852.9</v>
      </c>
      <c r="I389" s="7" t="s">
        <v>9</v>
      </c>
      <c r="J389" s="8" t="s">
        <v>29</v>
      </c>
    </row>
    <row r="390" spans="1:10">
      <c r="A390" s="5" t="s">
        <v>434</v>
      </c>
      <c r="B390" s="6">
        <v>44814.872177916666</v>
      </c>
      <c r="C390" s="5" t="s">
        <v>13</v>
      </c>
      <c r="D390" s="11"/>
      <c r="E390" s="8"/>
      <c r="F390" s="9">
        <v>12159.9</v>
      </c>
      <c r="I390" s="7" t="s">
        <v>9</v>
      </c>
      <c r="J390" s="8" t="s">
        <v>155</v>
      </c>
    </row>
    <row r="391" spans="1:10">
      <c r="A391" s="5" t="s">
        <v>434</v>
      </c>
      <c r="B391" s="6">
        <v>44814.872177916666</v>
      </c>
      <c r="C391" s="5" t="s">
        <v>13</v>
      </c>
      <c r="D391" s="11"/>
      <c r="E391" s="8"/>
      <c r="F391" s="9">
        <v>10749.7</v>
      </c>
      <c r="I391" s="7" t="s">
        <v>9</v>
      </c>
      <c r="J391" s="8" t="s">
        <v>156</v>
      </c>
    </row>
    <row r="392" spans="1:10">
      <c r="A392" s="5" t="s">
        <v>434</v>
      </c>
      <c r="B392" s="6">
        <v>44814.872177916666</v>
      </c>
      <c r="C392" s="5" t="s">
        <v>13</v>
      </c>
      <c r="D392" s="11"/>
      <c r="E392" s="8"/>
      <c r="F392" s="9">
        <v>9531.4</v>
      </c>
      <c r="I392" s="7" t="s">
        <v>9</v>
      </c>
      <c r="J392" s="8" t="s">
        <v>30</v>
      </c>
    </row>
    <row r="393" spans="1:10">
      <c r="A393" s="10" t="s">
        <v>15</v>
      </c>
      <c r="B393" s="3"/>
      <c r="C393" s="3"/>
      <c r="D393" s="11"/>
      <c r="E393" s="8"/>
      <c r="F393" s="32">
        <f>SUM(F363:G392)</f>
        <v>179590.05</v>
      </c>
      <c r="H393" s="9"/>
      <c r="I393" s="5"/>
      <c r="J393" s="5"/>
    </row>
    <row r="394" spans="1:10" ht="15.75">
      <c r="A394" s="12" t="s">
        <v>16</v>
      </c>
      <c r="B394" s="12" t="s">
        <v>17</v>
      </c>
      <c r="C394" s="12" t="s">
        <v>18</v>
      </c>
      <c r="D394" s="21">
        <v>111802974</v>
      </c>
      <c r="E394" s="8"/>
      <c r="H394" s="9"/>
      <c r="I394" s="5"/>
      <c r="J394" s="5"/>
    </row>
    <row r="397" spans="1:10">
      <c r="A397" s="1" t="s">
        <v>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3" t="s">
        <v>504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103" t="s">
        <v>0</v>
      </c>
      <c r="B399" s="103" t="s">
        <v>2</v>
      </c>
      <c r="C399" s="103" t="s">
        <v>3</v>
      </c>
      <c r="D399" s="103" t="s">
        <v>4</v>
      </c>
      <c r="E399" s="103" t="s">
        <v>5</v>
      </c>
      <c r="F399" s="105" t="s">
        <v>6</v>
      </c>
      <c r="G399" s="106"/>
      <c r="H399" s="107"/>
      <c r="I399" s="103" t="s">
        <v>7</v>
      </c>
      <c r="J399" s="103" t="s">
        <v>8</v>
      </c>
    </row>
    <row r="400" spans="1:10">
      <c r="A400" s="104"/>
      <c r="B400" s="104"/>
      <c r="C400" s="104"/>
      <c r="D400" s="104"/>
      <c r="E400" s="104"/>
      <c r="F400" s="46" t="s">
        <v>9</v>
      </c>
      <c r="G400" s="46" t="s">
        <v>10</v>
      </c>
      <c r="H400" s="46" t="s">
        <v>11</v>
      </c>
      <c r="I400" s="104"/>
      <c r="J400" s="104"/>
    </row>
    <row r="401" spans="1:10">
      <c r="A401" s="5" t="s">
        <v>503</v>
      </c>
      <c r="B401" s="6">
        <v>44816.521277928237</v>
      </c>
      <c r="C401" s="5" t="s">
        <v>13</v>
      </c>
      <c r="D401" s="7"/>
      <c r="E401" s="8"/>
      <c r="G401" s="9">
        <v>390.08</v>
      </c>
      <c r="I401" s="7" t="s">
        <v>10</v>
      </c>
      <c r="J401" s="5" t="s">
        <v>27</v>
      </c>
    </row>
    <row r="402" spans="1:10">
      <c r="A402" s="5" t="s">
        <v>503</v>
      </c>
      <c r="B402" s="6">
        <v>44816.521277928237</v>
      </c>
      <c r="C402" s="5" t="s">
        <v>13</v>
      </c>
      <c r="D402" s="7"/>
      <c r="E402" s="8"/>
      <c r="F402" s="9">
        <v>19685.3</v>
      </c>
      <c r="I402" s="7" t="s">
        <v>9</v>
      </c>
      <c r="J402" s="5" t="s">
        <v>14</v>
      </c>
    </row>
    <row r="403" spans="1:10">
      <c r="A403" s="5" t="s">
        <v>503</v>
      </c>
      <c r="B403" s="6">
        <v>44816.521277928237</v>
      </c>
      <c r="C403" s="5" t="s">
        <v>13</v>
      </c>
      <c r="D403" s="7"/>
      <c r="E403" s="8"/>
      <c r="F403" s="9">
        <v>2630.2</v>
      </c>
      <c r="I403" s="7" t="s">
        <v>9</v>
      </c>
      <c r="J403" s="5" t="s">
        <v>148</v>
      </c>
    </row>
    <row r="404" spans="1:10">
      <c r="A404" s="5" t="s">
        <v>503</v>
      </c>
      <c r="B404" s="6">
        <v>44816.521277928237</v>
      </c>
      <c r="C404" s="5" t="s">
        <v>13</v>
      </c>
      <c r="D404" s="7"/>
      <c r="E404" s="8"/>
      <c r="F404" s="9">
        <v>5174</v>
      </c>
      <c r="I404" s="7" t="s">
        <v>9</v>
      </c>
      <c r="J404" s="5" t="s">
        <v>26</v>
      </c>
    </row>
    <row r="405" spans="1:10">
      <c r="A405" s="5" t="s">
        <v>503</v>
      </c>
      <c r="B405" s="6">
        <v>44816.521277928237</v>
      </c>
      <c r="C405" s="5" t="s">
        <v>13</v>
      </c>
      <c r="D405" s="7"/>
      <c r="E405" s="8"/>
      <c r="F405" s="9">
        <v>15368.1</v>
      </c>
      <c r="I405" s="7" t="s">
        <v>9</v>
      </c>
      <c r="J405" s="5" t="s">
        <v>27</v>
      </c>
    </row>
    <row r="406" spans="1:10">
      <c r="A406" s="5" t="s">
        <v>503</v>
      </c>
      <c r="B406" s="6">
        <v>44816.521277928237</v>
      </c>
      <c r="C406" s="5" t="s">
        <v>13</v>
      </c>
      <c r="D406" s="7"/>
      <c r="E406" s="8"/>
      <c r="F406" s="9">
        <v>7329.2</v>
      </c>
      <c r="I406" s="7" t="s">
        <v>9</v>
      </c>
      <c r="J406" s="5" t="s">
        <v>154</v>
      </c>
    </row>
    <row r="407" spans="1:10">
      <c r="A407" s="5" t="s">
        <v>503</v>
      </c>
      <c r="B407" s="6">
        <v>44816.521277928237</v>
      </c>
      <c r="C407" s="5" t="s">
        <v>13</v>
      </c>
      <c r="D407" s="7"/>
      <c r="E407" s="8"/>
      <c r="F407" s="9">
        <v>7674</v>
      </c>
      <c r="I407" s="7" t="s">
        <v>9</v>
      </c>
      <c r="J407" s="8" t="s">
        <v>28</v>
      </c>
    </row>
    <row r="408" spans="1:10">
      <c r="A408" s="5" t="s">
        <v>503</v>
      </c>
      <c r="B408" s="6">
        <v>44816.521277928237</v>
      </c>
      <c r="C408" s="5" t="s">
        <v>13</v>
      </c>
      <c r="D408" s="7"/>
      <c r="E408" s="8"/>
      <c r="F408" s="9">
        <v>1757</v>
      </c>
      <c r="I408" s="7" t="s">
        <v>9</v>
      </c>
      <c r="J408" s="8" t="s">
        <v>29</v>
      </c>
    </row>
    <row r="409" spans="1:10">
      <c r="A409" s="5" t="s">
        <v>503</v>
      </c>
      <c r="B409" s="6">
        <v>44816.521277928237</v>
      </c>
      <c r="C409" s="5" t="s">
        <v>13</v>
      </c>
      <c r="D409" s="7"/>
      <c r="E409" s="8"/>
      <c r="F409" s="9">
        <v>6491.7</v>
      </c>
      <c r="I409" s="7" t="s">
        <v>9</v>
      </c>
      <c r="J409" s="8" t="s">
        <v>155</v>
      </c>
    </row>
    <row r="410" spans="1:10">
      <c r="A410" s="5" t="s">
        <v>503</v>
      </c>
      <c r="B410" s="6">
        <v>44816.521277928237</v>
      </c>
      <c r="C410" s="5" t="s">
        <v>13</v>
      </c>
      <c r="D410" s="7"/>
      <c r="E410" s="8"/>
      <c r="F410" s="9">
        <v>16681.400000000001</v>
      </c>
      <c r="I410" s="7" t="s">
        <v>9</v>
      </c>
      <c r="J410" s="8" t="s">
        <v>156</v>
      </c>
    </row>
    <row r="411" spans="1:10">
      <c r="A411" s="10" t="s">
        <v>15</v>
      </c>
      <c r="B411" s="3"/>
      <c r="C411" s="3"/>
      <c r="D411" s="11"/>
      <c r="E411" s="8"/>
      <c r="F411" s="14">
        <f>SUM(F401:G410)</f>
        <v>83180.98000000001</v>
      </c>
      <c r="H411" s="9"/>
      <c r="I411" s="7"/>
      <c r="J411" s="8"/>
    </row>
    <row r="412" spans="1:10" ht="15.75">
      <c r="A412" s="12" t="s">
        <v>16</v>
      </c>
      <c r="B412" s="12" t="s">
        <v>17</v>
      </c>
      <c r="C412" s="12" t="s">
        <v>18</v>
      </c>
      <c r="D412" s="21">
        <v>111803010</v>
      </c>
      <c r="E412" s="8"/>
      <c r="H412" s="9"/>
      <c r="I412" s="7"/>
      <c r="J412" s="8"/>
    </row>
    <row r="413" spans="1:10">
      <c r="A413" s="5"/>
      <c r="B413" s="6"/>
      <c r="C413" s="5"/>
      <c r="D413" s="11"/>
      <c r="E413" s="8"/>
      <c r="H413" s="9"/>
      <c r="I413" s="7"/>
      <c r="J413" s="8"/>
    </row>
    <row r="414" spans="1:10">
      <c r="A414" s="5"/>
      <c r="B414" s="6"/>
      <c r="C414" s="5"/>
      <c r="D414" s="11"/>
      <c r="E414" s="8"/>
      <c r="H414" s="9"/>
      <c r="I414" s="7"/>
      <c r="J414" s="8"/>
    </row>
    <row r="415" spans="1:10">
      <c r="A415" s="5" t="s">
        <v>502</v>
      </c>
      <c r="B415" s="6">
        <v>44816.770703703703</v>
      </c>
      <c r="C415" s="5" t="s">
        <v>13</v>
      </c>
      <c r="D415" s="13">
        <v>45132816848</v>
      </c>
      <c r="E415" s="8" t="s">
        <v>21</v>
      </c>
      <c r="H415" s="9">
        <v>8875.08</v>
      </c>
      <c r="I415" s="5" t="s">
        <v>22</v>
      </c>
      <c r="J415" s="5" t="s">
        <v>435</v>
      </c>
    </row>
    <row r="416" spans="1:10">
      <c r="A416" s="5" t="s">
        <v>502</v>
      </c>
      <c r="B416" s="6">
        <v>44816.770703703703</v>
      </c>
      <c r="C416" s="5" t="s">
        <v>13</v>
      </c>
      <c r="D416" s="13">
        <v>45122933241</v>
      </c>
      <c r="E416" s="8" t="s">
        <v>21</v>
      </c>
      <c r="H416" s="9">
        <v>6773.93</v>
      </c>
      <c r="I416" s="5" t="s">
        <v>22</v>
      </c>
      <c r="J416" s="5" t="s">
        <v>435</v>
      </c>
    </row>
    <row r="417" spans="1:10">
      <c r="A417" s="5" t="s">
        <v>502</v>
      </c>
      <c r="B417" s="6">
        <v>44816.770703703703</v>
      </c>
      <c r="C417" s="5" t="s">
        <v>13</v>
      </c>
      <c r="D417" s="13">
        <v>45152815017</v>
      </c>
      <c r="E417" s="5" t="s">
        <v>284</v>
      </c>
      <c r="H417" s="9">
        <v>902.14</v>
      </c>
      <c r="I417" s="5" t="s">
        <v>22</v>
      </c>
      <c r="J417" s="5" t="s">
        <v>435</v>
      </c>
    </row>
    <row r="418" spans="1:10">
      <c r="A418" s="5" t="s">
        <v>502</v>
      </c>
      <c r="B418" s="6">
        <v>44816.770703703703</v>
      </c>
      <c r="C418" s="5" t="s">
        <v>13</v>
      </c>
      <c r="D418" s="11">
        <v>223507</v>
      </c>
      <c r="E418" s="8" t="s">
        <v>21</v>
      </c>
      <c r="H418" s="9">
        <v>16205.1</v>
      </c>
      <c r="I418" s="5" t="s">
        <v>22</v>
      </c>
      <c r="J418" s="5" t="s">
        <v>20</v>
      </c>
    </row>
    <row r="419" spans="1:10">
      <c r="A419" s="5" t="s">
        <v>502</v>
      </c>
      <c r="B419" s="6">
        <v>44816.770703703703</v>
      </c>
      <c r="C419" s="5" t="s">
        <v>13</v>
      </c>
      <c r="D419" s="11">
        <v>126726</v>
      </c>
      <c r="E419" s="8" t="s">
        <v>21</v>
      </c>
      <c r="H419" s="9">
        <v>9784</v>
      </c>
      <c r="I419" s="5" t="s">
        <v>22</v>
      </c>
      <c r="J419" s="5" t="s">
        <v>23</v>
      </c>
    </row>
    <row r="420" spans="1:10">
      <c r="A420" s="5" t="s">
        <v>502</v>
      </c>
      <c r="B420" s="6">
        <v>44816.770703703703</v>
      </c>
      <c r="C420" s="5" t="s">
        <v>13</v>
      </c>
      <c r="D420" s="11">
        <v>590344</v>
      </c>
      <c r="E420" s="8" t="s">
        <v>21</v>
      </c>
      <c r="H420" s="9">
        <v>8341.9</v>
      </c>
      <c r="I420" s="5" t="s">
        <v>22</v>
      </c>
      <c r="J420" s="5" t="s">
        <v>435</v>
      </c>
    </row>
    <row r="421" spans="1:10">
      <c r="A421" s="5" t="s">
        <v>502</v>
      </c>
      <c r="B421" s="6">
        <v>44816.770703703703</v>
      </c>
      <c r="C421" s="5" t="s">
        <v>13</v>
      </c>
      <c r="D421" s="11"/>
      <c r="E421" s="8"/>
      <c r="F421" s="9">
        <v>3036.8</v>
      </c>
      <c r="I421" s="7" t="s">
        <v>9</v>
      </c>
      <c r="J421" s="5" t="s">
        <v>148</v>
      </c>
    </row>
    <row r="422" spans="1:10">
      <c r="A422" s="5" t="s">
        <v>502</v>
      </c>
      <c r="B422" s="6">
        <v>44816.770703703703</v>
      </c>
      <c r="C422" s="5" t="s">
        <v>13</v>
      </c>
      <c r="D422" s="11"/>
      <c r="E422" s="8"/>
      <c r="F422" s="9">
        <v>9288.4</v>
      </c>
      <c r="I422" s="7" t="s">
        <v>9</v>
      </c>
      <c r="J422" s="8" t="s">
        <v>149</v>
      </c>
    </row>
    <row r="423" spans="1:10">
      <c r="A423" s="5" t="s">
        <v>502</v>
      </c>
      <c r="B423" s="6">
        <v>44816.770703703703</v>
      </c>
      <c r="C423" s="5" t="s">
        <v>13</v>
      </c>
      <c r="D423" s="11"/>
      <c r="E423" s="8"/>
      <c r="F423" s="9">
        <v>4092.5</v>
      </c>
      <c r="I423" s="7" t="s">
        <v>9</v>
      </c>
      <c r="J423" s="5" t="s">
        <v>150</v>
      </c>
    </row>
    <row r="424" spans="1:10">
      <c r="A424" s="5" t="s">
        <v>502</v>
      </c>
      <c r="B424" s="6">
        <v>44816.770703703703</v>
      </c>
      <c r="C424" s="5" t="s">
        <v>13</v>
      </c>
      <c r="D424" s="11"/>
      <c r="E424" s="8"/>
      <c r="F424" s="9">
        <v>14031.7</v>
      </c>
      <c r="I424" s="7" t="s">
        <v>9</v>
      </c>
      <c r="J424" s="5" t="s">
        <v>151</v>
      </c>
    </row>
    <row r="425" spans="1:10">
      <c r="A425" s="5" t="s">
        <v>502</v>
      </c>
      <c r="B425" s="6">
        <v>44816.770703703703</v>
      </c>
      <c r="C425" s="5" t="s">
        <v>13</v>
      </c>
      <c r="D425" s="11"/>
      <c r="E425" s="8"/>
      <c r="F425" s="9">
        <v>3301.8</v>
      </c>
      <c r="I425" s="7" t="s">
        <v>9</v>
      </c>
      <c r="J425" s="5" t="s">
        <v>27</v>
      </c>
    </row>
    <row r="426" spans="1:10">
      <c r="A426" s="5" t="s">
        <v>502</v>
      </c>
      <c r="B426" s="6">
        <v>44816.770703703703</v>
      </c>
      <c r="C426" s="5" t="s">
        <v>13</v>
      </c>
      <c r="D426" s="11"/>
      <c r="E426" s="8"/>
      <c r="F426" s="9">
        <v>15774.8</v>
      </c>
      <c r="I426" s="7" t="s">
        <v>9</v>
      </c>
      <c r="J426" s="5" t="s">
        <v>153</v>
      </c>
    </row>
    <row r="427" spans="1:10">
      <c r="A427" s="5" t="s">
        <v>502</v>
      </c>
      <c r="B427" s="6">
        <v>44816.770703703703</v>
      </c>
      <c r="C427" s="5" t="s">
        <v>13</v>
      </c>
      <c r="D427" s="11"/>
      <c r="E427" s="8"/>
      <c r="F427" s="9">
        <v>6650.5</v>
      </c>
      <c r="I427" s="7" t="s">
        <v>9</v>
      </c>
      <c r="J427" s="5" t="s">
        <v>356</v>
      </c>
    </row>
    <row r="428" spans="1:10">
      <c r="A428" s="5" t="s">
        <v>502</v>
      </c>
      <c r="B428" s="6">
        <v>44816.770703703703</v>
      </c>
      <c r="C428" s="5" t="s">
        <v>13</v>
      </c>
      <c r="D428" s="11"/>
      <c r="E428" s="8"/>
      <c r="F428" s="9">
        <v>5004.8999999999996</v>
      </c>
      <c r="I428" s="7" t="s">
        <v>9</v>
      </c>
      <c r="J428" s="5" t="s">
        <v>154</v>
      </c>
    </row>
    <row r="429" spans="1:10">
      <c r="A429" s="5" t="s">
        <v>502</v>
      </c>
      <c r="B429" s="6">
        <v>44816.770703703703</v>
      </c>
      <c r="C429" s="5" t="s">
        <v>13</v>
      </c>
      <c r="D429" s="11"/>
      <c r="E429" s="8"/>
      <c r="F429" s="9">
        <v>3985.8</v>
      </c>
      <c r="I429" s="7" t="s">
        <v>9</v>
      </c>
      <c r="J429" s="8" t="s">
        <v>29</v>
      </c>
    </row>
    <row r="430" spans="1:10">
      <c r="A430" s="5" t="s">
        <v>502</v>
      </c>
      <c r="B430" s="6">
        <v>44816.770703703703</v>
      </c>
      <c r="C430" s="5" t="s">
        <v>13</v>
      </c>
      <c r="D430" s="11"/>
      <c r="E430" s="8"/>
      <c r="F430" s="9">
        <v>5729.8</v>
      </c>
      <c r="I430" s="7" t="s">
        <v>9</v>
      </c>
      <c r="J430" s="8" t="s">
        <v>155</v>
      </c>
    </row>
    <row r="431" spans="1:10">
      <c r="A431" s="5" t="s">
        <v>502</v>
      </c>
      <c r="B431" s="6">
        <v>44816.770703703703</v>
      </c>
      <c r="C431" s="5" t="s">
        <v>13</v>
      </c>
      <c r="D431" s="11"/>
      <c r="E431" s="8"/>
      <c r="F431" s="9">
        <v>5313.4</v>
      </c>
      <c r="I431" s="7" t="s">
        <v>9</v>
      </c>
      <c r="J431" s="8" t="s">
        <v>30</v>
      </c>
    </row>
    <row r="432" spans="1:10">
      <c r="A432" s="10" t="s">
        <v>15</v>
      </c>
      <c r="B432" s="3"/>
      <c r="C432" s="3"/>
      <c r="D432" s="11"/>
      <c r="E432" s="8"/>
      <c r="F432" s="14">
        <f>SUM(F415:G431)</f>
        <v>76210.399999999994</v>
      </c>
      <c r="H432" s="9"/>
      <c r="I432" s="7"/>
      <c r="J432" s="8"/>
    </row>
    <row r="433" spans="1:10" ht="15.75">
      <c r="A433" s="12" t="s">
        <v>16</v>
      </c>
      <c r="B433" s="12" t="s">
        <v>17</v>
      </c>
      <c r="C433" s="12" t="s">
        <v>18</v>
      </c>
      <c r="D433" s="21">
        <v>111804780</v>
      </c>
      <c r="E433" s="8"/>
      <c r="H433" s="9"/>
      <c r="I433" s="7"/>
      <c r="J433" s="8"/>
    </row>
    <row r="434" spans="1:10">
      <c r="A434" s="5"/>
      <c r="B434" s="6"/>
      <c r="C434" s="5"/>
      <c r="D434" s="11"/>
      <c r="E434" s="8"/>
      <c r="H434" s="9"/>
      <c r="I434" s="7"/>
      <c r="J434" s="8"/>
    </row>
    <row r="435" spans="1:10">
      <c r="A435" s="5"/>
      <c r="B435" s="6"/>
      <c r="C435" s="5"/>
      <c r="D435" s="11"/>
      <c r="E435" s="8"/>
      <c r="H435" s="9"/>
      <c r="I435" s="7"/>
      <c r="J435" s="8"/>
    </row>
    <row r="436" spans="1:10">
      <c r="A436" s="5" t="s">
        <v>501</v>
      </c>
      <c r="B436" s="6">
        <v>44816.865245439818</v>
      </c>
      <c r="C436" s="5" t="s">
        <v>13</v>
      </c>
      <c r="D436" s="13">
        <v>45172877976</v>
      </c>
      <c r="E436" s="8" t="s">
        <v>21</v>
      </c>
      <c r="H436" s="9">
        <v>41.2</v>
      </c>
      <c r="I436" s="5" t="s">
        <v>22</v>
      </c>
      <c r="J436" s="5" t="s">
        <v>24</v>
      </c>
    </row>
    <row r="437" spans="1:10">
      <c r="A437" s="5" t="s">
        <v>501</v>
      </c>
      <c r="B437" s="6">
        <v>44816.865245439818</v>
      </c>
      <c r="C437" s="5" t="s">
        <v>13</v>
      </c>
      <c r="D437" s="13">
        <v>45152810683</v>
      </c>
      <c r="E437" s="8" t="s">
        <v>21</v>
      </c>
      <c r="H437" s="9">
        <v>561.6</v>
      </c>
      <c r="I437" s="5" t="s">
        <v>22</v>
      </c>
      <c r="J437" s="5" t="s">
        <v>24</v>
      </c>
    </row>
    <row r="438" spans="1:10">
      <c r="A438" s="5" t="s">
        <v>501</v>
      </c>
      <c r="B438" s="6">
        <v>44816.865245439818</v>
      </c>
      <c r="C438" s="5" t="s">
        <v>13</v>
      </c>
      <c r="D438" s="13">
        <v>45132815073</v>
      </c>
      <c r="E438" s="8" t="s">
        <v>21</v>
      </c>
      <c r="H438" s="9">
        <v>615.66</v>
      </c>
      <c r="I438" s="5" t="s">
        <v>22</v>
      </c>
      <c r="J438" s="5" t="s">
        <v>24</v>
      </c>
    </row>
    <row r="439" spans="1:10">
      <c r="A439" s="5" t="s">
        <v>501</v>
      </c>
      <c r="B439" s="6">
        <v>44816.865245439818</v>
      </c>
      <c r="C439" s="5" t="s">
        <v>13</v>
      </c>
      <c r="D439" s="13">
        <v>45162909570</v>
      </c>
      <c r="E439" s="8" t="s">
        <v>21</v>
      </c>
      <c r="H439" s="9">
        <v>560.70000000000005</v>
      </c>
      <c r="I439" s="5" t="s">
        <v>22</v>
      </c>
      <c r="J439" s="5" t="s">
        <v>24</v>
      </c>
    </row>
    <row r="440" spans="1:10">
      <c r="A440" s="5" t="s">
        <v>501</v>
      </c>
      <c r="B440" s="6">
        <v>44816.865245439818</v>
      </c>
      <c r="C440" s="5" t="s">
        <v>13</v>
      </c>
      <c r="D440" s="13">
        <v>45132815309</v>
      </c>
      <c r="E440" s="8" t="s">
        <v>21</v>
      </c>
      <c r="H440" s="9">
        <v>79.2</v>
      </c>
      <c r="I440" s="5" t="s">
        <v>22</v>
      </c>
      <c r="J440" s="5" t="s">
        <v>24</v>
      </c>
    </row>
    <row r="441" spans="1:10">
      <c r="A441" s="5" t="s">
        <v>501</v>
      </c>
      <c r="B441" s="6">
        <v>44816.865245439818</v>
      </c>
      <c r="C441" s="5" t="s">
        <v>13</v>
      </c>
      <c r="D441" s="13">
        <v>45152810907</v>
      </c>
      <c r="E441" s="8" t="s">
        <v>21</v>
      </c>
      <c r="H441" s="9">
        <v>41.3</v>
      </c>
      <c r="I441" s="5" t="s">
        <v>22</v>
      </c>
      <c r="J441" s="5" t="s">
        <v>24</v>
      </c>
    </row>
    <row r="442" spans="1:10">
      <c r="A442" s="5" t="s">
        <v>501</v>
      </c>
      <c r="B442" s="6">
        <v>44816.865245439818</v>
      </c>
      <c r="C442" s="5" t="s">
        <v>13</v>
      </c>
      <c r="D442" s="13">
        <v>45122934984</v>
      </c>
      <c r="E442" s="8" t="s">
        <v>21</v>
      </c>
      <c r="H442" s="9">
        <v>548</v>
      </c>
      <c r="I442" s="5" t="s">
        <v>22</v>
      </c>
      <c r="J442" s="5" t="s">
        <v>24</v>
      </c>
    </row>
    <row r="443" spans="1:10">
      <c r="A443" s="5" t="s">
        <v>501</v>
      </c>
      <c r="B443" s="6">
        <v>44816.865245439818</v>
      </c>
      <c r="C443" s="5" t="s">
        <v>13</v>
      </c>
      <c r="D443" s="13">
        <v>51516764940</v>
      </c>
      <c r="E443" s="8" t="s">
        <v>21</v>
      </c>
      <c r="H443" s="9">
        <v>62.88</v>
      </c>
      <c r="I443" s="5" t="s">
        <v>22</v>
      </c>
      <c r="J443" s="5" t="s">
        <v>24</v>
      </c>
    </row>
    <row r="444" spans="1:10">
      <c r="A444" s="5" t="s">
        <v>501</v>
      </c>
      <c r="B444" s="6">
        <v>44816.865245439818</v>
      </c>
      <c r="C444" s="5" t="s">
        <v>13</v>
      </c>
      <c r="D444" s="13">
        <v>45112951588</v>
      </c>
      <c r="E444" s="8" t="s">
        <v>21</v>
      </c>
      <c r="H444" s="9">
        <v>1268</v>
      </c>
      <c r="I444" s="5" t="s">
        <v>22</v>
      </c>
      <c r="J444" s="5" t="s">
        <v>24</v>
      </c>
    </row>
    <row r="445" spans="1:10">
      <c r="A445" s="10" t="s">
        <v>15</v>
      </c>
      <c r="B445" s="3"/>
      <c r="C445" s="3"/>
      <c r="D445" s="11"/>
      <c r="E445" s="8"/>
      <c r="H445" s="9"/>
      <c r="I445" s="7"/>
      <c r="J445" s="8"/>
    </row>
    <row r="446" spans="1:10">
      <c r="A446" s="12" t="s">
        <v>16</v>
      </c>
      <c r="B446" s="12" t="s">
        <v>17</v>
      </c>
      <c r="C446" s="12" t="s">
        <v>18</v>
      </c>
      <c r="D446" s="11"/>
      <c r="E446" s="8"/>
      <c r="H446" s="9"/>
      <c r="I446" s="7"/>
      <c r="J446" s="8"/>
    </row>
    <row r="447" spans="1:10">
      <c r="A447" s="58" t="s">
        <v>498</v>
      </c>
      <c r="B447" s="23"/>
      <c r="C447" s="23"/>
    </row>
    <row r="448" spans="1:10">
      <c r="A448" s="59" t="s">
        <v>704</v>
      </c>
      <c r="B448" s="23"/>
      <c r="C448" s="23"/>
    </row>
    <row r="450" spans="1:10">
      <c r="A450" s="1" t="s">
        <v>0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3" t="s">
        <v>542</v>
      </c>
      <c r="B451" s="2"/>
      <c r="C451" s="2"/>
      <c r="D451" s="2"/>
      <c r="E451" s="2"/>
      <c r="F451" s="2"/>
      <c r="G451" s="2"/>
      <c r="H451" s="2"/>
      <c r="I451" s="2"/>
      <c r="J451" s="2"/>
    </row>
    <row r="452" spans="1:10">
      <c r="A452" s="103" t="s">
        <v>0</v>
      </c>
      <c r="B452" s="103" t="s">
        <v>2</v>
      </c>
      <c r="C452" s="103" t="s">
        <v>3</v>
      </c>
      <c r="D452" s="103" t="s">
        <v>4</v>
      </c>
      <c r="E452" s="103" t="s">
        <v>5</v>
      </c>
      <c r="F452" s="105" t="s">
        <v>6</v>
      </c>
      <c r="G452" s="106"/>
      <c r="H452" s="107"/>
      <c r="I452" s="103" t="s">
        <v>7</v>
      </c>
      <c r="J452" s="103" t="s">
        <v>8</v>
      </c>
    </row>
    <row r="453" spans="1:10">
      <c r="A453" s="104"/>
      <c r="B453" s="104"/>
      <c r="C453" s="104"/>
      <c r="D453" s="104"/>
      <c r="E453" s="104"/>
      <c r="F453" s="46" t="s">
        <v>9</v>
      </c>
      <c r="G453" s="46" t="s">
        <v>10</v>
      </c>
      <c r="H453" s="46" t="s">
        <v>11</v>
      </c>
      <c r="I453" s="104"/>
      <c r="J453" s="104"/>
    </row>
    <row r="454" spans="1:10">
      <c r="A454" s="5" t="s">
        <v>541</v>
      </c>
      <c r="B454" s="6">
        <v>44817.483568715281</v>
      </c>
      <c r="C454" s="5" t="s">
        <v>13</v>
      </c>
      <c r="D454" s="11"/>
      <c r="E454" s="8"/>
      <c r="F454" s="9">
        <v>6964.9</v>
      </c>
      <c r="I454" s="7" t="s">
        <v>9</v>
      </c>
      <c r="J454" s="8" t="s">
        <v>25</v>
      </c>
    </row>
    <row r="455" spans="1:10">
      <c r="A455" s="5" t="s">
        <v>541</v>
      </c>
      <c r="B455" s="6">
        <v>44817.483568715281</v>
      </c>
      <c r="C455" s="5" t="s">
        <v>13</v>
      </c>
      <c r="D455" s="11"/>
      <c r="E455" s="8"/>
      <c r="F455" s="9">
        <v>6534.5</v>
      </c>
      <c r="I455" s="7" t="s">
        <v>9</v>
      </c>
      <c r="J455" s="5" t="s">
        <v>14</v>
      </c>
    </row>
    <row r="456" spans="1:10">
      <c r="A456" s="5" t="s">
        <v>541</v>
      </c>
      <c r="B456" s="6">
        <v>44817.483568715281</v>
      </c>
      <c r="C456" s="5" t="s">
        <v>13</v>
      </c>
      <c r="D456" s="11"/>
      <c r="E456" s="8"/>
      <c r="F456" s="9">
        <v>10678.5</v>
      </c>
      <c r="I456" s="7" t="s">
        <v>9</v>
      </c>
      <c r="J456" s="5" t="s">
        <v>150</v>
      </c>
    </row>
    <row r="457" spans="1:10">
      <c r="A457" s="5" t="s">
        <v>541</v>
      </c>
      <c r="B457" s="6">
        <v>44817.483568715281</v>
      </c>
      <c r="C457" s="5" t="s">
        <v>13</v>
      </c>
      <c r="D457" s="11"/>
      <c r="E457" s="8"/>
      <c r="F457" s="9">
        <v>5384.7</v>
      </c>
      <c r="I457" s="7" t="s">
        <v>9</v>
      </c>
      <c r="J457" s="5" t="s">
        <v>154</v>
      </c>
    </row>
    <row r="458" spans="1:10">
      <c r="A458" s="5" t="s">
        <v>541</v>
      </c>
      <c r="B458" s="6">
        <v>44817.483568715281</v>
      </c>
      <c r="C458" s="5" t="s">
        <v>13</v>
      </c>
      <c r="D458" s="11"/>
      <c r="E458" s="8"/>
      <c r="F458" s="9">
        <v>4785</v>
      </c>
      <c r="I458" s="7" t="s">
        <v>9</v>
      </c>
      <c r="J458" s="8" t="s">
        <v>28</v>
      </c>
    </row>
    <row r="459" spans="1:10">
      <c r="A459" s="5" t="s">
        <v>541</v>
      </c>
      <c r="B459" s="6">
        <v>44817.483568715281</v>
      </c>
      <c r="C459" s="5" t="s">
        <v>13</v>
      </c>
      <c r="D459" s="11"/>
      <c r="E459" s="8"/>
      <c r="F459" s="9">
        <v>9265</v>
      </c>
      <c r="I459" s="7" t="s">
        <v>9</v>
      </c>
      <c r="J459" s="8" t="s">
        <v>30</v>
      </c>
    </row>
    <row r="460" spans="1:10">
      <c r="A460" s="10" t="s">
        <v>15</v>
      </c>
      <c r="B460" s="3"/>
      <c r="C460" s="3"/>
      <c r="D460" s="11"/>
      <c r="E460" s="8"/>
      <c r="F460" s="14">
        <f>SUM(F454:G459)</f>
        <v>43612.600000000006</v>
      </c>
      <c r="H460" s="9"/>
      <c r="I460" s="5"/>
      <c r="J460" s="5"/>
    </row>
    <row r="461" spans="1:10" ht="15.75">
      <c r="A461" s="12" t="s">
        <v>16</v>
      </c>
      <c r="B461" s="12" t="s">
        <v>17</v>
      </c>
      <c r="C461" s="12" t="s">
        <v>18</v>
      </c>
      <c r="D461" s="21">
        <v>111804781</v>
      </c>
      <c r="E461" s="8"/>
      <c r="H461" s="9"/>
      <c r="I461" s="5"/>
      <c r="J461" s="5"/>
    </row>
    <row r="462" spans="1:10">
      <c r="A462" s="5"/>
      <c r="B462" s="6"/>
      <c r="C462" s="5"/>
      <c r="D462" s="11"/>
      <c r="E462" s="8"/>
      <c r="H462" s="9"/>
      <c r="I462" s="5"/>
      <c r="J462" s="5"/>
    </row>
    <row r="463" spans="1:10">
      <c r="A463" s="5"/>
      <c r="B463" s="6"/>
      <c r="C463" s="5"/>
      <c r="D463" s="11"/>
      <c r="E463" s="8"/>
      <c r="H463" s="9"/>
      <c r="I463" s="5"/>
      <c r="J463" s="5"/>
    </row>
    <row r="464" spans="1:10">
      <c r="A464" s="5" t="s">
        <v>540</v>
      </c>
      <c r="B464" s="6">
        <v>44817.810410590275</v>
      </c>
      <c r="C464" s="5" t="s">
        <v>13</v>
      </c>
      <c r="D464" s="13">
        <v>45162916927</v>
      </c>
      <c r="E464" s="8" t="s">
        <v>21</v>
      </c>
      <c r="H464" s="9">
        <v>2078.4</v>
      </c>
      <c r="I464" s="5" t="s">
        <v>22</v>
      </c>
      <c r="J464" s="5" t="s">
        <v>24</v>
      </c>
    </row>
    <row r="465" spans="1:10">
      <c r="A465" s="5" t="s">
        <v>540</v>
      </c>
      <c r="B465" s="6">
        <v>44817.810410590275</v>
      </c>
      <c r="C465" s="5" t="s">
        <v>13</v>
      </c>
      <c r="D465" s="11">
        <v>21362237</v>
      </c>
      <c r="E465" s="5" t="s">
        <v>73</v>
      </c>
      <c r="H465" s="9">
        <v>10000</v>
      </c>
      <c r="I465" s="5" t="s">
        <v>22</v>
      </c>
      <c r="J465" s="5" t="s">
        <v>24</v>
      </c>
    </row>
    <row r="466" spans="1:10">
      <c r="A466" s="5" t="s">
        <v>540</v>
      </c>
      <c r="B466" s="6">
        <v>44817.810410590275</v>
      </c>
      <c r="C466" s="5" t="s">
        <v>13</v>
      </c>
      <c r="D466" s="13">
        <v>45172885826</v>
      </c>
      <c r="E466" s="8" t="s">
        <v>21</v>
      </c>
      <c r="H466" s="9">
        <v>1698.51</v>
      </c>
      <c r="I466" s="5" t="s">
        <v>22</v>
      </c>
      <c r="J466" s="5" t="s">
        <v>435</v>
      </c>
    </row>
    <row r="467" spans="1:10">
      <c r="A467" s="5" t="s">
        <v>540</v>
      </c>
      <c r="B467" s="6">
        <v>44817.810410590275</v>
      </c>
      <c r="C467" s="5" t="s">
        <v>13</v>
      </c>
      <c r="D467" s="13">
        <v>451629048471</v>
      </c>
      <c r="E467" s="5" t="s">
        <v>57</v>
      </c>
      <c r="H467" s="9">
        <v>1367.41</v>
      </c>
      <c r="I467" s="5" t="s">
        <v>22</v>
      </c>
      <c r="J467" s="5" t="s">
        <v>435</v>
      </c>
    </row>
    <row r="468" spans="1:10">
      <c r="A468" s="5" t="s">
        <v>540</v>
      </c>
      <c r="B468" s="6">
        <v>44817.810410590275</v>
      </c>
      <c r="C468" s="5" t="s">
        <v>13</v>
      </c>
      <c r="D468" s="13">
        <v>451629048472</v>
      </c>
      <c r="E468" s="5" t="s">
        <v>57</v>
      </c>
      <c r="H468" s="9">
        <v>1654.03</v>
      </c>
      <c r="I468" s="5" t="s">
        <v>22</v>
      </c>
      <c r="J468" s="5" t="s">
        <v>435</v>
      </c>
    </row>
    <row r="469" spans="1:10">
      <c r="A469" s="5" t="s">
        <v>540</v>
      </c>
      <c r="B469" s="6">
        <v>44817.810410590275</v>
      </c>
      <c r="C469" s="5" t="s">
        <v>13</v>
      </c>
      <c r="D469" s="13">
        <v>45143193807</v>
      </c>
      <c r="E469" s="8" t="s">
        <v>21</v>
      </c>
      <c r="H469" s="9">
        <v>440.5</v>
      </c>
      <c r="I469" s="5" t="s">
        <v>22</v>
      </c>
      <c r="J469" s="5" t="s">
        <v>435</v>
      </c>
    </row>
    <row r="470" spans="1:10">
      <c r="A470" s="5" t="s">
        <v>540</v>
      </c>
      <c r="B470" s="6">
        <v>44817.810410590275</v>
      </c>
      <c r="C470" s="5" t="s">
        <v>13</v>
      </c>
      <c r="D470" s="11">
        <v>271930</v>
      </c>
      <c r="E470" s="8" t="s">
        <v>21</v>
      </c>
      <c r="H470" s="9">
        <v>4623.8999999999996</v>
      </c>
      <c r="I470" s="5" t="s">
        <v>22</v>
      </c>
      <c r="J470" s="5" t="s">
        <v>20</v>
      </c>
    </row>
    <row r="471" spans="1:10">
      <c r="A471" s="5" t="s">
        <v>540</v>
      </c>
      <c r="B471" s="6">
        <v>44817.810410590275</v>
      </c>
      <c r="C471" s="5" t="s">
        <v>13</v>
      </c>
      <c r="D471" s="11">
        <v>223653</v>
      </c>
      <c r="E471" s="8" t="s">
        <v>21</v>
      </c>
      <c r="H471" s="9">
        <v>12540.7</v>
      </c>
      <c r="I471" s="5" t="s">
        <v>22</v>
      </c>
      <c r="J471" s="5" t="s">
        <v>23</v>
      </c>
    </row>
    <row r="472" spans="1:10">
      <c r="A472" s="5" t="s">
        <v>540</v>
      </c>
      <c r="B472" s="6">
        <v>44817.810410590275</v>
      </c>
      <c r="C472" s="5" t="s">
        <v>13</v>
      </c>
      <c r="D472" s="13">
        <v>45112956047</v>
      </c>
      <c r="E472" s="8" t="s">
        <v>21</v>
      </c>
      <c r="H472" s="9">
        <v>2062.5</v>
      </c>
      <c r="I472" s="5" t="s">
        <v>22</v>
      </c>
      <c r="J472" s="5" t="s">
        <v>24</v>
      </c>
    </row>
    <row r="473" spans="1:10">
      <c r="A473" s="5" t="s">
        <v>540</v>
      </c>
      <c r="B473" s="6">
        <v>44817.810410590275</v>
      </c>
      <c r="C473" s="5" t="s">
        <v>13</v>
      </c>
      <c r="D473" s="11"/>
      <c r="E473" s="8"/>
      <c r="F473" s="9">
        <v>0.1</v>
      </c>
      <c r="I473" s="7" t="s">
        <v>9</v>
      </c>
      <c r="J473" s="5" t="s">
        <v>152</v>
      </c>
    </row>
    <row r="474" spans="1:10">
      <c r="A474" s="5" t="s">
        <v>540</v>
      </c>
      <c r="B474" s="6">
        <v>44817.810410590275</v>
      </c>
      <c r="C474" s="5" t="s">
        <v>13</v>
      </c>
      <c r="D474" s="11"/>
      <c r="E474" s="8"/>
      <c r="F474" s="9">
        <v>10617.3</v>
      </c>
      <c r="I474" s="7" t="s">
        <v>9</v>
      </c>
      <c r="J474" s="5" t="s">
        <v>26</v>
      </c>
    </row>
    <row r="475" spans="1:10">
      <c r="A475" s="5" t="s">
        <v>540</v>
      </c>
      <c r="B475" s="6">
        <v>44817.810410590275</v>
      </c>
      <c r="C475" s="5" t="s">
        <v>13</v>
      </c>
      <c r="D475" s="11"/>
      <c r="E475" s="8"/>
      <c r="F475" s="9">
        <v>4626.3</v>
      </c>
      <c r="I475" s="7" t="s">
        <v>9</v>
      </c>
      <c r="J475" s="8" t="s">
        <v>156</v>
      </c>
    </row>
    <row r="476" spans="1:10">
      <c r="A476" s="5" t="s">
        <v>540</v>
      </c>
      <c r="B476" s="6">
        <v>44817.810410590275</v>
      </c>
      <c r="C476" s="5" t="s">
        <v>13</v>
      </c>
      <c r="D476" s="11"/>
      <c r="E476" s="8"/>
      <c r="F476" s="9">
        <v>4943.2</v>
      </c>
      <c r="I476" s="7" t="s">
        <v>9</v>
      </c>
      <c r="J476" s="8" t="s">
        <v>30</v>
      </c>
    </row>
    <row r="477" spans="1:10">
      <c r="A477" s="5" t="s">
        <v>540</v>
      </c>
      <c r="B477" s="6">
        <v>44817.810410590275</v>
      </c>
      <c r="C477" s="5" t="s">
        <v>13</v>
      </c>
      <c r="D477" s="11"/>
      <c r="E477" s="8"/>
      <c r="F477" s="9">
        <v>14887.5</v>
      </c>
      <c r="I477" s="7" t="s">
        <v>9</v>
      </c>
      <c r="J477" s="5" t="s">
        <v>435</v>
      </c>
    </row>
    <row r="478" spans="1:10">
      <c r="A478" s="10" t="s">
        <v>15</v>
      </c>
      <c r="B478" s="3"/>
      <c r="C478" s="3"/>
      <c r="D478" s="11"/>
      <c r="E478" s="8"/>
      <c r="F478" s="14">
        <f>SUM(F472:G477)</f>
        <v>35074.400000000001</v>
      </c>
      <c r="H478" s="9"/>
      <c r="I478" s="5"/>
      <c r="J478" s="5"/>
    </row>
    <row r="479" spans="1:10" ht="15.75">
      <c r="A479" s="12" t="s">
        <v>16</v>
      </c>
      <c r="B479" s="12" t="s">
        <v>17</v>
      </c>
      <c r="C479" s="12" t="s">
        <v>18</v>
      </c>
      <c r="D479" s="21">
        <v>111808257</v>
      </c>
      <c r="E479" s="8"/>
      <c r="H479" s="9"/>
      <c r="I479" s="5"/>
      <c r="J479" s="5"/>
    </row>
    <row r="482" spans="1:10">
      <c r="A482" s="1" t="s">
        <v>0</v>
      </c>
      <c r="B482" s="2"/>
      <c r="C482" s="2"/>
      <c r="D482" s="2"/>
      <c r="E482" s="2"/>
      <c r="F482" s="2"/>
      <c r="G482" s="2"/>
      <c r="H482" s="2"/>
      <c r="I482" s="2"/>
      <c r="J482" s="2"/>
    </row>
    <row r="483" spans="1:10">
      <c r="A483" s="3" t="s">
        <v>573</v>
      </c>
      <c r="B483" s="2"/>
      <c r="C483" s="2"/>
      <c r="D483" s="2"/>
      <c r="E483" s="2"/>
      <c r="F483" s="2"/>
      <c r="G483" s="2"/>
      <c r="H483" s="2"/>
      <c r="I483" s="2"/>
      <c r="J483" s="2"/>
    </row>
    <row r="484" spans="1:10">
      <c r="A484" s="103" t="s">
        <v>0</v>
      </c>
      <c r="B484" s="103" t="s">
        <v>2</v>
      </c>
      <c r="C484" s="103" t="s">
        <v>3</v>
      </c>
      <c r="D484" s="103" t="s">
        <v>4</v>
      </c>
      <c r="E484" s="103" t="s">
        <v>5</v>
      </c>
      <c r="F484" s="105" t="s">
        <v>6</v>
      </c>
      <c r="G484" s="106"/>
      <c r="H484" s="107"/>
      <c r="I484" s="103" t="s">
        <v>7</v>
      </c>
      <c r="J484" s="103" t="s">
        <v>8</v>
      </c>
    </row>
    <row r="485" spans="1:10">
      <c r="A485" s="104"/>
      <c r="B485" s="104"/>
      <c r="C485" s="104"/>
      <c r="D485" s="104"/>
      <c r="E485" s="104"/>
      <c r="F485" s="46" t="s">
        <v>9</v>
      </c>
      <c r="G485" s="46" t="s">
        <v>10</v>
      </c>
      <c r="H485" s="46" t="s">
        <v>11</v>
      </c>
      <c r="I485" s="104"/>
      <c r="J485" s="104"/>
    </row>
    <row r="486" spans="1:10">
      <c r="A486" s="5" t="s">
        <v>576</v>
      </c>
      <c r="B486" s="6">
        <v>44818.498831493052</v>
      </c>
      <c r="C486" s="5" t="s">
        <v>13</v>
      </c>
      <c r="D486" s="11"/>
      <c r="E486" s="8"/>
      <c r="F486" s="9">
        <v>15021</v>
      </c>
      <c r="I486" s="7" t="s">
        <v>9</v>
      </c>
      <c r="J486" s="8" t="s">
        <v>25</v>
      </c>
    </row>
    <row r="487" spans="1:10">
      <c r="A487" s="5" t="s">
        <v>576</v>
      </c>
      <c r="B487" s="6">
        <v>44818.498831493052</v>
      </c>
      <c r="C487" s="5" t="s">
        <v>13</v>
      </c>
      <c r="D487" s="11"/>
      <c r="E487" s="8"/>
      <c r="F487" s="9">
        <v>7942.9</v>
      </c>
      <c r="I487" s="7" t="s">
        <v>9</v>
      </c>
      <c r="J487" s="5" t="s">
        <v>14</v>
      </c>
    </row>
    <row r="488" spans="1:10">
      <c r="A488" s="5" t="s">
        <v>576</v>
      </c>
      <c r="B488" s="6">
        <v>44818.498831493052</v>
      </c>
      <c r="C488" s="5" t="s">
        <v>13</v>
      </c>
      <c r="D488" s="11"/>
      <c r="E488" s="8"/>
      <c r="F488" s="9">
        <v>5504.2</v>
      </c>
      <c r="I488" s="7" t="s">
        <v>9</v>
      </c>
      <c r="J488" s="8" t="s">
        <v>149</v>
      </c>
    </row>
    <row r="489" spans="1:10">
      <c r="A489" s="5" t="s">
        <v>576</v>
      </c>
      <c r="B489" s="6">
        <v>44818.498831493052</v>
      </c>
      <c r="C489" s="5" t="s">
        <v>13</v>
      </c>
      <c r="D489" s="11"/>
      <c r="E489" s="8"/>
      <c r="F489" s="9">
        <v>10708.6</v>
      </c>
      <c r="I489" s="7" t="s">
        <v>9</v>
      </c>
      <c r="J489" s="5" t="s">
        <v>26</v>
      </c>
    </row>
    <row r="490" spans="1:10">
      <c r="A490" s="5" t="s">
        <v>576</v>
      </c>
      <c r="B490" s="6">
        <v>44818.498831493052</v>
      </c>
      <c r="C490" s="5" t="s">
        <v>13</v>
      </c>
      <c r="D490" s="11"/>
      <c r="E490" s="8"/>
      <c r="F490" s="9">
        <v>20508.3</v>
      </c>
      <c r="I490" s="7" t="s">
        <v>9</v>
      </c>
      <c r="J490" s="5" t="s">
        <v>356</v>
      </c>
    </row>
    <row r="491" spans="1:10">
      <c r="A491" s="5" t="s">
        <v>576</v>
      </c>
      <c r="B491" s="6">
        <v>44818.498831493052</v>
      </c>
      <c r="C491" s="5" t="s">
        <v>13</v>
      </c>
      <c r="D491" s="11"/>
      <c r="E491" s="8"/>
      <c r="F491" s="9">
        <v>84418.6</v>
      </c>
      <c r="I491" s="7" t="s">
        <v>9</v>
      </c>
      <c r="J491" s="8" t="s">
        <v>354</v>
      </c>
    </row>
    <row r="492" spans="1:10">
      <c r="A492" s="10" t="s">
        <v>15</v>
      </c>
      <c r="B492" s="3"/>
      <c r="C492" s="3"/>
      <c r="D492" s="11"/>
      <c r="E492" s="8"/>
      <c r="F492" s="33">
        <f>SUM(F486:G491)</f>
        <v>144103.6</v>
      </c>
      <c r="H492" s="9"/>
      <c r="I492" s="7"/>
      <c r="J492" s="5"/>
    </row>
    <row r="493" spans="1:10" ht="15.75">
      <c r="A493" s="12" t="s">
        <v>16</v>
      </c>
      <c r="B493" s="12" t="s">
        <v>17</v>
      </c>
      <c r="C493" s="12" t="s">
        <v>18</v>
      </c>
      <c r="D493" s="21">
        <v>111808258</v>
      </c>
      <c r="E493" s="8"/>
      <c r="H493" s="9"/>
      <c r="I493" s="7"/>
      <c r="J493" s="5"/>
    </row>
    <row r="494" spans="1:10">
      <c r="A494" s="5"/>
      <c r="B494" s="6"/>
      <c r="C494" s="5"/>
      <c r="D494" s="11"/>
      <c r="E494" s="8"/>
      <c r="H494" s="9"/>
      <c r="I494" s="7"/>
      <c r="J494" s="5"/>
    </row>
    <row r="495" spans="1:10">
      <c r="A495" s="5"/>
      <c r="B495" s="6"/>
      <c r="C495" s="5"/>
      <c r="D495" s="11"/>
      <c r="E495" s="8"/>
      <c r="H495" s="9"/>
      <c r="I495" s="7"/>
      <c r="J495" s="5"/>
    </row>
    <row r="496" spans="1:10">
      <c r="A496" s="5" t="s">
        <v>575</v>
      </c>
      <c r="B496" s="6">
        <v>44818.77970392361</v>
      </c>
      <c r="C496" s="5" t="s">
        <v>13</v>
      </c>
      <c r="D496" s="13">
        <v>45143196649</v>
      </c>
      <c r="E496" s="8" t="s">
        <v>21</v>
      </c>
      <c r="H496" s="9">
        <v>3500</v>
      </c>
      <c r="I496" s="5" t="s">
        <v>22</v>
      </c>
      <c r="J496" s="5" t="s">
        <v>23</v>
      </c>
    </row>
    <row r="497" spans="1:10">
      <c r="A497" s="5" t="s">
        <v>575</v>
      </c>
      <c r="B497" s="6">
        <v>44818.77970392361</v>
      </c>
      <c r="C497" s="5" t="s">
        <v>13</v>
      </c>
      <c r="D497" s="13">
        <v>19070515677</v>
      </c>
      <c r="E497" s="8" t="s">
        <v>21</v>
      </c>
      <c r="H497" s="9">
        <v>12154.2</v>
      </c>
      <c r="I497" s="5" t="s">
        <v>22</v>
      </c>
      <c r="J497" s="5" t="s">
        <v>435</v>
      </c>
    </row>
    <row r="498" spans="1:10">
      <c r="A498" s="5" t="s">
        <v>575</v>
      </c>
      <c r="B498" s="6">
        <v>44818.77970392361</v>
      </c>
      <c r="C498" s="5" t="s">
        <v>13</v>
      </c>
      <c r="D498" s="11">
        <v>454613</v>
      </c>
      <c r="E498" s="8" t="s">
        <v>21</v>
      </c>
      <c r="H498" s="9">
        <v>11470.5</v>
      </c>
      <c r="I498" s="5" t="s">
        <v>22</v>
      </c>
      <c r="J498" s="5" t="s">
        <v>20</v>
      </c>
    </row>
    <row r="499" spans="1:10">
      <c r="A499" s="5" t="s">
        <v>575</v>
      </c>
      <c r="B499" s="6">
        <v>44818.77970392361</v>
      </c>
      <c r="C499" s="5" t="s">
        <v>13</v>
      </c>
      <c r="D499" s="11">
        <v>126920</v>
      </c>
      <c r="E499" s="8" t="s">
        <v>21</v>
      </c>
      <c r="H499" s="9">
        <v>7800</v>
      </c>
      <c r="I499" s="5" t="s">
        <v>22</v>
      </c>
      <c r="J499" s="5" t="s">
        <v>23</v>
      </c>
    </row>
    <row r="500" spans="1:10">
      <c r="A500" s="5" t="s">
        <v>575</v>
      </c>
      <c r="B500" s="6">
        <v>44818.77970392361</v>
      </c>
      <c r="C500" s="5" t="s">
        <v>13</v>
      </c>
      <c r="D500" s="13">
        <v>51716670944</v>
      </c>
      <c r="E500" s="8" t="s">
        <v>21</v>
      </c>
      <c r="H500" s="9">
        <v>979.2</v>
      </c>
      <c r="I500" s="5" t="s">
        <v>22</v>
      </c>
      <c r="J500" s="5" t="s">
        <v>24</v>
      </c>
    </row>
    <row r="501" spans="1:10">
      <c r="A501" s="5" t="s">
        <v>575</v>
      </c>
      <c r="B501" s="6">
        <v>44818.77970392361</v>
      </c>
      <c r="C501" s="5" t="s">
        <v>13</v>
      </c>
      <c r="D501" s="13">
        <v>45132826747</v>
      </c>
      <c r="E501" s="8" t="s">
        <v>21</v>
      </c>
      <c r="H501" s="9">
        <v>387.6</v>
      </c>
      <c r="I501" s="5" t="s">
        <v>22</v>
      </c>
      <c r="J501" s="5" t="s">
        <v>24</v>
      </c>
    </row>
    <row r="502" spans="1:10">
      <c r="A502" s="5" t="s">
        <v>575</v>
      </c>
      <c r="B502" s="6">
        <v>44818.77970392361</v>
      </c>
      <c r="C502" s="5" t="s">
        <v>13</v>
      </c>
      <c r="D502" s="13">
        <v>45112956324</v>
      </c>
      <c r="E502" s="5" t="s">
        <v>57</v>
      </c>
      <c r="H502" s="9">
        <v>1201.4100000000001</v>
      </c>
      <c r="I502" s="5" t="s">
        <v>22</v>
      </c>
      <c r="J502" s="5" t="s">
        <v>435</v>
      </c>
    </row>
    <row r="503" spans="1:10">
      <c r="A503" s="5" t="s">
        <v>575</v>
      </c>
      <c r="B503" s="6">
        <v>44818.77970392361</v>
      </c>
      <c r="C503" s="5" t="s">
        <v>13</v>
      </c>
      <c r="D503" s="11">
        <v>619731</v>
      </c>
      <c r="E503" s="8" t="s">
        <v>21</v>
      </c>
      <c r="H503" s="9">
        <v>5403.24</v>
      </c>
      <c r="I503" s="5" t="s">
        <v>22</v>
      </c>
      <c r="J503" s="5" t="s">
        <v>435</v>
      </c>
    </row>
    <row r="504" spans="1:10">
      <c r="A504" s="5" t="s">
        <v>575</v>
      </c>
      <c r="B504" s="6">
        <v>44818.77970392361</v>
      </c>
      <c r="C504" s="5" t="s">
        <v>13</v>
      </c>
      <c r="D504" s="11">
        <v>619730</v>
      </c>
      <c r="E504" s="8" t="s">
        <v>21</v>
      </c>
      <c r="H504" s="9">
        <v>615</v>
      </c>
      <c r="I504" s="5" t="s">
        <v>22</v>
      </c>
      <c r="J504" s="5" t="s">
        <v>435</v>
      </c>
    </row>
    <row r="505" spans="1:10">
      <c r="A505" s="5" t="s">
        <v>575</v>
      </c>
      <c r="B505" s="6">
        <v>44818.77970392361</v>
      </c>
      <c r="C505" s="5" t="s">
        <v>13</v>
      </c>
      <c r="D505" s="11">
        <v>619729</v>
      </c>
      <c r="E505" s="8" t="s">
        <v>21</v>
      </c>
      <c r="H505" s="9">
        <v>5578.84</v>
      </c>
      <c r="I505" s="5" t="s">
        <v>22</v>
      </c>
      <c r="J505" s="5" t="s">
        <v>435</v>
      </c>
    </row>
    <row r="506" spans="1:10">
      <c r="A506" s="5" t="s">
        <v>575</v>
      </c>
      <c r="B506" s="6">
        <v>44818.77970392361</v>
      </c>
      <c r="C506" s="5" t="s">
        <v>13</v>
      </c>
      <c r="D506" s="11">
        <v>619728</v>
      </c>
      <c r="E506" s="8" t="s">
        <v>21</v>
      </c>
      <c r="H506" s="9">
        <v>5727.3</v>
      </c>
      <c r="I506" s="5" t="s">
        <v>22</v>
      </c>
      <c r="J506" s="5" t="s">
        <v>435</v>
      </c>
    </row>
    <row r="507" spans="1:10">
      <c r="A507" s="5" t="s">
        <v>575</v>
      </c>
      <c r="B507" s="6">
        <v>44818.77970392361</v>
      </c>
      <c r="C507" s="5" t="s">
        <v>13</v>
      </c>
      <c r="D507" s="11"/>
      <c r="E507" s="8"/>
      <c r="F507" s="9">
        <v>7862.8</v>
      </c>
      <c r="I507" s="7" t="s">
        <v>9</v>
      </c>
      <c r="J507" s="8" t="s">
        <v>25</v>
      </c>
    </row>
    <row r="508" spans="1:10">
      <c r="A508" s="5" t="s">
        <v>575</v>
      </c>
      <c r="B508" s="6">
        <v>44818.77970392361</v>
      </c>
      <c r="C508" s="5" t="s">
        <v>13</v>
      </c>
      <c r="D508" s="11"/>
      <c r="E508" s="8"/>
      <c r="F508" s="9">
        <v>8561.9</v>
      </c>
      <c r="I508" s="7" t="s">
        <v>9</v>
      </c>
      <c r="J508" s="5" t="s">
        <v>148</v>
      </c>
    </row>
    <row r="509" spans="1:10">
      <c r="A509" s="5" t="s">
        <v>575</v>
      </c>
      <c r="B509" s="6">
        <v>44818.77970392361</v>
      </c>
      <c r="C509" s="5" t="s">
        <v>13</v>
      </c>
      <c r="D509" s="11"/>
      <c r="E509" s="8"/>
      <c r="F509" s="9">
        <v>26113.200000000001</v>
      </c>
      <c r="I509" s="7" t="s">
        <v>9</v>
      </c>
      <c r="J509" s="5" t="s">
        <v>150</v>
      </c>
    </row>
    <row r="510" spans="1:10">
      <c r="A510" s="5" t="s">
        <v>575</v>
      </c>
      <c r="B510" s="6">
        <v>44818.77970392361</v>
      </c>
      <c r="C510" s="5" t="s">
        <v>13</v>
      </c>
      <c r="D510" s="11"/>
      <c r="E510" s="8"/>
      <c r="F510" s="9">
        <v>38760.1</v>
      </c>
      <c r="I510" s="7" t="s">
        <v>9</v>
      </c>
      <c r="J510" s="5" t="s">
        <v>151</v>
      </c>
    </row>
    <row r="511" spans="1:10">
      <c r="A511" s="5" t="s">
        <v>575</v>
      </c>
      <c r="B511" s="6">
        <v>44818.77970392361</v>
      </c>
      <c r="C511" s="5" t="s">
        <v>13</v>
      </c>
      <c r="D511" s="11"/>
      <c r="E511" s="8"/>
      <c r="F511" s="9">
        <v>20153.099999999999</v>
      </c>
      <c r="I511" s="7" t="s">
        <v>9</v>
      </c>
      <c r="J511" s="5" t="s">
        <v>27</v>
      </c>
    </row>
    <row r="512" spans="1:10">
      <c r="A512" s="5" t="s">
        <v>575</v>
      </c>
      <c r="B512" s="6">
        <v>44818.77970392361</v>
      </c>
      <c r="C512" s="5" t="s">
        <v>13</v>
      </c>
      <c r="D512" s="11"/>
      <c r="E512" s="8"/>
      <c r="F512" s="9">
        <v>19569.3</v>
      </c>
      <c r="I512" s="7" t="s">
        <v>9</v>
      </c>
      <c r="J512" s="5" t="s">
        <v>153</v>
      </c>
    </row>
    <row r="513" spans="1:10">
      <c r="A513" s="5" t="s">
        <v>575</v>
      </c>
      <c r="B513" s="6">
        <v>44818.77970392361</v>
      </c>
      <c r="C513" s="5" t="s">
        <v>13</v>
      </c>
      <c r="D513" s="11"/>
      <c r="E513" s="8"/>
      <c r="F513" s="9">
        <v>21691.8</v>
      </c>
      <c r="I513" s="7" t="s">
        <v>9</v>
      </c>
      <c r="J513" s="5" t="s">
        <v>154</v>
      </c>
    </row>
    <row r="514" spans="1:10">
      <c r="A514" s="5" t="s">
        <v>575</v>
      </c>
      <c r="B514" s="6">
        <v>44818.77970392361</v>
      </c>
      <c r="C514" s="5" t="s">
        <v>13</v>
      </c>
      <c r="D514" s="11"/>
      <c r="E514" s="8"/>
      <c r="F514" s="9">
        <v>4988.2</v>
      </c>
      <c r="I514" s="7" t="s">
        <v>9</v>
      </c>
      <c r="J514" s="8" t="s">
        <v>28</v>
      </c>
    </row>
    <row r="515" spans="1:10">
      <c r="A515" s="5" t="s">
        <v>575</v>
      </c>
      <c r="B515" s="6">
        <v>44818.77970392361</v>
      </c>
      <c r="C515" s="5" t="s">
        <v>13</v>
      </c>
      <c r="D515" s="11"/>
      <c r="E515" s="8"/>
      <c r="F515" s="9">
        <v>29165.200000000001</v>
      </c>
      <c r="I515" s="7" t="s">
        <v>9</v>
      </c>
      <c r="J515" s="8" t="s">
        <v>29</v>
      </c>
    </row>
    <row r="516" spans="1:10">
      <c r="A516" s="5" t="s">
        <v>575</v>
      </c>
      <c r="B516" s="6">
        <v>44818.77970392361</v>
      </c>
      <c r="C516" s="5" t="s">
        <v>13</v>
      </c>
      <c r="D516" s="11"/>
      <c r="E516" s="8"/>
      <c r="F516" s="9">
        <v>11976.2</v>
      </c>
      <c r="I516" s="7" t="s">
        <v>9</v>
      </c>
      <c r="J516" s="8" t="s">
        <v>156</v>
      </c>
    </row>
    <row r="517" spans="1:10">
      <c r="A517" s="10" t="s">
        <v>15</v>
      </c>
      <c r="B517" s="3"/>
      <c r="C517" s="3"/>
      <c r="D517" s="11"/>
      <c r="E517" s="8"/>
      <c r="F517" s="33">
        <f>SUM(F496:G516)</f>
        <v>188841.80000000005</v>
      </c>
      <c r="H517" s="9"/>
      <c r="I517" s="7"/>
      <c r="J517" s="5"/>
    </row>
    <row r="518" spans="1:10" ht="15.75">
      <c r="A518" s="12" t="s">
        <v>16</v>
      </c>
      <c r="B518" s="12" t="s">
        <v>17</v>
      </c>
      <c r="C518" s="12" t="s">
        <v>18</v>
      </c>
      <c r="D518" s="21">
        <v>111819581</v>
      </c>
      <c r="E518" s="8"/>
      <c r="H518" s="9"/>
      <c r="I518" s="7"/>
      <c r="J518" s="5"/>
    </row>
    <row r="521" spans="1:10">
      <c r="A521" s="1" t="s">
        <v>0</v>
      </c>
      <c r="B521" s="2"/>
      <c r="C521" s="2"/>
      <c r="D521" s="2"/>
      <c r="E521" s="2"/>
      <c r="F521" s="2"/>
      <c r="G521" s="2"/>
      <c r="H521" s="2"/>
      <c r="I521" s="2"/>
      <c r="J521" s="2"/>
    </row>
    <row r="522" spans="1:10">
      <c r="A522" s="3" t="s">
        <v>606</v>
      </c>
      <c r="B522" s="2"/>
      <c r="C522" s="2"/>
      <c r="D522" s="2"/>
      <c r="E522" s="2"/>
      <c r="F522" s="2"/>
      <c r="G522" s="2"/>
      <c r="H522" s="2"/>
      <c r="I522" s="2"/>
      <c r="J522" s="2"/>
    </row>
    <row r="523" spans="1:10">
      <c r="A523" s="103" t="s">
        <v>0</v>
      </c>
      <c r="B523" s="103" t="s">
        <v>2</v>
      </c>
      <c r="C523" s="103" t="s">
        <v>3</v>
      </c>
      <c r="D523" s="103" t="s">
        <v>4</v>
      </c>
      <c r="E523" s="103" t="s">
        <v>5</v>
      </c>
      <c r="F523" s="105" t="s">
        <v>6</v>
      </c>
      <c r="G523" s="106"/>
      <c r="H523" s="107"/>
      <c r="I523" s="103" t="s">
        <v>7</v>
      </c>
      <c r="J523" s="103" t="s">
        <v>8</v>
      </c>
    </row>
    <row r="524" spans="1:10">
      <c r="A524" s="104"/>
      <c r="B524" s="104"/>
      <c r="C524" s="104"/>
      <c r="D524" s="104"/>
      <c r="E524" s="104"/>
      <c r="F524" s="46" t="s">
        <v>9</v>
      </c>
      <c r="G524" s="46" t="s">
        <v>10</v>
      </c>
      <c r="H524" s="46" t="s">
        <v>11</v>
      </c>
      <c r="I524" s="104"/>
      <c r="J524" s="104"/>
    </row>
    <row r="525" spans="1:10">
      <c r="A525" s="5" t="s">
        <v>605</v>
      </c>
      <c r="B525" s="6">
        <v>44819.491870196762</v>
      </c>
      <c r="C525" s="5" t="s">
        <v>13</v>
      </c>
      <c r="D525" s="11"/>
      <c r="E525" s="8"/>
      <c r="F525" s="9">
        <v>4335</v>
      </c>
      <c r="I525" s="7" t="s">
        <v>9</v>
      </c>
      <c r="J525" s="5" t="s">
        <v>14</v>
      </c>
    </row>
    <row r="526" spans="1:10">
      <c r="A526" s="5" t="s">
        <v>605</v>
      </c>
      <c r="B526" s="6">
        <v>44819.491870196762</v>
      </c>
      <c r="C526" s="5" t="s">
        <v>13</v>
      </c>
      <c r="D526" s="11"/>
      <c r="E526" s="8"/>
      <c r="F526" s="9">
        <v>8997.9</v>
      </c>
      <c r="I526" s="7" t="s">
        <v>9</v>
      </c>
      <c r="J526" s="5" t="s">
        <v>148</v>
      </c>
    </row>
    <row r="527" spans="1:10">
      <c r="A527" s="5" t="s">
        <v>605</v>
      </c>
      <c r="B527" s="6">
        <v>44819.491870196762</v>
      </c>
      <c r="C527" s="5" t="s">
        <v>13</v>
      </c>
      <c r="D527" s="11"/>
      <c r="E527" s="8"/>
      <c r="F527" s="9">
        <v>15143.1</v>
      </c>
      <c r="I527" s="7" t="s">
        <v>9</v>
      </c>
      <c r="J527" s="5" t="s">
        <v>150</v>
      </c>
    </row>
    <row r="528" spans="1:10">
      <c r="A528" s="5" t="s">
        <v>605</v>
      </c>
      <c r="B528" s="6">
        <v>44819.491870196762</v>
      </c>
      <c r="C528" s="5" t="s">
        <v>13</v>
      </c>
      <c r="D528" s="11"/>
      <c r="E528" s="8"/>
      <c r="F528" s="9">
        <v>8406.7999999999993</v>
      </c>
      <c r="I528" s="7" t="s">
        <v>9</v>
      </c>
      <c r="J528" s="5" t="s">
        <v>26</v>
      </c>
    </row>
    <row r="529" spans="1:10">
      <c r="A529" s="5" t="s">
        <v>605</v>
      </c>
      <c r="B529" s="6">
        <v>44819.491870196762</v>
      </c>
      <c r="C529" s="5" t="s">
        <v>13</v>
      </c>
      <c r="D529" s="11"/>
      <c r="E529" s="8"/>
      <c r="F529" s="9">
        <v>12201</v>
      </c>
      <c r="I529" s="7" t="s">
        <v>9</v>
      </c>
      <c r="J529" s="5" t="s">
        <v>27</v>
      </c>
    </row>
    <row r="530" spans="1:10">
      <c r="A530" s="5" t="s">
        <v>605</v>
      </c>
      <c r="B530" s="6">
        <v>44819.491870196762</v>
      </c>
      <c r="C530" s="5" t="s">
        <v>13</v>
      </c>
      <c r="D530" s="11"/>
      <c r="E530" s="8"/>
      <c r="F530" s="9">
        <v>9192.2000000000007</v>
      </c>
      <c r="I530" s="7" t="s">
        <v>9</v>
      </c>
      <c r="J530" s="5" t="s">
        <v>153</v>
      </c>
    </row>
    <row r="531" spans="1:10">
      <c r="A531" s="5" t="s">
        <v>605</v>
      </c>
      <c r="B531" s="6">
        <v>44819.491870196762</v>
      </c>
      <c r="C531" s="5" t="s">
        <v>13</v>
      </c>
      <c r="D531" s="11"/>
      <c r="E531" s="8"/>
      <c r="F531" s="9">
        <v>10602.8</v>
      </c>
      <c r="I531" s="7" t="s">
        <v>9</v>
      </c>
      <c r="J531" s="8" t="s">
        <v>28</v>
      </c>
    </row>
    <row r="532" spans="1:10">
      <c r="A532" s="5" t="s">
        <v>605</v>
      </c>
      <c r="B532" s="6">
        <v>44819.491870196762</v>
      </c>
      <c r="C532" s="5" t="s">
        <v>13</v>
      </c>
      <c r="D532" s="11"/>
      <c r="E532" s="8"/>
      <c r="F532" s="9">
        <v>9461.7000000000007</v>
      </c>
      <c r="I532" s="7" t="s">
        <v>9</v>
      </c>
      <c r="J532" s="8" t="s">
        <v>156</v>
      </c>
    </row>
    <row r="533" spans="1:10">
      <c r="A533" s="5" t="s">
        <v>605</v>
      </c>
      <c r="B533" s="6">
        <v>44819.491870196762</v>
      </c>
      <c r="C533" s="5" t="s">
        <v>13</v>
      </c>
      <c r="D533" s="11"/>
      <c r="E533" s="8"/>
      <c r="F533" s="9">
        <v>24574.5</v>
      </c>
      <c r="I533" s="7" t="s">
        <v>9</v>
      </c>
      <c r="J533" s="8" t="s">
        <v>30</v>
      </c>
    </row>
    <row r="534" spans="1:10">
      <c r="A534" s="10" t="s">
        <v>15</v>
      </c>
      <c r="B534" s="3"/>
      <c r="C534" s="3"/>
      <c r="D534" s="11"/>
      <c r="E534" s="8"/>
      <c r="F534" s="33">
        <f>SUM(F525:G533)</f>
        <v>102915</v>
      </c>
      <c r="H534" s="9"/>
      <c r="I534" s="7"/>
      <c r="J534" s="8"/>
    </row>
    <row r="535" spans="1:10" ht="15.75">
      <c r="A535" s="12" t="s">
        <v>16</v>
      </c>
      <c r="B535" s="12" t="s">
        <v>17</v>
      </c>
      <c r="C535" s="12" t="s">
        <v>18</v>
      </c>
      <c r="D535" s="21">
        <v>111819685</v>
      </c>
      <c r="E535" s="8"/>
      <c r="H535" s="9"/>
      <c r="I535" s="7"/>
      <c r="J535" s="8"/>
    </row>
    <row r="536" spans="1:10">
      <c r="A536" s="5"/>
      <c r="B536" s="6"/>
      <c r="C536" s="5"/>
      <c r="D536" s="11"/>
      <c r="E536" s="8"/>
      <c r="H536" s="9"/>
      <c r="I536" s="7"/>
      <c r="J536" s="8"/>
    </row>
    <row r="537" spans="1:10">
      <c r="A537" s="5"/>
      <c r="B537" s="6"/>
      <c r="C537" s="5"/>
      <c r="D537" s="11"/>
      <c r="E537" s="8"/>
      <c r="H537" s="9"/>
      <c r="I537" s="7"/>
      <c r="J537" s="8"/>
    </row>
    <row r="538" spans="1:10">
      <c r="A538" s="5" t="s">
        <v>604</v>
      </c>
      <c r="B538" s="6">
        <v>44819.762650254626</v>
      </c>
      <c r="C538" s="5" t="s">
        <v>13</v>
      </c>
      <c r="D538" s="13">
        <v>51166719156</v>
      </c>
      <c r="E538" s="8" t="s">
        <v>21</v>
      </c>
      <c r="H538" s="9">
        <v>2192.1999999999998</v>
      </c>
      <c r="I538" s="5" t="s">
        <v>22</v>
      </c>
      <c r="J538" s="5" t="s">
        <v>24</v>
      </c>
    </row>
    <row r="539" spans="1:10">
      <c r="A539" s="5" t="s">
        <v>604</v>
      </c>
      <c r="B539" s="6">
        <v>44819.762650254626</v>
      </c>
      <c r="C539" s="5" t="s">
        <v>13</v>
      </c>
      <c r="D539" s="13">
        <v>45143191108</v>
      </c>
      <c r="E539" s="8" t="s">
        <v>21</v>
      </c>
      <c r="H539" s="9">
        <v>268</v>
      </c>
      <c r="I539" s="5" t="s">
        <v>22</v>
      </c>
      <c r="J539" s="5" t="s">
        <v>24</v>
      </c>
    </row>
    <row r="540" spans="1:10">
      <c r="A540" s="5" t="s">
        <v>604</v>
      </c>
      <c r="B540" s="6">
        <v>44819.762650254626</v>
      </c>
      <c r="C540" s="5" t="s">
        <v>13</v>
      </c>
      <c r="D540" s="13">
        <v>45143197470</v>
      </c>
      <c r="E540" s="8" t="s">
        <v>21</v>
      </c>
      <c r="H540" s="9">
        <v>155.9</v>
      </c>
      <c r="I540" s="5" t="s">
        <v>22</v>
      </c>
      <c r="J540" s="5" t="s">
        <v>24</v>
      </c>
    </row>
    <row r="541" spans="1:10">
      <c r="A541" s="5" t="s">
        <v>604</v>
      </c>
      <c r="B541" s="6">
        <v>44819.762650254626</v>
      </c>
      <c r="C541" s="5" t="s">
        <v>13</v>
      </c>
      <c r="D541" s="13">
        <v>45152821708</v>
      </c>
      <c r="E541" s="8" t="s">
        <v>21</v>
      </c>
      <c r="H541" s="9">
        <v>3201.74</v>
      </c>
      <c r="I541" s="5" t="s">
        <v>22</v>
      </c>
      <c r="J541" s="5" t="s">
        <v>24</v>
      </c>
    </row>
    <row r="542" spans="1:10">
      <c r="A542" s="5" t="s">
        <v>604</v>
      </c>
      <c r="B542" s="6">
        <v>44819.762650254626</v>
      </c>
      <c r="C542" s="5" t="s">
        <v>13</v>
      </c>
      <c r="D542" s="13">
        <v>58650108336</v>
      </c>
      <c r="E542" s="8" t="s">
        <v>21</v>
      </c>
      <c r="H542" s="9">
        <v>26846.639999999999</v>
      </c>
      <c r="I542" s="5" t="s">
        <v>22</v>
      </c>
      <c r="J542" s="5" t="s">
        <v>24</v>
      </c>
    </row>
    <row r="543" spans="1:10">
      <c r="A543" s="5" t="s">
        <v>604</v>
      </c>
      <c r="B543" s="6">
        <v>44819.762650254626</v>
      </c>
      <c r="C543" s="5" t="s">
        <v>13</v>
      </c>
      <c r="D543" s="13">
        <v>895201206867</v>
      </c>
      <c r="E543" s="8" t="s">
        <v>21</v>
      </c>
      <c r="H543" s="9">
        <v>17505.45</v>
      </c>
      <c r="I543" s="5" t="s">
        <v>22</v>
      </c>
      <c r="J543" s="5" t="s">
        <v>24</v>
      </c>
    </row>
    <row r="544" spans="1:10">
      <c r="A544" s="5" t="s">
        <v>604</v>
      </c>
      <c r="B544" s="6">
        <v>44819.762650254626</v>
      </c>
      <c r="C544" s="5" t="s">
        <v>13</v>
      </c>
      <c r="D544" s="13">
        <v>895201268671</v>
      </c>
      <c r="E544" s="8" t="s">
        <v>21</v>
      </c>
      <c r="H544" s="9">
        <v>69589.55</v>
      </c>
      <c r="I544" s="5" t="s">
        <v>22</v>
      </c>
      <c r="J544" s="5" t="s">
        <v>24</v>
      </c>
    </row>
    <row r="545" spans="1:10">
      <c r="A545" s="5" t="s">
        <v>604</v>
      </c>
      <c r="B545" s="6">
        <v>44819.762650254626</v>
      </c>
      <c r="C545" s="5" t="s">
        <v>13</v>
      </c>
      <c r="D545" s="13">
        <v>45172890689</v>
      </c>
      <c r="E545" s="8" t="s">
        <v>21</v>
      </c>
      <c r="H545" s="9">
        <v>2850</v>
      </c>
      <c r="I545" s="5" t="s">
        <v>22</v>
      </c>
      <c r="J545" s="5" t="s">
        <v>23</v>
      </c>
    </row>
    <row r="546" spans="1:10">
      <c r="A546" s="5" t="s">
        <v>604</v>
      </c>
      <c r="B546" s="6">
        <v>44819.762650254626</v>
      </c>
      <c r="C546" s="5" t="s">
        <v>13</v>
      </c>
      <c r="D546" s="13">
        <v>51516780818</v>
      </c>
      <c r="E546" s="8" t="s">
        <v>21</v>
      </c>
      <c r="H546" s="9">
        <v>921.6</v>
      </c>
      <c r="I546" s="5" t="s">
        <v>22</v>
      </c>
      <c r="J546" s="5" t="s">
        <v>435</v>
      </c>
    </row>
    <row r="547" spans="1:10">
      <c r="A547" s="5" t="s">
        <v>604</v>
      </c>
      <c r="B547" s="6">
        <v>44819.762650254626</v>
      </c>
      <c r="C547" s="5" t="s">
        <v>13</v>
      </c>
      <c r="D547" s="13">
        <v>51116806860</v>
      </c>
      <c r="E547" s="8" t="s">
        <v>21</v>
      </c>
      <c r="H547" s="9">
        <v>202</v>
      </c>
      <c r="I547" s="5" t="s">
        <v>22</v>
      </c>
      <c r="J547" s="5" t="s">
        <v>24</v>
      </c>
    </row>
    <row r="548" spans="1:10">
      <c r="A548" s="5" t="s">
        <v>604</v>
      </c>
      <c r="B548" s="6">
        <v>44819.762650254626</v>
      </c>
      <c r="C548" s="5" t="s">
        <v>13</v>
      </c>
      <c r="D548" s="13">
        <v>45143199238</v>
      </c>
      <c r="E548" s="8" t="s">
        <v>21</v>
      </c>
      <c r="H548" s="9">
        <v>67</v>
      </c>
      <c r="I548" s="5" t="s">
        <v>22</v>
      </c>
      <c r="J548" s="5" t="s">
        <v>24</v>
      </c>
    </row>
    <row r="549" spans="1:10">
      <c r="A549" s="5" t="s">
        <v>604</v>
      </c>
      <c r="B549" s="6">
        <v>44819.762650254626</v>
      </c>
      <c r="C549" s="5" t="s">
        <v>13</v>
      </c>
      <c r="D549" s="11">
        <v>127087</v>
      </c>
      <c r="E549" s="8" t="s">
        <v>21</v>
      </c>
      <c r="H549" s="9">
        <v>11349.7</v>
      </c>
      <c r="I549" s="5" t="s">
        <v>22</v>
      </c>
      <c r="J549" s="5" t="s">
        <v>23</v>
      </c>
    </row>
    <row r="550" spans="1:10">
      <c r="A550" s="5" t="s">
        <v>604</v>
      </c>
      <c r="B550" s="6">
        <v>44819.762650254626</v>
      </c>
      <c r="C550" s="5" t="s">
        <v>13</v>
      </c>
      <c r="D550" s="11">
        <v>619961</v>
      </c>
      <c r="E550" s="8" t="s">
        <v>21</v>
      </c>
      <c r="H550" s="9">
        <v>5957.2</v>
      </c>
      <c r="I550" s="5" t="s">
        <v>22</v>
      </c>
      <c r="J550" s="5" t="s">
        <v>435</v>
      </c>
    </row>
    <row r="551" spans="1:10">
      <c r="A551" s="5" t="s">
        <v>604</v>
      </c>
      <c r="B551" s="6">
        <v>44819.762650254626</v>
      </c>
      <c r="C551" s="5" t="s">
        <v>13</v>
      </c>
      <c r="D551" s="11">
        <v>619969</v>
      </c>
      <c r="E551" s="8" t="s">
        <v>21</v>
      </c>
      <c r="H551" s="9">
        <v>15610.86</v>
      </c>
      <c r="I551" s="5" t="s">
        <v>22</v>
      </c>
      <c r="J551" s="5" t="s">
        <v>435</v>
      </c>
    </row>
    <row r="552" spans="1:10">
      <c r="A552" s="5" t="s">
        <v>604</v>
      </c>
      <c r="B552" s="6">
        <v>44819.762650254626</v>
      </c>
      <c r="C552" s="5" t="s">
        <v>13</v>
      </c>
      <c r="D552" s="11">
        <v>619962</v>
      </c>
      <c r="E552" s="8" t="s">
        <v>21</v>
      </c>
      <c r="H552" s="9">
        <v>1475.34</v>
      </c>
      <c r="I552" s="5" t="s">
        <v>22</v>
      </c>
      <c r="J552" s="5" t="s">
        <v>435</v>
      </c>
    </row>
    <row r="553" spans="1:10">
      <c r="A553" s="5" t="s">
        <v>604</v>
      </c>
      <c r="B553" s="6">
        <v>44819.762650254626</v>
      </c>
      <c r="C553" s="5" t="s">
        <v>13</v>
      </c>
      <c r="D553" s="11">
        <v>454791</v>
      </c>
      <c r="E553" s="8" t="s">
        <v>21</v>
      </c>
      <c r="H553" s="9">
        <v>10057.5</v>
      </c>
      <c r="I553" s="5" t="s">
        <v>22</v>
      </c>
      <c r="J553" s="5" t="s">
        <v>20</v>
      </c>
    </row>
    <row r="554" spans="1:10">
      <c r="A554" s="5" t="s">
        <v>604</v>
      </c>
      <c r="B554" s="6">
        <v>44819.762650254626</v>
      </c>
      <c r="C554" s="5" t="s">
        <v>13</v>
      </c>
      <c r="D554" s="11">
        <v>2349</v>
      </c>
      <c r="E554" s="8" t="s">
        <v>21</v>
      </c>
      <c r="H554" s="9">
        <v>90</v>
      </c>
      <c r="I554" s="5" t="s">
        <v>22</v>
      </c>
      <c r="J554" s="5" t="s">
        <v>20</v>
      </c>
    </row>
    <row r="555" spans="1:10">
      <c r="A555" s="5" t="s">
        <v>604</v>
      </c>
      <c r="B555" s="6">
        <v>44819.762650254626</v>
      </c>
      <c r="C555" s="5" t="s">
        <v>13</v>
      </c>
      <c r="D555" s="11">
        <v>2347</v>
      </c>
      <c r="E555" s="8" t="s">
        <v>21</v>
      </c>
      <c r="H555" s="9">
        <v>3270</v>
      </c>
      <c r="I555" s="5" t="s">
        <v>22</v>
      </c>
      <c r="J555" s="5" t="s">
        <v>20</v>
      </c>
    </row>
    <row r="556" spans="1:10">
      <c r="A556" s="5" t="s">
        <v>604</v>
      </c>
      <c r="B556" s="6">
        <v>44819.762650254626</v>
      </c>
      <c r="C556" s="5" t="s">
        <v>13</v>
      </c>
      <c r="D556" s="11"/>
      <c r="E556" s="8"/>
      <c r="F556" s="9">
        <v>8696.1</v>
      </c>
      <c r="I556" s="7" t="s">
        <v>9</v>
      </c>
      <c r="J556" s="8" t="s">
        <v>25</v>
      </c>
    </row>
    <row r="557" spans="1:10">
      <c r="A557" s="5" t="s">
        <v>604</v>
      </c>
      <c r="B557" s="6">
        <v>44819.762650254626</v>
      </c>
      <c r="C557" s="5" t="s">
        <v>13</v>
      </c>
      <c r="D557" s="11"/>
      <c r="E557" s="8"/>
      <c r="F557" s="9">
        <v>7971.1</v>
      </c>
      <c r="I557" s="7" t="s">
        <v>9</v>
      </c>
      <c r="J557" s="5" t="s">
        <v>148</v>
      </c>
    </row>
    <row r="558" spans="1:10">
      <c r="A558" s="5" t="s">
        <v>604</v>
      </c>
      <c r="B558" s="6">
        <v>44819.762650254626</v>
      </c>
      <c r="C558" s="5" t="s">
        <v>13</v>
      </c>
      <c r="D558" s="11"/>
      <c r="E558" s="8"/>
      <c r="F558" s="9">
        <v>23525.7</v>
      </c>
      <c r="I558" s="7" t="s">
        <v>9</v>
      </c>
      <c r="J558" s="8" t="s">
        <v>149</v>
      </c>
    </row>
    <row r="559" spans="1:10">
      <c r="A559" s="5" t="s">
        <v>604</v>
      </c>
      <c r="B559" s="6">
        <v>44819.762650254626</v>
      </c>
      <c r="C559" s="5" t="s">
        <v>13</v>
      </c>
      <c r="D559" s="11"/>
      <c r="E559" s="8"/>
      <c r="F559" s="9">
        <v>10882.2</v>
      </c>
      <c r="I559" s="7" t="s">
        <v>9</v>
      </c>
      <c r="J559" s="5" t="s">
        <v>151</v>
      </c>
    </row>
    <row r="560" spans="1:10">
      <c r="A560" s="5" t="s">
        <v>604</v>
      </c>
      <c r="B560" s="6">
        <v>44819.762650254626</v>
      </c>
      <c r="C560" s="5" t="s">
        <v>13</v>
      </c>
      <c r="D560" s="11"/>
      <c r="E560" s="8"/>
      <c r="F560" s="9">
        <v>6859.1</v>
      </c>
      <c r="I560" s="7" t="s">
        <v>9</v>
      </c>
      <c r="J560" s="5" t="s">
        <v>152</v>
      </c>
    </row>
    <row r="561" spans="1:10">
      <c r="A561" s="5" t="s">
        <v>604</v>
      </c>
      <c r="B561" s="6">
        <v>44819.762650254626</v>
      </c>
      <c r="C561" s="5" t="s">
        <v>13</v>
      </c>
      <c r="D561" s="11"/>
      <c r="E561" s="8"/>
      <c r="F561" s="9">
        <v>7858.9</v>
      </c>
      <c r="I561" s="7" t="s">
        <v>9</v>
      </c>
      <c r="J561" s="5" t="s">
        <v>26</v>
      </c>
    </row>
    <row r="562" spans="1:10">
      <c r="A562" s="5" t="s">
        <v>604</v>
      </c>
      <c r="B562" s="6">
        <v>44819.762650254626</v>
      </c>
      <c r="C562" s="5" t="s">
        <v>13</v>
      </c>
      <c r="D562" s="11"/>
      <c r="E562" s="8"/>
      <c r="F562" s="9">
        <v>11393.3</v>
      </c>
      <c r="I562" s="7" t="s">
        <v>9</v>
      </c>
      <c r="J562" s="5" t="s">
        <v>154</v>
      </c>
    </row>
    <row r="563" spans="1:10">
      <c r="A563" s="5" t="s">
        <v>604</v>
      </c>
      <c r="B563" s="6">
        <v>44819.762650254626</v>
      </c>
      <c r="C563" s="5" t="s">
        <v>13</v>
      </c>
      <c r="D563" s="11"/>
      <c r="E563" s="8"/>
      <c r="F563" s="9">
        <v>1285.8</v>
      </c>
      <c r="I563" s="7" t="s">
        <v>9</v>
      </c>
      <c r="J563" s="5" t="s">
        <v>24</v>
      </c>
    </row>
    <row r="564" spans="1:10">
      <c r="A564" s="5" t="s">
        <v>604</v>
      </c>
      <c r="B564" s="6">
        <v>44819.762650254626</v>
      </c>
      <c r="C564" s="5" t="s">
        <v>13</v>
      </c>
      <c r="D564" s="11"/>
      <c r="E564" s="8"/>
      <c r="F564" s="9">
        <v>8.1999999999999993</v>
      </c>
      <c r="I564" s="7" t="s">
        <v>9</v>
      </c>
      <c r="J564" s="5" t="s">
        <v>20</v>
      </c>
    </row>
    <row r="565" spans="1:10">
      <c r="A565" s="5" t="s">
        <v>604</v>
      </c>
      <c r="B565" s="6">
        <v>44819.762650254626</v>
      </c>
      <c r="C565" s="5" t="s">
        <v>13</v>
      </c>
      <c r="D565" s="11"/>
      <c r="E565" s="8"/>
      <c r="F565" s="9">
        <v>11423</v>
      </c>
      <c r="I565" s="7" t="s">
        <v>9</v>
      </c>
      <c r="J565" s="8" t="s">
        <v>29</v>
      </c>
    </row>
    <row r="566" spans="1:10">
      <c r="A566" s="5" t="s">
        <v>604</v>
      </c>
      <c r="B566" s="6">
        <v>44819.762650254626</v>
      </c>
      <c r="C566" s="5" t="s">
        <v>13</v>
      </c>
      <c r="D566" s="11"/>
      <c r="E566" s="8"/>
      <c r="F566" s="9">
        <v>13419.3</v>
      </c>
      <c r="I566" s="7" t="s">
        <v>9</v>
      </c>
      <c r="J566" s="8" t="s">
        <v>155</v>
      </c>
    </row>
    <row r="567" spans="1:10">
      <c r="A567" s="5" t="s">
        <v>604</v>
      </c>
      <c r="B567" s="6">
        <v>44819.762650254626</v>
      </c>
      <c r="C567" s="5" t="s">
        <v>13</v>
      </c>
      <c r="D567" s="11"/>
      <c r="E567" s="8"/>
      <c r="F567" s="9">
        <v>7335.2</v>
      </c>
      <c r="I567" s="7" t="s">
        <v>9</v>
      </c>
      <c r="J567" s="8" t="s">
        <v>156</v>
      </c>
    </row>
    <row r="568" spans="1:10">
      <c r="A568" s="5" t="s">
        <v>604</v>
      </c>
      <c r="B568" s="6">
        <v>44819.762650254626</v>
      </c>
      <c r="C568" s="5" t="s">
        <v>13</v>
      </c>
      <c r="D568" s="11"/>
      <c r="E568" s="8"/>
      <c r="F568" s="9">
        <v>7501.4</v>
      </c>
      <c r="I568" s="7" t="s">
        <v>9</v>
      </c>
      <c r="J568" s="8" t="s">
        <v>30</v>
      </c>
    </row>
    <row r="569" spans="1:10">
      <c r="A569" s="10" t="s">
        <v>15</v>
      </c>
      <c r="B569" s="3"/>
      <c r="C569" s="3"/>
      <c r="D569" s="11"/>
      <c r="E569" s="8"/>
      <c r="F569" s="33">
        <f>SUM(F538:G568)</f>
        <v>118159.3</v>
      </c>
      <c r="H569" s="9"/>
      <c r="I569" s="7"/>
      <c r="J569" s="8"/>
    </row>
    <row r="570" spans="1:10" ht="15.75">
      <c r="A570" s="12" t="s">
        <v>16</v>
      </c>
      <c r="B570" s="12" t="s">
        <v>17</v>
      </c>
      <c r="C570" s="12" t="s">
        <v>18</v>
      </c>
      <c r="D570" s="63">
        <v>111833460</v>
      </c>
      <c r="E570" s="8"/>
      <c r="H570" s="9"/>
      <c r="I570" s="7"/>
      <c r="J570" s="8"/>
    </row>
    <row r="573" spans="1:10">
      <c r="A573" s="1" t="s">
        <v>0</v>
      </c>
      <c r="B573" s="2"/>
      <c r="C573" s="2"/>
      <c r="D573" s="2"/>
      <c r="E573" s="2"/>
      <c r="F573" s="2"/>
      <c r="G573" s="2"/>
      <c r="H573" s="2"/>
      <c r="I573" s="2"/>
      <c r="J573" s="2"/>
    </row>
    <row r="574" spans="1:10">
      <c r="A574" s="3" t="s">
        <v>650</v>
      </c>
      <c r="B574" s="2"/>
      <c r="C574" s="2"/>
      <c r="D574" s="2"/>
      <c r="E574" s="2"/>
      <c r="F574" s="2"/>
      <c r="G574" s="2"/>
      <c r="H574" s="2"/>
      <c r="I574" s="2"/>
      <c r="J574" s="2"/>
    </row>
    <row r="575" spans="1:10">
      <c r="A575" s="103" t="s">
        <v>0</v>
      </c>
      <c r="B575" s="103" t="s">
        <v>2</v>
      </c>
      <c r="C575" s="103" t="s">
        <v>3</v>
      </c>
      <c r="D575" s="103" t="s">
        <v>4</v>
      </c>
      <c r="E575" s="103" t="s">
        <v>5</v>
      </c>
      <c r="F575" s="105" t="s">
        <v>6</v>
      </c>
      <c r="G575" s="106"/>
      <c r="H575" s="107"/>
      <c r="I575" s="103" t="s">
        <v>7</v>
      </c>
      <c r="J575" s="103" t="s">
        <v>8</v>
      </c>
    </row>
    <row r="576" spans="1:10">
      <c r="A576" s="104"/>
      <c r="B576" s="104"/>
      <c r="C576" s="104"/>
      <c r="D576" s="104"/>
      <c r="E576" s="104"/>
      <c r="F576" s="46" t="s">
        <v>9</v>
      </c>
      <c r="G576" s="46" t="s">
        <v>10</v>
      </c>
      <c r="H576" s="46" t="s">
        <v>11</v>
      </c>
      <c r="I576" s="104"/>
      <c r="J576" s="104"/>
    </row>
    <row r="577" spans="1:10">
      <c r="A577" s="5" t="s">
        <v>649</v>
      </c>
      <c r="B577" s="6">
        <v>44820.494380625001</v>
      </c>
      <c r="C577" s="5" t="s">
        <v>13</v>
      </c>
      <c r="D577" s="11"/>
      <c r="E577" s="8"/>
      <c r="F577" s="9">
        <v>7034.7</v>
      </c>
      <c r="I577" s="7" t="s">
        <v>9</v>
      </c>
      <c r="J577" s="5" t="s">
        <v>14</v>
      </c>
    </row>
    <row r="578" spans="1:10">
      <c r="A578" s="5" t="s">
        <v>649</v>
      </c>
      <c r="B578" s="6">
        <v>44820.494380625001</v>
      </c>
      <c r="C578" s="5" t="s">
        <v>13</v>
      </c>
      <c r="D578" s="11"/>
      <c r="E578" s="8"/>
      <c r="F578" s="9">
        <v>8724.1</v>
      </c>
      <c r="I578" s="7" t="s">
        <v>9</v>
      </c>
      <c r="J578" s="5" t="s">
        <v>150</v>
      </c>
    </row>
    <row r="579" spans="1:10">
      <c r="A579" s="5" t="s">
        <v>649</v>
      </c>
      <c r="B579" s="6">
        <v>44820.494380625001</v>
      </c>
      <c r="C579" s="5" t="s">
        <v>13</v>
      </c>
      <c r="D579" s="11"/>
      <c r="E579" s="8"/>
      <c r="F579" s="9">
        <v>4852.3999999999996</v>
      </c>
      <c r="I579" s="7" t="s">
        <v>9</v>
      </c>
      <c r="J579" s="5" t="s">
        <v>151</v>
      </c>
    </row>
    <row r="580" spans="1:10">
      <c r="A580" s="5" t="s">
        <v>649</v>
      </c>
      <c r="B580" s="6">
        <v>44820.494380625001</v>
      </c>
      <c r="C580" s="5" t="s">
        <v>13</v>
      </c>
      <c r="D580" s="11"/>
      <c r="E580" s="8"/>
      <c r="F580" s="9">
        <v>571.29999999999995</v>
      </c>
      <c r="I580" s="7" t="s">
        <v>9</v>
      </c>
      <c r="J580" s="5" t="s">
        <v>152</v>
      </c>
    </row>
    <row r="581" spans="1:10">
      <c r="A581" s="5" t="s">
        <v>649</v>
      </c>
      <c r="B581" s="6">
        <v>44820.494380625001</v>
      </c>
      <c r="C581" s="5" t="s">
        <v>13</v>
      </c>
      <c r="D581" s="11"/>
      <c r="E581" s="8"/>
      <c r="F581" s="9">
        <v>13212.6</v>
      </c>
      <c r="I581" s="7" t="s">
        <v>9</v>
      </c>
      <c r="J581" s="5" t="s">
        <v>27</v>
      </c>
    </row>
    <row r="582" spans="1:10">
      <c r="A582" s="5" t="s">
        <v>649</v>
      </c>
      <c r="B582" s="6">
        <v>44820.494380625001</v>
      </c>
      <c r="C582" s="5" t="s">
        <v>13</v>
      </c>
      <c r="D582" s="11"/>
      <c r="E582" s="8"/>
      <c r="F582" s="9">
        <v>12603.1</v>
      </c>
      <c r="I582" s="7" t="s">
        <v>9</v>
      </c>
      <c r="J582" s="5" t="s">
        <v>153</v>
      </c>
    </row>
    <row r="583" spans="1:10">
      <c r="A583" s="5" t="s">
        <v>649</v>
      </c>
      <c r="B583" s="6">
        <v>44820.494380625001</v>
      </c>
      <c r="C583" s="5" t="s">
        <v>13</v>
      </c>
      <c r="D583" s="11"/>
      <c r="E583" s="8"/>
      <c r="F583" s="9">
        <v>9328.1</v>
      </c>
      <c r="I583" s="7" t="s">
        <v>9</v>
      </c>
      <c r="J583" s="8" t="s">
        <v>28</v>
      </c>
    </row>
    <row r="584" spans="1:10">
      <c r="A584" s="5" t="s">
        <v>649</v>
      </c>
      <c r="B584" s="6">
        <v>44820.494380625001</v>
      </c>
      <c r="C584" s="5" t="s">
        <v>13</v>
      </c>
      <c r="D584" s="11"/>
      <c r="E584" s="8"/>
      <c r="F584" s="9">
        <v>11527</v>
      </c>
      <c r="I584" s="7" t="s">
        <v>9</v>
      </c>
      <c r="J584" s="8" t="s">
        <v>155</v>
      </c>
    </row>
    <row r="585" spans="1:10">
      <c r="A585" s="10" t="s">
        <v>15</v>
      </c>
      <c r="B585" s="3"/>
      <c r="C585" s="3"/>
      <c r="D585" s="11"/>
      <c r="E585" s="8"/>
      <c r="F585" s="14">
        <f>SUM(F577:G584)</f>
        <v>67853.299999999988</v>
      </c>
      <c r="H585" s="9"/>
      <c r="I585" s="7"/>
      <c r="J585" s="8"/>
    </row>
    <row r="586" spans="1:10" ht="15.75">
      <c r="A586" s="12" t="s">
        <v>16</v>
      </c>
      <c r="B586" s="12" t="s">
        <v>17</v>
      </c>
      <c r="C586" s="12" t="s">
        <v>18</v>
      </c>
      <c r="D586" s="63">
        <v>111833494</v>
      </c>
      <c r="E586" s="8"/>
      <c r="H586" s="9"/>
      <c r="I586" s="7"/>
      <c r="J586" s="8"/>
    </row>
    <row r="587" spans="1:10">
      <c r="A587" s="5"/>
      <c r="B587" s="6"/>
      <c r="C587" s="5"/>
      <c r="D587" s="11"/>
      <c r="E587" s="8"/>
      <c r="H587" s="9"/>
      <c r="I587" s="7"/>
      <c r="J587" s="8"/>
    </row>
    <row r="588" spans="1:10">
      <c r="A588" s="5"/>
      <c r="B588" s="6"/>
      <c r="C588" s="5"/>
      <c r="D588" s="11"/>
      <c r="E588" s="8"/>
      <c r="H588" s="9"/>
      <c r="I588" s="7"/>
      <c r="J588" s="8"/>
    </row>
    <row r="589" spans="1:10">
      <c r="A589" s="5" t="s">
        <v>646</v>
      </c>
      <c r="B589" s="6">
        <v>44820.785954965279</v>
      </c>
      <c r="C589" s="5" t="s">
        <v>13</v>
      </c>
      <c r="D589" s="13">
        <v>45122946510</v>
      </c>
      <c r="E589" s="8" t="s">
        <v>21</v>
      </c>
      <c r="H589" s="9">
        <v>324.8</v>
      </c>
      <c r="I589" s="5" t="s">
        <v>22</v>
      </c>
      <c r="J589" s="5" t="s">
        <v>24</v>
      </c>
    </row>
    <row r="590" spans="1:10">
      <c r="A590" s="5" t="s">
        <v>646</v>
      </c>
      <c r="B590" s="6">
        <v>44820.785954965279</v>
      </c>
      <c r="C590" s="5" t="s">
        <v>13</v>
      </c>
      <c r="D590" s="13">
        <v>45162922629</v>
      </c>
      <c r="E590" s="8" t="s">
        <v>21</v>
      </c>
      <c r="H590" s="9">
        <v>33.89</v>
      </c>
      <c r="I590" s="5" t="s">
        <v>22</v>
      </c>
      <c r="J590" s="5" t="s">
        <v>24</v>
      </c>
    </row>
    <row r="591" spans="1:10">
      <c r="A591" s="5" t="s">
        <v>646</v>
      </c>
      <c r="B591" s="6">
        <v>44820.785954965279</v>
      </c>
      <c r="C591" s="5" t="s">
        <v>13</v>
      </c>
      <c r="D591" s="13">
        <v>51166719142</v>
      </c>
      <c r="E591" s="8" t="s">
        <v>21</v>
      </c>
      <c r="H591" s="9">
        <v>1229.68</v>
      </c>
      <c r="I591" s="5" t="s">
        <v>22</v>
      </c>
      <c r="J591" s="5" t="s">
        <v>24</v>
      </c>
    </row>
    <row r="592" spans="1:10">
      <c r="A592" s="5" t="s">
        <v>646</v>
      </c>
      <c r="B592" s="6">
        <v>44820.785954965279</v>
      </c>
      <c r="C592" s="5" t="s">
        <v>13</v>
      </c>
      <c r="D592" s="11">
        <v>2933773135</v>
      </c>
      <c r="E592" s="5" t="s">
        <v>73</v>
      </c>
      <c r="H592" s="9">
        <v>4305.6000000000004</v>
      </c>
      <c r="I592" s="5" t="s">
        <v>22</v>
      </c>
      <c r="J592" s="5" t="s">
        <v>24</v>
      </c>
    </row>
    <row r="593" spans="1:10">
      <c r="A593" s="5" t="s">
        <v>646</v>
      </c>
      <c r="B593" s="6">
        <v>44820.785954965279</v>
      </c>
      <c r="C593" s="5" t="s">
        <v>13</v>
      </c>
      <c r="D593" s="13">
        <v>69402702347</v>
      </c>
      <c r="E593" s="5" t="s">
        <v>648</v>
      </c>
      <c r="H593" s="9">
        <v>8826.6200000000008</v>
      </c>
      <c r="I593" s="5" t="s">
        <v>22</v>
      </c>
      <c r="J593" s="5" t="s">
        <v>435</v>
      </c>
    </row>
    <row r="594" spans="1:10">
      <c r="A594" s="5" t="s">
        <v>646</v>
      </c>
      <c r="B594" s="6">
        <v>44820.785954965279</v>
      </c>
      <c r="C594" s="5" t="s">
        <v>13</v>
      </c>
      <c r="D594" s="11">
        <v>272521</v>
      </c>
      <c r="E594" s="8" t="s">
        <v>21</v>
      </c>
      <c r="H594" s="9">
        <v>14443.2</v>
      </c>
      <c r="I594" s="5" t="s">
        <v>22</v>
      </c>
      <c r="J594" s="5" t="s">
        <v>20</v>
      </c>
    </row>
    <row r="595" spans="1:10">
      <c r="A595" s="5" t="s">
        <v>646</v>
      </c>
      <c r="B595" s="6">
        <v>44820.785954965279</v>
      </c>
      <c r="C595" s="5" t="s">
        <v>13</v>
      </c>
      <c r="D595" s="11">
        <v>2600</v>
      </c>
      <c r="E595" s="8" t="s">
        <v>21</v>
      </c>
      <c r="H595" s="9">
        <v>4070</v>
      </c>
      <c r="I595" s="5" t="s">
        <v>22</v>
      </c>
      <c r="J595" s="5" t="s">
        <v>20</v>
      </c>
    </row>
    <row r="596" spans="1:10">
      <c r="A596" s="5" t="s">
        <v>646</v>
      </c>
      <c r="B596" s="6">
        <v>44820.785954965279</v>
      </c>
      <c r="C596" s="5" t="s">
        <v>13</v>
      </c>
      <c r="D596" s="11">
        <v>2602</v>
      </c>
      <c r="E596" s="8" t="s">
        <v>21</v>
      </c>
      <c r="H596" s="9">
        <v>2120</v>
      </c>
      <c r="I596" s="5" t="s">
        <v>22</v>
      </c>
      <c r="J596" s="5" t="s">
        <v>20</v>
      </c>
    </row>
    <row r="597" spans="1:10">
      <c r="A597" s="5" t="s">
        <v>646</v>
      </c>
      <c r="B597" s="6">
        <v>44820.785954965279</v>
      </c>
      <c r="C597" s="5" t="s">
        <v>13</v>
      </c>
      <c r="D597" s="11">
        <v>224123</v>
      </c>
      <c r="E597" s="8" t="s">
        <v>21</v>
      </c>
      <c r="H597" s="9">
        <v>15644.7</v>
      </c>
      <c r="I597" s="5" t="s">
        <v>22</v>
      </c>
      <c r="J597" s="5" t="s">
        <v>23</v>
      </c>
    </row>
    <row r="598" spans="1:10">
      <c r="A598" s="5" t="s">
        <v>646</v>
      </c>
      <c r="B598" s="6">
        <v>44820.785954965279</v>
      </c>
      <c r="C598" s="5" t="s">
        <v>13</v>
      </c>
      <c r="D598" s="13">
        <v>45152826732</v>
      </c>
      <c r="E598" s="8" t="s">
        <v>21</v>
      </c>
      <c r="H598" s="9">
        <v>1498.3</v>
      </c>
      <c r="I598" s="5" t="s">
        <v>22</v>
      </c>
      <c r="J598" s="5" t="s">
        <v>435</v>
      </c>
    </row>
    <row r="599" spans="1:10">
      <c r="A599" s="5" t="s">
        <v>646</v>
      </c>
      <c r="B599" s="6">
        <v>44820.785954965279</v>
      </c>
      <c r="C599" s="5" t="s">
        <v>13</v>
      </c>
      <c r="D599" s="13">
        <v>45172893333</v>
      </c>
      <c r="E599" s="8" t="s">
        <v>21</v>
      </c>
      <c r="H599" s="9">
        <v>2036.99</v>
      </c>
      <c r="I599" s="5" t="s">
        <v>22</v>
      </c>
      <c r="J599" s="5" t="s">
        <v>435</v>
      </c>
    </row>
    <row r="600" spans="1:10">
      <c r="A600" s="5" t="s">
        <v>646</v>
      </c>
      <c r="B600" s="6">
        <v>44820.785954965279</v>
      </c>
      <c r="C600" s="5" t="s">
        <v>13</v>
      </c>
      <c r="D600" s="13">
        <v>45152813797</v>
      </c>
      <c r="E600" s="8" t="s">
        <v>21</v>
      </c>
      <c r="H600" s="9">
        <v>736.71</v>
      </c>
      <c r="I600" s="5" t="s">
        <v>22</v>
      </c>
      <c r="J600" s="5" t="s">
        <v>435</v>
      </c>
    </row>
    <row r="601" spans="1:10">
      <c r="A601" s="5" t="s">
        <v>646</v>
      </c>
      <c r="B601" s="6">
        <v>44820.785954965279</v>
      </c>
      <c r="C601" s="5" t="s">
        <v>13</v>
      </c>
      <c r="D601" s="11">
        <v>729293</v>
      </c>
      <c r="E601" s="8" t="s">
        <v>21</v>
      </c>
      <c r="H601" s="9">
        <v>1026.29</v>
      </c>
      <c r="I601" s="5" t="s">
        <v>22</v>
      </c>
      <c r="J601" s="5" t="s">
        <v>435</v>
      </c>
    </row>
    <row r="602" spans="1:10">
      <c r="A602" s="5" t="s">
        <v>646</v>
      </c>
      <c r="B602" s="6">
        <v>44820.785954965279</v>
      </c>
      <c r="C602" s="5" t="s">
        <v>13</v>
      </c>
      <c r="D602" s="11">
        <v>729292</v>
      </c>
      <c r="E602" s="8" t="s">
        <v>21</v>
      </c>
      <c r="H602" s="9">
        <v>9300.6</v>
      </c>
      <c r="I602" s="5" t="s">
        <v>22</v>
      </c>
      <c r="J602" s="5" t="s">
        <v>435</v>
      </c>
    </row>
    <row r="603" spans="1:10">
      <c r="A603" s="5" t="s">
        <v>647</v>
      </c>
      <c r="B603" s="6">
        <v>44820.785954965279</v>
      </c>
      <c r="C603" s="5" t="s">
        <v>13</v>
      </c>
      <c r="D603" s="11"/>
      <c r="E603" s="8"/>
      <c r="F603" s="9">
        <v>13183.8</v>
      </c>
      <c r="I603" s="7" t="s">
        <v>9</v>
      </c>
      <c r="J603" s="5" t="s">
        <v>153</v>
      </c>
    </row>
    <row r="604" spans="1:10">
      <c r="A604" s="5" t="s">
        <v>646</v>
      </c>
      <c r="B604" s="6">
        <v>44820.785954965279</v>
      </c>
      <c r="C604" s="5" t="s">
        <v>13</v>
      </c>
      <c r="D604" s="11"/>
      <c r="E604" s="8"/>
      <c r="F604" s="9">
        <v>27515</v>
      </c>
      <c r="I604" s="7" t="s">
        <v>9</v>
      </c>
      <c r="J604" s="8" t="s">
        <v>25</v>
      </c>
    </row>
    <row r="605" spans="1:10">
      <c r="A605" s="5" t="s">
        <v>646</v>
      </c>
      <c r="B605" s="6">
        <v>44820.785954965279</v>
      </c>
      <c r="C605" s="5" t="s">
        <v>13</v>
      </c>
      <c r="D605" s="11"/>
      <c r="E605" s="8"/>
      <c r="F605" s="9">
        <v>3563.9</v>
      </c>
      <c r="I605" s="7" t="s">
        <v>9</v>
      </c>
      <c r="J605" s="8" t="s">
        <v>149</v>
      </c>
    </row>
    <row r="606" spans="1:10">
      <c r="A606" s="5" t="s">
        <v>646</v>
      </c>
      <c r="B606" s="6">
        <v>44820.785954965279</v>
      </c>
      <c r="C606" s="5" t="s">
        <v>13</v>
      </c>
      <c r="D606" s="11"/>
      <c r="E606" s="8"/>
      <c r="F606" s="9">
        <v>11343.5</v>
      </c>
      <c r="I606" s="7" t="s">
        <v>9</v>
      </c>
      <c r="J606" s="5" t="s">
        <v>151</v>
      </c>
    </row>
    <row r="607" spans="1:10">
      <c r="A607" s="5" t="s">
        <v>646</v>
      </c>
      <c r="B607" s="6">
        <v>44820.785954965279</v>
      </c>
      <c r="C607" s="5" t="s">
        <v>13</v>
      </c>
      <c r="D607" s="11"/>
      <c r="E607" s="8"/>
      <c r="F607" s="9">
        <v>16129</v>
      </c>
      <c r="I607" s="7" t="s">
        <v>9</v>
      </c>
      <c r="J607" s="5" t="s">
        <v>27</v>
      </c>
    </row>
    <row r="608" spans="1:10">
      <c r="A608" s="5" t="s">
        <v>646</v>
      </c>
      <c r="B608" s="6">
        <v>44820.785954965279</v>
      </c>
      <c r="C608" s="5" t="s">
        <v>13</v>
      </c>
      <c r="D608" s="11"/>
      <c r="E608" s="8"/>
      <c r="F608" s="9">
        <v>35670</v>
      </c>
      <c r="I608" s="7" t="s">
        <v>9</v>
      </c>
      <c r="J608" s="5" t="s">
        <v>356</v>
      </c>
    </row>
    <row r="609" spans="1:10">
      <c r="A609" s="5" t="s">
        <v>646</v>
      </c>
      <c r="B609" s="6">
        <v>44820.785954965279</v>
      </c>
      <c r="C609" s="5" t="s">
        <v>13</v>
      </c>
      <c r="D609" s="11"/>
      <c r="E609" s="8"/>
      <c r="F609" s="9">
        <v>7749.1</v>
      </c>
      <c r="I609" s="7" t="s">
        <v>9</v>
      </c>
      <c r="J609" s="5" t="s">
        <v>154</v>
      </c>
    </row>
    <row r="610" spans="1:10">
      <c r="A610" s="5" t="s">
        <v>646</v>
      </c>
      <c r="B610" s="6">
        <v>44820.785954965279</v>
      </c>
      <c r="C610" s="5" t="s">
        <v>13</v>
      </c>
      <c r="D610" s="11"/>
      <c r="E610" s="8"/>
      <c r="F610" s="9">
        <v>7.7</v>
      </c>
      <c r="I610" s="7" t="s">
        <v>9</v>
      </c>
      <c r="J610" s="5" t="s">
        <v>20</v>
      </c>
    </row>
    <row r="611" spans="1:10">
      <c r="A611" s="5" t="s">
        <v>646</v>
      </c>
      <c r="B611" s="6">
        <v>44820.785954965279</v>
      </c>
      <c r="C611" s="5" t="s">
        <v>13</v>
      </c>
      <c r="D611" s="11"/>
      <c r="E611" s="8"/>
      <c r="F611" s="9">
        <v>14221.3</v>
      </c>
      <c r="I611" s="7" t="s">
        <v>9</v>
      </c>
      <c r="J611" s="8" t="s">
        <v>29</v>
      </c>
    </row>
    <row r="612" spans="1:10">
      <c r="A612" s="5" t="s">
        <v>646</v>
      </c>
      <c r="B612" s="6">
        <v>44820.785954965279</v>
      </c>
      <c r="C612" s="5" t="s">
        <v>13</v>
      </c>
      <c r="D612" s="11"/>
      <c r="E612" s="8"/>
      <c r="F612" s="9">
        <v>8206</v>
      </c>
      <c r="I612" s="7" t="s">
        <v>9</v>
      </c>
      <c r="J612" s="8" t="s">
        <v>30</v>
      </c>
    </row>
    <row r="613" spans="1:10">
      <c r="A613" s="5" t="s">
        <v>646</v>
      </c>
      <c r="B613" s="6">
        <v>44820.785954965279</v>
      </c>
      <c r="C613" s="5" t="s">
        <v>13</v>
      </c>
      <c r="D613" s="11"/>
      <c r="E613" s="8"/>
      <c r="F613" s="9">
        <v>627</v>
      </c>
      <c r="I613" s="7" t="s">
        <v>9</v>
      </c>
      <c r="J613" s="5" t="s">
        <v>435</v>
      </c>
    </row>
    <row r="614" spans="1:10">
      <c r="A614" s="10" t="s">
        <v>15</v>
      </c>
      <c r="B614" s="3"/>
      <c r="C614" s="3"/>
      <c r="D614" s="11"/>
      <c r="E614" s="8"/>
      <c r="F614" s="14">
        <f>SUM(F589:G613)</f>
        <v>138216.30000000002</v>
      </c>
      <c r="H614" s="9"/>
      <c r="I614" s="7"/>
      <c r="J614" s="8"/>
    </row>
    <row r="615" spans="1:10" ht="15.75">
      <c r="A615" s="12" t="s">
        <v>16</v>
      </c>
      <c r="B615" s="12" t="s">
        <v>17</v>
      </c>
      <c r="C615" s="12" t="s">
        <v>18</v>
      </c>
      <c r="D615" s="21">
        <v>111837297</v>
      </c>
      <c r="E615" s="8"/>
      <c r="H615" s="9"/>
      <c r="I615" s="7"/>
      <c r="J615" s="8"/>
    </row>
    <row r="616" spans="1:10">
      <c r="A616" s="5"/>
      <c r="B616" s="6"/>
      <c r="C616" s="5"/>
      <c r="D616" s="11"/>
      <c r="E616" s="8"/>
      <c r="H616" s="9"/>
      <c r="I616" s="7"/>
      <c r="J616" s="8"/>
    </row>
    <row r="617" spans="1:10">
      <c r="A617" s="5"/>
      <c r="B617" s="6"/>
      <c r="C617" s="5"/>
      <c r="D617" s="11"/>
      <c r="E617" s="8"/>
      <c r="H617" s="9"/>
      <c r="I617" s="7"/>
      <c r="J617" s="8"/>
    </row>
    <row r="618" spans="1:10">
      <c r="A618" s="1" t="s">
        <v>0</v>
      </c>
      <c r="B618" s="2"/>
      <c r="C618" s="2"/>
      <c r="D618" s="2"/>
      <c r="E618" s="2"/>
      <c r="F618" s="2"/>
      <c r="G618" s="2"/>
      <c r="H618" s="2"/>
      <c r="I618" s="2"/>
      <c r="J618" s="2"/>
    </row>
    <row r="619" spans="1:10">
      <c r="A619" s="3" t="s">
        <v>645</v>
      </c>
      <c r="B619" s="2"/>
      <c r="C619" s="2"/>
      <c r="D619" s="2"/>
      <c r="E619" s="2"/>
      <c r="F619" s="2"/>
      <c r="G619" s="2"/>
      <c r="H619" s="2"/>
      <c r="I619" s="2"/>
      <c r="J619" s="2"/>
    </row>
    <row r="620" spans="1:10">
      <c r="A620" s="103" t="s">
        <v>0</v>
      </c>
      <c r="B620" s="103" t="s">
        <v>2</v>
      </c>
      <c r="C620" s="103" t="s">
        <v>3</v>
      </c>
      <c r="D620" s="103" t="s">
        <v>4</v>
      </c>
      <c r="E620" s="103" t="s">
        <v>5</v>
      </c>
      <c r="F620" s="105" t="s">
        <v>6</v>
      </c>
      <c r="G620" s="106"/>
      <c r="H620" s="107"/>
      <c r="I620" s="103" t="s">
        <v>7</v>
      </c>
      <c r="J620" s="103" t="s">
        <v>8</v>
      </c>
    </row>
    <row r="621" spans="1:10">
      <c r="A621" s="104"/>
      <c r="B621" s="104"/>
      <c r="C621" s="104"/>
      <c r="D621" s="104"/>
      <c r="E621" s="104"/>
      <c r="F621" s="46" t="s">
        <v>9</v>
      </c>
      <c r="G621" s="46" t="s">
        <v>10</v>
      </c>
      <c r="H621" s="46" t="s">
        <v>11</v>
      </c>
      <c r="I621" s="104"/>
      <c r="J621" s="104"/>
    </row>
    <row r="622" spans="1:10">
      <c r="A622" s="5" t="s">
        <v>643</v>
      </c>
      <c r="B622" s="6">
        <v>44821.881949305556</v>
      </c>
      <c r="C622" s="5" t="s">
        <v>13</v>
      </c>
      <c r="D622" s="13">
        <v>45172894941</v>
      </c>
      <c r="E622" s="8" t="s">
        <v>21</v>
      </c>
      <c r="H622" s="9">
        <v>16247.5</v>
      </c>
      <c r="I622" s="5" t="s">
        <v>22</v>
      </c>
      <c r="J622" s="5" t="s">
        <v>24</v>
      </c>
    </row>
    <row r="623" spans="1:10">
      <c r="A623" s="5" t="s">
        <v>643</v>
      </c>
      <c r="B623" s="6">
        <v>44821.881949305556</v>
      </c>
      <c r="C623" s="5" t="s">
        <v>13</v>
      </c>
      <c r="D623" s="11">
        <v>21883907</v>
      </c>
      <c r="E623" s="5" t="s">
        <v>73</v>
      </c>
      <c r="H623" s="9">
        <v>9523</v>
      </c>
      <c r="I623" s="5" t="s">
        <v>22</v>
      </c>
      <c r="J623" s="5" t="s">
        <v>24</v>
      </c>
    </row>
    <row r="624" spans="1:10">
      <c r="A624" s="5" t="s">
        <v>643</v>
      </c>
      <c r="B624" s="6">
        <v>44821.881949305556</v>
      </c>
      <c r="C624" s="5" t="s">
        <v>13</v>
      </c>
      <c r="D624" s="13">
        <v>51166731422</v>
      </c>
      <c r="E624" s="8" t="s">
        <v>21</v>
      </c>
      <c r="H624" s="9">
        <v>2036.97</v>
      </c>
      <c r="I624" s="5" t="s">
        <v>22</v>
      </c>
      <c r="J624" s="5" t="s">
        <v>24</v>
      </c>
    </row>
    <row r="625" spans="1:10">
      <c r="A625" s="5" t="s">
        <v>643</v>
      </c>
      <c r="B625" s="6">
        <v>44821.881949305556</v>
      </c>
      <c r="C625" s="5" t="s">
        <v>13</v>
      </c>
      <c r="D625" s="13">
        <v>45162926722</v>
      </c>
      <c r="E625" s="8" t="s">
        <v>21</v>
      </c>
      <c r="H625" s="9">
        <v>1637.6</v>
      </c>
      <c r="I625" s="5" t="s">
        <v>22</v>
      </c>
      <c r="J625" s="5" t="s">
        <v>24</v>
      </c>
    </row>
    <row r="626" spans="1:10">
      <c r="A626" s="5" t="s">
        <v>643</v>
      </c>
      <c r="B626" s="6">
        <v>44821.881949305556</v>
      </c>
      <c r="C626" s="5" t="s">
        <v>13</v>
      </c>
      <c r="D626" s="13">
        <v>45143199662</v>
      </c>
      <c r="E626" s="8" t="s">
        <v>21</v>
      </c>
      <c r="H626" s="9">
        <v>194.6</v>
      </c>
      <c r="I626" s="5" t="s">
        <v>22</v>
      </c>
      <c r="J626" s="5" t="s">
        <v>24</v>
      </c>
    </row>
    <row r="627" spans="1:10">
      <c r="A627" s="5" t="s">
        <v>643</v>
      </c>
      <c r="B627" s="6">
        <v>44821.881949305556</v>
      </c>
      <c r="C627" s="5" t="s">
        <v>13</v>
      </c>
      <c r="D627" s="13">
        <v>51516781606</v>
      </c>
      <c r="E627" s="8" t="s">
        <v>21</v>
      </c>
      <c r="H627" s="9">
        <v>432</v>
      </c>
      <c r="I627" s="5" t="s">
        <v>22</v>
      </c>
      <c r="J627" s="5" t="s">
        <v>24</v>
      </c>
    </row>
    <row r="628" spans="1:10">
      <c r="A628" s="5" t="s">
        <v>643</v>
      </c>
      <c r="B628" s="6">
        <v>44821.881949305556</v>
      </c>
      <c r="C628" s="5" t="s">
        <v>13</v>
      </c>
      <c r="D628" s="13">
        <v>45122950979</v>
      </c>
      <c r="E628" s="8" t="s">
        <v>21</v>
      </c>
      <c r="H628" s="9">
        <v>720.3</v>
      </c>
      <c r="I628" s="5" t="s">
        <v>22</v>
      </c>
      <c r="J628" s="5" t="s">
        <v>435</v>
      </c>
    </row>
    <row r="629" spans="1:10">
      <c r="A629" s="5" t="s">
        <v>643</v>
      </c>
      <c r="B629" s="6">
        <v>44821.881949305556</v>
      </c>
      <c r="C629" s="5" t="s">
        <v>13</v>
      </c>
      <c r="D629" s="13">
        <v>45143204859</v>
      </c>
      <c r="E629" s="8" t="s">
        <v>21</v>
      </c>
      <c r="H629" s="9">
        <v>5000</v>
      </c>
      <c r="I629" s="5" t="s">
        <v>22</v>
      </c>
      <c r="J629" s="5" t="s">
        <v>23</v>
      </c>
    </row>
    <row r="630" spans="1:10">
      <c r="A630" s="5" t="s">
        <v>643</v>
      </c>
      <c r="B630" s="6">
        <v>44821.881949305556</v>
      </c>
      <c r="C630" s="5" t="s">
        <v>13</v>
      </c>
      <c r="D630" s="13">
        <v>45152829641</v>
      </c>
      <c r="E630" s="8" t="s">
        <v>21</v>
      </c>
      <c r="H630" s="9">
        <v>20608</v>
      </c>
      <c r="I630" s="5" t="s">
        <v>22</v>
      </c>
      <c r="J630" s="5" t="s">
        <v>24</v>
      </c>
    </row>
    <row r="631" spans="1:10">
      <c r="A631" s="5" t="s">
        <v>643</v>
      </c>
      <c r="B631" s="6">
        <v>44821.881949305556</v>
      </c>
      <c r="C631" s="5" t="s">
        <v>13</v>
      </c>
      <c r="D631" s="13">
        <v>45172896059</v>
      </c>
      <c r="E631" s="8" t="s">
        <v>21</v>
      </c>
      <c r="H631" s="9">
        <v>4167.78</v>
      </c>
      <c r="I631" s="5" t="s">
        <v>22</v>
      </c>
      <c r="J631" s="5" t="s">
        <v>435</v>
      </c>
    </row>
    <row r="632" spans="1:10">
      <c r="A632" s="5" t="s">
        <v>643</v>
      </c>
      <c r="B632" s="6">
        <v>44821.881949305556</v>
      </c>
      <c r="C632" s="5" t="s">
        <v>13</v>
      </c>
      <c r="D632" s="13">
        <v>45143204773</v>
      </c>
      <c r="E632" s="8" t="s">
        <v>21</v>
      </c>
      <c r="H632" s="9">
        <v>399</v>
      </c>
      <c r="I632" s="5" t="s">
        <v>22</v>
      </c>
      <c r="J632" s="5" t="s">
        <v>24</v>
      </c>
    </row>
    <row r="633" spans="1:10">
      <c r="A633" s="5" t="s">
        <v>643</v>
      </c>
      <c r="B633" s="6">
        <v>44821.881949305556</v>
      </c>
      <c r="C633" s="5" t="s">
        <v>13</v>
      </c>
      <c r="D633" s="13">
        <v>45162928021</v>
      </c>
      <c r="E633" s="8" t="s">
        <v>21</v>
      </c>
      <c r="H633" s="9">
        <v>45</v>
      </c>
      <c r="I633" s="5" t="s">
        <v>22</v>
      </c>
      <c r="J633" s="5" t="s">
        <v>24</v>
      </c>
    </row>
    <row r="634" spans="1:10">
      <c r="A634" s="5" t="s">
        <v>643</v>
      </c>
      <c r="B634" s="6">
        <v>44821.881949305556</v>
      </c>
      <c r="C634" s="5" t="s">
        <v>13</v>
      </c>
      <c r="D634" s="11">
        <v>707324</v>
      </c>
      <c r="E634" s="8" t="s">
        <v>21</v>
      </c>
      <c r="H634" s="9">
        <v>21829</v>
      </c>
      <c r="I634" s="5" t="s">
        <v>22</v>
      </c>
      <c r="J634" s="5" t="s">
        <v>435</v>
      </c>
    </row>
    <row r="635" spans="1:10">
      <c r="A635" s="5" t="s">
        <v>643</v>
      </c>
      <c r="B635" s="6">
        <v>44821.881949305556</v>
      </c>
      <c r="C635" s="5" t="s">
        <v>13</v>
      </c>
      <c r="D635" s="11">
        <v>455055</v>
      </c>
      <c r="E635" s="8" t="s">
        <v>21</v>
      </c>
      <c r="H635" s="9">
        <v>37959.199999999997</v>
      </c>
      <c r="I635" s="5" t="s">
        <v>22</v>
      </c>
      <c r="J635" s="5" t="s">
        <v>20</v>
      </c>
    </row>
    <row r="636" spans="1:10">
      <c r="A636" s="5" t="s">
        <v>643</v>
      </c>
      <c r="B636" s="6">
        <v>44821.881949305556</v>
      </c>
      <c r="C636" s="5" t="s">
        <v>13</v>
      </c>
      <c r="D636" s="11">
        <v>5548</v>
      </c>
      <c r="E636" s="8" t="s">
        <v>21</v>
      </c>
      <c r="H636" s="9">
        <v>1310</v>
      </c>
      <c r="I636" s="5" t="s">
        <v>22</v>
      </c>
      <c r="J636" s="5" t="s">
        <v>23</v>
      </c>
    </row>
    <row r="637" spans="1:10">
      <c r="A637" s="5" t="s">
        <v>643</v>
      </c>
      <c r="B637" s="6">
        <v>44821.881949305556</v>
      </c>
      <c r="C637" s="5" t="s">
        <v>13</v>
      </c>
      <c r="D637" s="11">
        <v>5546</v>
      </c>
      <c r="E637" s="8" t="s">
        <v>21</v>
      </c>
      <c r="H637" s="9">
        <v>550</v>
      </c>
      <c r="I637" s="5" t="s">
        <v>22</v>
      </c>
      <c r="J637" s="5" t="s">
        <v>23</v>
      </c>
    </row>
    <row r="638" spans="1:10">
      <c r="A638" s="5" t="s">
        <v>643</v>
      </c>
      <c r="B638" s="6">
        <v>44821.881949305556</v>
      </c>
      <c r="C638" s="5" t="s">
        <v>13</v>
      </c>
      <c r="D638" s="11">
        <v>5555</v>
      </c>
      <c r="E638" s="8" t="s">
        <v>21</v>
      </c>
      <c r="H638" s="9">
        <v>590</v>
      </c>
      <c r="I638" s="5" t="s">
        <v>22</v>
      </c>
      <c r="J638" s="5" t="s">
        <v>23</v>
      </c>
    </row>
    <row r="639" spans="1:10">
      <c r="A639" s="5" t="s">
        <v>643</v>
      </c>
      <c r="B639" s="6">
        <v>44821.881949305556</v>
      </c>
      <c r="C639" s="5" t="s">
        <v>13</v>
      </c>
      <c r="D639" s="11">
        <v>5558</v>
      </c>
      <c r="E639" s="8" t="s">
        <v>21</v>
      </c>
      <c r="H639" s="9">
        <v>80</v>
      </c>
      <c r="I639" s="5" t="s">
        <v>22</v>
      </c>
      <c r="J639" s="5" t="s">
        <v>23</v>
      </c>
    </row>
    <row r="640" spans="1:10">
      <c r="A640" s="5" t="s">
        <v>643</v>
      </c>
      <c r="B640" s="6">
        <v>44821.881949305556</v>
      </c>
      <c r="C640" s="5" t="s">
        <v>13</v>
      </c>
      <c r="D640" s="11">
        <v>127220</v>
      </c>
      <c r="E640" s="8" t="s">
        <v>21</v>
      </c>
      <c r="H640" s="9">
        <v>10417.4</v>
      </c>
      <c r="I640" s="5" t="s">
        <v>22</v>
      </c>
      <c r="J640" s="5" t="s">
        <v>23</v>
      </c>
    </row>
    <row r="641" spans="1:10">
      <c r="A641" s="5" t="s">
        <v>643</v>
      </c>
      <c r="B641" s="6">
        <v>44821.881949305556</v>
      </c>
      <c r="C641" s="5" t="s">
        <v>13</v>
      </c>
      <c r="D641" s="11">
        <v>5550</v>
      </c>
      <c r="E641" s="8" t="s">
        <v>21</v>
      </c>
      <c r="H641" s="9">
        <v>880</v>
      </c>
      <c r="I641" s="5" t="s">
        <v>22</v>
      </c>
      <c r="J641" s="5" t="s">
        <v>23</v>
      </c>
    </row>
    <row r="642" spans="1:10">
      <c r="A642" s="5" t="s">
        <v>644</v>
      </c>
      <c r="B642" s="6">
        <v>44821.881949305556</v>
      </c>
      <c r="C642" s="5" t="s">
        <v>13</v>
      </c>
      <c r="D642" s="11"/>
      <c r="E642" s="8"/>
      <c r="F642" s="9">
        <v>13330.4</v>
      </c>
      <c r="I642" s="7" t="s">
        <v>9</v>
      </c>
      <c r="J642" s="8" t="s">
        <v>156</v>
      </c>
    </row>
    <row r="643" spans="1:10">
      <c r="A643" s="5" t="s">
        <v>643</v>
      </c>
      <c r="B643" s="6">
        <v>44821.881949305556</v>
      </c>
      <c r="C643" s="5" t="s">
        <v>13</v>
      </c>
      <c r="D643" s="11"/>
      <c r="E643" s="8"/>
      <c r="F643" s="9">
        <v>5257.1</v>
      </c>
      <c r="I643" s="7" t="s">
        <v>9</v>
      </c>
      <c r="J643" s="5" t="s">
        <v>14</v>
      </c>
    </row>
    <row r="644" spans="1:10">
      <c r="A644" s="5" t="s">
        <v>643</v>
      </c>
      <c r="B644" s="6">
        <v>44821.881949305556</v>
      </c>
      <c r="C644" s="5" t="s">
        <v>13</v>
      </c>
      <c r="D644" s="11"/>
      <c r="E644" s="8"/>
      <c r="F644" s="9">
        <v>23669.1</v>
      </c>
      <c r="I644" s="7" t="s">
        <v>9</v>
      </c>
      <c r="J644" s="5" t="s">
        <v>150</v>
      </c>
    </row>
    <row r="645" spans="1:10">
      <c r="A645" s="5" t="s">
        <v>643</v>
      </c>
      <c r="B645" s="6">
        <v>44821.881949305556</v>
      </c>
      <c r="C645" s="5" t="s">
        <v>13</v>
      </c>
      <c r="D645" s="11"/>
      <c r="E645" s="8"/>
      <c r="F645" s="9">
        <v>10016.9</v>
      </c>
      <c r="I645" s="7" t="s">
        <v>9</v>
      </c>
      <c r="J645" s="5" t="s">
        <v>26</v>
      </c>
    </row>
    <row r="646" spans="1:10">
      <c r="A646" s="5" t="s">
        <v>643</v>
      </c>
      <c r="B646" s="6">
        <v>44821.881949305556</v>
      </c>
      <c r="C646" s="5" t="s">
        <v>13</v>
      </c>
      <c r="D646" s="11"/>
      <c r="E646" s="8"/>
      <c r="F646" s="9">
        <v>0.2</v>
      </c>
      <c r="I646" s="7" t="s">
        <v>9</v>
      </c>
      <c r="J646" s="5" t="s">
        <v>24</v>
      </c>
    </row>
    <row r="647" spans="1:10">
      <c r="A647" s="5" t="s">
        <v>643</v>
      </c>
      <c r="B647" s="6">
        <v>44821.881949305556</v>
      </c>
      <c r="C647" s="5" t="s">
        <v>13</v>
      </c>
      <c r="D647" s="11"/>
      <c r="E647" s="8"/>
      <c r="F647" s="9">
        <v>4.4000000000000004</v>
      </c>
      <c r="I647" s="7" t="s">
        <v>9</v>
      </c>
      <c r="J647" s="5" t="s">
        <v>23</v>
      </c>
    </row>
    <row r="648" spans="1:10">
      <c r="A648" s="5" t="s">
        <v>643</v>
      </c>
      <c r="B648" s="6">
        <v>44821.881949305556</v>
      </c>
      <c r="C648" s="5" t="s">
        <v>13</v>
      </c>
      <c r="D648" s="11"/>
      <c r="E648" s="8"/>
      <c r="F648" s="9">
        <v>12389.1</v>
      </c>
      <c r="I648" s="7" t="s">
        <v>9</v>
      </c>
      <c r="J648" s="8" t="s">
        <v>28</v>
      </c>
    </row>
    <row r="649" spans="1:10">
      <c r="A649" s="5" t="s">
        <v>643</v>
      </c>
      <c r="B649" s="6">
        <v>44821.881949305556</v>
      </c>
      <c r="C649" s="5" t="s">
        <v>13</v>
      </c>
      <c r="D649" s="11"/>
      <c r="E649" s="8"/>
      <c r="F649" s="9">
        <v>10282.5</v>
      </c>
      <c r="I649" s="7" t="s">
        <v>9</v>
      </c>
      <c r="J649" s="8" t="s">
        <v>155</v>
      </c>
    </row>
    <row r="650" spans="1:10">
      <c r="A650" s="10" t="s">
        <v>15</v>
      </c>
      <c r="B650" s="3"/>
      <c r="C650" s="3"/>
      <c r="D650" s="11"/>
      <c r="E650" s="8"/>
      <c r="F650" s="14">
        <f>SUM(F622:G649)</f>
        <v>74949.7</v>
      </c>
      <c r="H650" s="9"/>
      <c r="I650" s="7"/>
      <c r="J650" s="8"/>
    </row>
    <row r="651" spans="1:10" ht="15.75">
      <c r="A651" s="12" t="s">
        <v>16</v>
      </c>
      <c r="B651" s="12" t="s">
        <v>17</v>
      </c>
      <c r="C651" s="12" t="s">
        <v>18</v>
      </c>
      <c r="D651" s="21">
        <v>111837482</v>
      </c>
      <c r="E651" s="8"/>
      <c r="H651" s="9"/>
      <c r="I651" s="7"/>
      <c r="J651" s="8"/>
    </row>
    <row r="654" spans="1:10">
      <c r="A654" s="1" t="s">
        <v>0</v>
      </c>
      <c r="B654" s="2"/>
      <c r="C654" s="2"/>
      <c r="D654" s="2"/>
      <c r="E654" s="2"/>
      <c r="F654" s="2"/>
      <c r="G654" s="2"/>
      <c r="H654" s="2"/>
      <c r="I654" s="2"/>
      <c r="J654" s="2"/>
    </row>
    <row r="655" spans="1:10">
      <c r="A655" s="3" t="s">
        <v>708</v>
      </c>
      <c r="B655" s="2"/>
      <c r="C655" s="2"/>
      <c r="D655" s="2"/>
      <c r="E655" s="2"/>
      <c r="F655" s="2"/>
      <c r="G655" s="2"/>
      <c r="H655" s="2"/>
      <c r="I655" s="2"/>
      <c r="J655" s="2"/>
    </row>
    <row r="656" spans="1:10">
      <c r="A656" s="103" t="s">
        <v>0</v>
      </c>
      <c r="B656" s="103" t="s">
        <v>2</v>
      </c>
      <c r="C656" s="103" t="s">
        <v>3</v>
      </c>
      <c r="D656" s="103" t="s">
        <v>4</v>
      </c>
      <c r="E656" s="103" t="s">
        <v>5</v>
      </c>
      <c r="F656" s="105" t="s">
        <v>6</v>
      </c>
      <c r="G656" s="106"/>
      <c r="H656" s="107"/>
      <c r="I656" s="103" t="s">
        <v>7</v>
      </c>
      <c r="J656" s="103" t="s">
        <v>8</v>
      </c>
    </row>
    <row r="657" spans="1:10">
      <c r="A657" s="104"/>
      <c r="B657" s="104"/>
      <c r="C657" s="104"/>
      <c r="D657" s="104"/>
      <c r="E657" s="104"/>
      <c r="F657" s="46" t="s">
        <v>9</v>
      </c>
      <c r="G657" s="46" t="s">
        <v>10</v>
      </c>
      <c r="H657" s="46" t="s">
        <v>11</v>
      </c>
      <c r="I657" s="104"/>
      <c r="J657" s="104"/>
    </row>
    <row r="658" spans="1:10">
      <c r="A658" s="5" t="s">
        <v>707</v>
      </c>
      <c r="B658" s="6">
        <v>44823.508764409722</v>
      </c>
      <c r="C658" s="5" t="s">
        <v>13</v>
      </c>
      <c r="D658" s="7"/>
      <c r="E658" s="8"/>
      <c r="F658" s="9">
        <v>8494.5</v>
      </c>
      <c r="I658" s="7" t="s">
        <v>9</v>
      </c>
      <c r="J658" s="8" t="s">
        <v>25</v>
      </c>
    </row>
    <row r="659" spans="1:10">
      <c r="A659" s="5" t="s">
        <v>707</v>
      </c>
      <c r="B659" s="6">
        <v>44823.508764409722</v>
      </c>
      <c r="C659" s="5" t="s">
        <v>13</v>
      </c>
      <c r="D659" s="7"/>
      <c r="E659" s="8"/>
      <c r="F659" s="9">
        <v>3849</v>
      </c>
      <c r="I659" s="7" t="s">
        <v>9</v>
      </c>
      <c r="J659" s="5" t="s">
        <v>14</v>
      </c>
    </row>
    <row r="660" spans="1:10">
      <c r="A660" s="5" t="s">
        <v>707</v>
      </c>
      <c r="B660" s="6">
        <v>44823.508764409722</v>
      </c>
      <c r="C660" s="5" t="s">
        <v>13</v>
      </c>
      <c r="D660" s="7"/>
      <c r="E660" s="8"/>
      <c r="F660" s="9">
        <v>4734.1000000000004</v>
      </c>
      <c r="I660" s="7" t="s">
        <v>9</v>
      </c>
      <c r="J660" s="5" t="s">
        <v>148</v>
      </c>
    </row>
    <row r="661" spans="1:10">
      <c r="A661" s="5" t="s">
        <v>707</v>
      </c>
      <c r="B661" s="6">
        <v>44823.508764409722</v>
      </c>
      <c r="C661" s="5" t="s">
        <v>13</v>
      </c>
      <c r="D661" s="7"/>
      <c r="E661" s="8"/>
      <c r="F661" s="9">
        <v>8713.5</v>
      </c>
      <c r="I661" s="7" t="s">
        <v>9</v>
      </c>
      <c r="J661" s="8" t="s">
        <v>149</v>
      </c>
    </row>
    <row r="662" spans="1:10">
      <c r="A662" s="5" t="s">
        <v>707</v>
      </c>
      <c r="B662" s="6">
        <v>44823.508764409722</v>
      </c>
      <c r="C662" s="5" t="s">
        <v>13</v>
      </c>
      <c r="D662" s="7"/>
      <c r="E662" s="8"/>
      <c r="F662" s="9">
        <v>12983.5</v>
      </c>
      <c r="I662" s="7" t="s">
        <v>9</v>
      </c>
      <c r="J662" s="5" t="s">
        <v>151</v>
      </c>
    </row>
    <row r="663" spans="1:10">
      <c r="A663" s="5" t="s">
        <v>707</v>
      </c>
      <c r="B663" s="6">
        <v>44823.508764409722</v>
      </c>
      <c r="C663" s="5" t="s">
        <v>13</v>
      </c>
      <c r="D663" s="7"/>
      <c r="E663" s="8"/>
      <c r="F663" s="9">
        <v>5386.7</v>
      </c>
      <c r="I663" s="7" t="s">
        <v>9</v>
      </c>
      <c r="J663" s="5" t="s">
        <v>26</v>
      </c>
    </row>
    <row r="664" spans="1:10">
      <c r="A664" s="5" t="s">
        <v>707</v>
      </c>
      <c r="B664" s="6">
        <v>44823.508764409722</v>
      </c>
      <c r="C664" s="5" t="s">
        <v>13</v>
      </c>
      <c r="D664" s="7"/>
      <c r="E664" s="8"/>
      <c r="F664" s="9">
        <v>14878.2</v>
      </c>
      <c r="I664" s="7" t="s">
        <v>9</v>
      </c>
      <c r="J664" s="5" t="s">
        <v>27</v>
      </c>
    </row>
    <row r="665" spans="1:10">
      <c r="A665" s="5" t="s">
        <v>707</v>
      </c>
      <c r="B665" s="6">
        <v>44823.508764409722</v>
      </c>
      <c r="C665" s="5" t="s">
        <v>13</v>
      </c>
      <c r="D665" s="7"/>
      <c r="E665" s="8"/>
      <c r="F665" s="9">
        <v>13050.8</v>
      </c>
      <c r="I665" s="7" t="s">
        <v>9</v>
      </c>
      <c r="J665" s="5" t="s">
        <v>153</v>
      </c>
    </row>
    <row r="666" spans="1:10">
      <c r="A666" s="5" t="s">
        <v>707</v>
      </c>
      <c r="B666" s="6">
        <v>44823.508764409722</v>
      </c>
      <c r="C666" s="5" t="s">
        <v>13</v>
      </c>
      <c r="D666" s="7"/>
      <c r="E666" s="8"/>
      <c r="F666" s="9">
        <v>7706.6</v>
      </c>
      <c r="I666" s="7" t="s">
        <v>9</v>
      </c>
      <c r="J666" s="5" t="s">
        <v>356</v>
      </c>
    </row>
    <row r="667" spans="1:10">
      <c r="A667" s="5" t="s">
        <v>707</v>
      </c>
      <c r="B667" s="6">
        <v>44823.508764409722</v>
      </c>
      <c r="C667" s="5" t="s">
        <v>13</v>
      </c>
      <c r="D667" s="7"/>
      <c r="E667" s="8"/>
      <c r="F667" s="9">
        <v>5574.6</v>
      </c>
      <c r="I667" s="7" t="s">
        <v>9</v>
      </c>
      <c r="J667" s="8" t="s">
        <v>28</v>
      </c>
    </row>
    <row r="668" spans="1:10">
      <c r="A668" s="5" t="s">
        <v>707</v>
      </c>
      <c r="B668" s="6">
        <v>44823.508764409722</v>
      </c>
      <c r="C668" s="5" t="s">
        <v>13</v>
      </c>
      <c r="D668" s="7"/>
      <c r="E668" s="8"/>
      <c r="F668" s="9">
        <v>2215.5</v>
      </c>
      <c r="I668" s="7" t="s">
        <v>9</v>
      </c>
      <c r="J668" s="8" t="s">
        <v>29</v>
      </c>
    </row>
    <row r="669" spans="1:10">
      <c r="A669" s="10" t="s">
        <v>15</v>
      </c>
      <c r="B669" s="3"/>
      <c r="C669" s="3"/>
      <c r="D669" s="11"/>
      <c r="E669" s="8"/>
      <c r="F669" s="33">
        <f>SUM(F658:G668)</f>
        <v>87587.000000000015</v>
      </c>
      <c r="H669" s="9"/>
      <c r="I669" s="7"/>
      <c r="J669" s="5"/>
    </row>
    <row r="670" spans="1:10" ht="15.75">
      <c r="A670" s="12" t="s">
        <v>16</v>
      </c>
      <c r="B670" s="12" t="s">
        <v>17</v>
      </c>
      <c r="C670" s="12" t="s">
        <v>18</v>
      </c>
      <c r="D670" s="21">
        <v>111837654</v>
      </c>
      <c r="E670" s="8"/>
      <c r="H670" s="9"/>
      <c r="I670" s="7"/>
      <c r="J670" s="5"/>
    </row>
    <row r="671" spans="1:10">
      <c r="A671" s="5"/>
      <c r="B671" s="6"/>
      <c r="C671" s="5"/>
      <c r="D671" s="11"/>
      <c r="E671" s="8"/>
      <c r="H671" s="9"/>
      <c r="I671" s="7"/>
      <c r="J671" s="5"/>
    </row>
    <row r="672" spans="1:10">
      <c r="A672" s="5"/>
      <c r="B672" s="6"/>
      <c r="C672" s="5"/>
      <c r="D672" s="11"/>
      <c r="E672" s="8"/>
      <c r="H672" s="9"/>
      <c r="I672" s="7"/>
      <c r="J672" s="5"/>
    </row>
    <row r="673" spans="1:10">
      <c r="A673" s="5" t="s">
        <v>705</v>
      </c>
      <c r="B673" s="6">
        <v>44823.882965856479</v>
      </c>
      <c r="C673" s="5" t="s">
        <v>13</v>
      </c>
      <c r="D673" s="11"/>
      <c r="E673" s="8"/>
      <c r="G673" s="9">
        <v>1065</v>
      </c>
      <c r="I673" s="7" t="s">
        <v>10</v>
      </c>
      <c r="J673" s="5" t="s">
        <v>435</v>
      </c>
    </row>
    <row r="674" spans="1:10">
      <c r="A674" s="5" t="s">
        <v>706</v>
      </c>
      <c r="B674" s="6">
        <v>44823.882965856479</v>
      </c>
      <c r="C674" s="5" t="s">
        <v>13</v>
      </c>
      <c r="D674" s="13">
        <v>517166959028</v>
      </c>
      <c r="E674" s="8" t="s">
        <v>21</v>
      </c>
      <c r="H674" s="9">
        <v>1987.01</v>
      </c>
      <c r="I674" s="5" t="s">
        <v>22</v>
      </c>
      <c r="J674" s="5" t="s">
        <v>24</v>
      </c>
    </row>
    <row r="675" spans="1:10">
      <c r="A675" s="5" t="s">
        <v>705</v>
      </c>
      <c r="B675" s="6">
        <v>44823.882965856479</v>
      </c>
      <c r="C675" s="5" t="s">
        <v>13</v>
      </c>
      <c r="D675" s="13">
        <v>45152829815</v>
      </c>
      <c r="E675" s="8" t="s">
        <v>21</v>
      </c>
      <c r="H675" s="9">
        <v>53.71</v>
      </c>
      <c r="I675" s="5" t="s">
        <v>22</v>
      </c>
      <c r="J675" s="5" t="s">
        <v>24</v>
      </c>
    </row>
    <row r="676" spans="1:10">
      <c r="A676" s="5" t="s">
        <v>705</v>
      </c>
      <c r="B676" s="6">
        <v>44823.882965856479</v>
      </c>
      <c r="C676" s="5" t="s">
        <v>13</v>
      </c>
      <c r="D676" s="13">
        <v>45122950924</v>
      </c>
      <c r="E676" s="8" t="s">
        <v>21</v>
      </c>
      <c r="H676" s="9">
        <v>500</v>
      </c>
      <c r="I676" s="5" t="s">
        <v>22</v>
      </c>
      <c r="J676" s="5" t="s">
        <v>24</v>
      </c>
    </row>
    <row r="677" spans="1:10">
      <c r="A677" s="5" t="s">
        <v>705</v>
      </c>
      <c r="B677" s="6">
        <v>44823.882965856479</v>
      </c>
      <c r="C677" s="5" t="s">
        <v>13</v>
      </c>
      <c r="D677" s="13">
        <v>51716695902</v>
      </c>
      <c r="E677" s="8" t="s">
        <v>21</v>
      </c>
      <c r="H677" s="9">
        <v>2163.52</v>
      </c>
      <c r="I677" s="5" t="s">
        <v>22</v>
      </c>
      <c r="J677" s="5" t="s">
        <v>24</v>
      </c>
    </row>
    <row r="678" spans="1:10">
      <c r="A678" s="5" t="s">
        <v>705</v>
      </c>
      <c r="B678" s="6">
        <v>44823.882965856479</v>
      </c>
      <c r="C678" s="5" t="s">
        <v>13</v>
      </c>
      <c r="D678" s="13">
        <v>517166959021</v>
      </c>
      <c r="E678" s="8" t="s">
        <v>21</v>
      </c>
      <c r="H678" s="9">
        <v>4657.04</v>
      </c>
      <c r="I678" s="5" t="s">
        <v>22</v>
      </c>
      <c r="J678" s="5" t="s">
        <v>24</v>
      </c>
    </row>
    <row r="679" spans="1:10">
      <c r="A679" s="5" t="s">
        <v>705</v>
      </c>
      <c r="B679" s="6">
        <v>44823.882965856479</v>
      </c>
      <c r="C679" s="5" t="s">
        <v>13</v>
      </c>
      <c r="D679" s="13">
        <v>517166959022</v>
      </c>
      <c r="E679" s="8" t="s">
        <v>21</v>
      </c>
      <c r="H679" s="9">
        <v>1016.71</v>
      </c>
      <c r="I679" s="5" t="s">
        <v>22</v>
      </c>
      <c r="J679" s="5" t="s">
        <v>24</v>
      </c>
    </row>
    <row r="680" spans="1:10">
      <c r="A680" s="5" t="s">
        <v>705</v>
      </c>
      <c r="B680" s="6">
        <v>44823.882965856479</v>
      </c>
      <c r="C680" s="5" t="s">
        <v>13</v>
      </c>
      <c r="D680" s="13">
        <v>517166959023</v>
      </c>
      <c r="E680" s="8" t="s">
        <v>21</v>
      </c>
      <c r="H680" s="9">
        <v>580</v>
      </c>
      <c r="I680" s="5" t="s">
        <v>22</v>
      </c>
      <c r="J680" s="5" t="s">
        <v>24</v>
      </c>
    </row>
    <row r="681" spans="1:10">
      <c r="A681" s="5" t="s">
        <v>705</v>
      </c>
      <c r="B681" s="6">
        <v>44823.882965856479</v>
      </c>
      <c r="C681" s="5" t="s">
        <v>13</v>
      </c>
      <c r="D681" s="13">
        <v>517166959024</v>
      </c>
      <c r="E681" s="8" t="s">
        <v>21</v>
      </c>
      <c r="H681" s="9">
        <v>2372.9299999999998</v>
      </c>
      <c r="I681" s="5" t="s">
        <v>22</v>
      </c>
      <c r="J681" s="5" t="s">
        <v>24</v>
      </c>
    </row>
    <row r="682" spans="1:10">
      <c r="A682" s="5" t="s">
        <v>705</v>
      </c>
      <c r="B682" s="6">
        <v>44823.882965856479</v>
      </c>
      <c r="C682" s="5" t="s">
        <v>13</v>
      </c>
      <c r="D682" s="13">
        <v>517166959025</v>
      </c>
      <c r="E682" s="8" t="s">
        <v>21</v>
      </c>
      <c r="H682" s="9">
        <v>1813.12</v>
      </c>
      <c r="I682" s="5" t="s">
        <v>22</v>
      </c>
      <c r="J682" s="5" t="s">
        <v>24</v>
      </c>
    </row>
    <row r="683" spans="1:10">
      <c r="A683" s="5" t="s">
        <v>705</v>
      </c>
      <c r="B683" s="6">
        <v>44823.882965856479</v>
      </c>
      <c r="C683" s="5" t="s">
        <v>13</v>
      </c>
      <c r="D683" s="13">
        <v>517166959026</v>
      </c>
      <c r="E683" s="8" t="s">
        <v>21</v>
      </c>
      <c r="H683" s="9">
        <v>1096.4000000000001</v>
      </c>
      <c r="I683" s="5" t="s">
        <v>22</v>
      </c>
      <c r="J683" s="5" t="s">
        <v>24</v>
      </c>
    </row>
    <row r="684" spans="1:10">
      <c r="A684" s="5" t="s">
        <v>705</v>
      </c>
      <c r="B684" s="6">
        <v>44823.882965856479</v>
      </c>
      <c r="C684" s="5" t="s">
        <v>13</v>
      </c>
      <c r="D684" s="13">
        <v>517166959027</v>
      </c>
      <c r="E684" s="8" t="s">
        <v>21</v>
      </c>
      <c r="H684" s="9">
        <v>3592.32</v>
      </c>
      <c r="I684" s="5" t="s">
        <v>22</v>
      </c>
      <c r="J684" s="5" t="s">
        <v>24</v>
      </c>
    </row>
    <row r="685" spans="1:10">
      <c r="A685" s="5" t="s">
        <v>705</v>
      </c>
      <c r="B685" s="6">
        <v>44823.882965856479</v>
      </c>
      <c r="C685" s="5" t="s">
        <v>13</v>
      </c>
      <c r="D685" s="13">
        <v>45132829171</v>
      </c>
      <c r="E685" s="8" t="s">
        <v>21</v>
      </c>
      <c r="H685" s="9">
        <v>2424</v>
      </c>
      <c r="I685" s="5" t="s">
        <v>22</v>
      </c>
      <c r="J685" s="5" t="s">
        <v>24</v>
      </c>
    </row>
    <row r="686" spans="1:10">
      <c r="A686" s="5" t="s">
        <v>705</v>
      </c>
      <c r="B686" s="6">
        <v>44823.882965856479</v>
      </c>
      <c r="C686" s="5" t="s">
        <v>13</v>
      </c>
      <c r="D686" s="13">
        <v>45143197393</v>
      </c>
      <c r="E686" s="8" t="s">
        <v>21</v>
      </c>
      <c r="H686" s="9">
        <v>2258</v>
      </c>
      <c r="I686" s="5" t="s">
        <v>22</v>
      </c>
      <c r="J686" s="5" t="s">
        <v>435</v>
      </c>
    </row>
    <row r="687" spans="1:10">
      <c r="A687" s="5" t="s">
        <v>705</v>
      </c>
      <c r="B687" s="6">
        <v>44823.882965856479</v>
      </c>
      <c r="C687" s="5" t="s">
        <v>13</v>
      </c>
      <c r="D687" s="11">
        <v>224358</v>
      </c>
      <c r="E687" s="8" t="s">
        <v>21</v>
      </c>
      <c r="H687" s="9">
        <v>10675</v>
      </c>
      <c r="I687" s="5" t="s">
        <v>22</v>
      </c>
      <c r="J687" s="5" t="s">
        <v>23</v>
      </c>
    </row>
    <row r="688" spans="1:10">
      <c r="A688" s="5" t="s">
        <v>705</v>
      </c>
      <c r="B688" s="6">
        <v>44823.882965856479</v>
      </c>
      <c r="C688" s="5" t="s">
        <v>13</v>
      </c>
      <c r="D688" s="11">
        <v>272818</v>
      </c>
      <c r="E688" s="8" t="s">
        <v>21</v>
      </c>
      <c r="H688" s="9">
        <v>24118</v>
      </c>
      <c r="I688" s="5" t="s">
        <v>22</v>
      </c>
      <c r="J688" s="5" t="s">
        <v>20</v>
      </c>
    </row>
    <row r="689" spans="1:10">
      <c r="A689" s="5" t="s">
        <v>705</v>
      </c>
      <c r="B689" s="6">
        <v>44823.882965856479</v>
      </c>
      <c r="C689" s="5" t="s">
        <v>13</v>
      </c>
      <c r="D689" s="11">
        <v>3216</v>
      </c>
      <c r="E689" s="8" t="s">
        <v>21</v>
      </c>
      <c r="H689" s="9">
        <v>6500</v>
      </c>
      <c r="I689" s="5" t="s">
        <v>22</v>
      </c>
      <c r="J689" s="5" t="s">
        <v>20</v>
      </c>
    </row>
    <row r="690" spans="1:10">
      <c r="A690" s="5" t="s">
        <v>705</v>
      </c>
      <c r="B690" s="6">
        <v>44823.882965856479</v>
      </c>
      <c r="C690" s="5" t="s">
        <v>13</v>
      </c>
      <c r="D690" s="11">
        <v>3218</v>
      </c>
      <c r="E690" s="8" t="s">
        <v>21</v>
      </c>
      <c r="H690" s="9">
        <v>3680</v>
      </c>
      <c r="I690" s="5" t="s">
        <v>22</v>
      </c>
      <c r="J690" s="5" t="s">
        <v>20</v>
      </c>
    </row>
    <row r="691" spans="1:10">
      <c r="A691" s="5" t="s">
        <v>705</v>
      </c>
      <c r="B691" s="6">
        <v>44823.882965856479</v>
      </c>
      <c r="C691" s="5" t="s">
        <v>13</v>
      </c>
      <c r="D691" s="11">
        <v>3220</v>
      </c>
      <c r="E691" s="8" t="s">
        <v>21</v>
      </c>
      <c r="H691" s="9">
        <v>2760</v>
      </c>
      <c r="I691" s="5" t="s">
        <v>22</v>
      </c>
      <c r="J691" s="5" t="s">
        <v>20</v>
      </c>
    </row>
    <row r="692" spans="1:10">
      <c r="A692" s="5" t="s">
        <v>705</v>
      </c>
      <c r="B692" s="6">
        <v>44823.882965856479</v>
      </c>
      <c r="C692" s="5" t="s">
        <v>13</v>
      </c>
      <c r="D692" s="11">
        <v>3222</v>
      </c>
      <c r="E692" s="8" t="s">
        <v>21</v>
      </c>
      <c r="H692" s="9">
        <v>210</v>
      </c>
      <c r="I692" s="5" t="s">
        <v>22</v>
      </c>
      <c r="J692" s="5" t="s">
        <v>20</v>
      </c>
    </row>
    <row r="693" spans="1:10">
      <c r="A693" s="5" t="s">
        <v>705</v>
      </c>
      <c r="B693" s="6">
        <v>44823.882965856479</v>
      </c>
      <c r="C693" s="5" t="s">
        <v>13</v>
      </c>
      <c r="D693" s="11">
        <v>592202</v>
      </c>
      <c r="E693" s="8" t="s">
        <v>21</v>
      </c>
      <c r="H693" s="9">
        <v>1442.46</v>
      </c>
      <c r="I693" s="5" t="s">
        <v>22</v>
      </c>
      <c r="J693" s="5" t="s">
        <v>435</v>
      </c>
    </row>
    <row r="694" spans="1:10">
      <c r="A694" s="5" t="s">
        <v>705</v>
      </c>
      <c r="B694" s="6">
        <v>44823.882965856479</v>
      </c>
      <c r="C694" s="5" t="s">
        <v>13</v>
      </c>
      <c r="D694" s="11">
        <v>592201</v>
      </c>
      <c r="E694" s="8" t="s">
        <v>21</v>
      </c>
      <c r="H694" s="9">
        <v>13390.9</v>
      </c>
      <c r="I694" s="5" t="s">
        <v>22</v>
      </c>
      <c r="J694" s="5" t="s">
        <v>435</v>
      </c>
    </row>
    <row r="695" spans="1:10">
      <c r="A695" s="5" t="s">
        <v>705</v>
      </c>
      <c r="B695" s="6">
        <v>44823.882965856479</v>
      </c>
      <c r="C695" s="5" t="s">
        <v>13</v>
      </c>
      <c r="D695" s="11"/>
      <c r="E695" s="8"/>
      <c r="F695" s="9">
        <v>397.2</v>
      </c>
      <c r="I695" s="7" t="s">
        <v>9</v>
      </c>
      <c r="J695" s="5" t="s">
        <v>148</v>
      </c>
    </row>
    <row r="696" spans="1:10">
      <c r="A696" s="5" t="s">
        <v>705</v>
      </c>
      <c r="B696" s="6">
        <v>44823.882965856479</v>
      </c>
      <c r="C696" s="5" t="s">
        <v>13</v>
      </c>
      <c r="D696" s="11"/>
      <c r="E696" s="8"/>
      <c r="F696" s="9">
        <v>5606.6</v>
      </c>
      <c r="I696" s="7" t="s">
        <v>9</v>
      </c>
      <c r="J696" s="5" t="s">
        <v>150</v>
      </c>
    </row>
    <row r="697" spans="1:10">
      <c r="A697" s="5" t="s">
        <v>705</v>
      </c>
      <c r="B697" s="6">
        <v>44823.882965856479</v>
      </c>
      <c r="C697" s="5" t="s">
        <v>13</v>
      </c>
      <c r="D697" s="11"/>
      <c r="E697" s="8"/>
      <c r="F697" s="9">
        <v>2723.2</v>
      </c>
      <c r="I697" s="7" t="s">
        <v>9</v>
      </c>
      <c r="J697" s="5" t="s">
        <v>151</v>
      </c>
    </row>
    <row r="698" spans="1:10">
      <c r="A698" s="5" t="s">
        <v>705</v>
      </c>
      <c r="B698" s="6">
        <v>44823.882965856479</v>
      </c>
      <c r="C698" s="5" t="s">
        <v>13</v>
      </c>
      <c r="D698" s="11"/>
      <c r="E698" s="8"/>
      <c r="F698" s="9">
        <v>6229.2</v>
      </c>
      <c r="I698" s="7" t="s">
        <v>9</v>
      </c>
      <c r="J698" s="5" t="s">
        <v>27</v>
      </c>
    </row>
    <row r="699" spans="1:10">
      <c r="A699" s="5" t="s">
        <v>705</v>
      </c>
      <c r="B699" s="6">
        <v>44823.882965856479</v>
      </c>
      <c r="C699" s="5" t="s">
        <v>13</v>
      </c>
      <c r="D699" s="11"/>
      <c r="E699" s="8"/>
      <c r="F699" s="9">
        <v>18870.3</v>
      </c>
      <c r="I699" s="7" t="s">
        <v>9</v>
      </c>
      <c r="J699" s="5" t="s">
        <v>154</v>
      </c>
    </row>
    <row r="700" spans="1:10">
      <c r="A700" s="5" t="s">
        <v>705</v>
      </c>
      <c r="B700" s="6">
        <v>44823.882965856479</v>
      </c>
      <c r="C700" s="5" t="s">
        <v>13</v>
      </c>
      <c r="D700" s="11"/>
      <c r="E700" s="8"/>
      <c r="F700" s="9">
        <v>4.4000000000000004</v>
      </c>
      <c r="I700" s="7" t="s">
        <v>9</v>
      </c>
      <c r="J700" s="5" t="s">
        <v>20</v>
      </c>
    </row>
    <row r="701" spans="1:10">
      <c r="A701" s="5" t="s">
        <v>705</v>
      </c>
      <c r="B701" s="6">
        <v>44823.882965856479</v>
      </c>
      <c r="C701" s="5" t="s">
        <v>13</v>
      </c>
      <c r="D701" s="11"/>
      <c r="E701" s="8"/>
      <c r="F701" s="9">
        <v>3789.2</v>
      </c>
      <c r="I701" s="7" t="s">
        <v>9</v>
      </c>
      <c r="J701" s="8" t="s">
        <v>28</v>
      </c>
    </row>
    <row r="702" spans="1:10">
      <c r="A702" s="5" t="s">
        <v>705</v>
      </c>
      <c r="B702" s="6">
        <v>44823.882965856479</v>
      </c>
      <c r="C702" s="5" t="s">
        <v>13</v>
      </c>
      <c r="D702" s="11"/>
      <c r="E702" s="8"/>
      <c r="F702" s="9">
        <v>2288</v>
      </c>
      <c r="I702" s="7" t="s">
        <v>9</v>
      </c>
      <c r="J702" s="8" t="s">
        <v>29</v>
      </c>
    </row>
    <row r="703" spans="1:10">
      <c r="A703" s="5" t="s">
        <v>705</v>
      </c>
      <c r="B703" s="6">
        <v>44823.882965856479</v>
      </c>
      <c r="C703" s="5" t="s">
        <v>13</v>
      </c>
      <c r="D703" s="11"/>
      <c r="E703" s="8"/>
      <c r="F703" s="9">
        <v>10481.5</v>
      </c>
      <c r="I703" s="7" t="s">
        <v>9</v>
      </c>
      <c r="J703" s="8" t="s">
        <v>155</v>
      </c>
    </row>
    <row r="704" spans="1:10">
      <c r="A704" s="5" t="s">
        <v>705</v>
      </c>
      <c r="B704" s="6">
        <v>44823.882965856479</v>
      </c>
      <c r="C704" s="5" t="s">
        <v>13</v>
      </c>
      <c r="D704" s="11"/>
      <c r="E704" s="8"/>
      <c r="F704" s="9">
        <v>14436.2</v>
      </c>
      <c r="I704" s="7" t="s">
        <v>9</v>
      </c>
      <c r="J704" s="8" t="s">
        <v>156</v>
      </c>
    </row>
    <row r="705" spans="1:10">
      <c r="A705" s="5" t="s">
        <v>705</v>
      </c>
      <c r="B705" s="6">
        <v>44823.882965856479</v>
      </c>
      <c r="C705" s="5" t="s">
        <v>13</v>
      </c>
      <c r="D705" s="11"/>
      <c r="E705" s="8"/>
      <c r="F705" s="9">
        <v>19498.900000000001</v>
      </c>
      <c r="I705" s="7" t="s">
        <v>9</v>
      </c>
      <c r="J705" s="8" t="s">
        <v>30</v>
      </c>
    </row>
    <row r="706" spans="1:10">
      <c r="A706" s="10" t="s">
        <v>15</v>
      </c>
      <c r="B706" s="3"/>
      <c r="C706" s="3"/>
      <c r="D706" s="11"/>
      <c r="E706" s="8"/>
      <c r="F706" s="33">
        <f>SUM(F673:G705)</f>
        <v>85389.700000000012</v>
      </c>
      <c r="H706" s="9"/>
      <c r="I706" s="7"/>
      <c r="J706" s="5"/>
    </row>
    <row r="707" spans="1:10" ht="15.75">
      <c r="A707" s="12" t="s">
        <v>16</v>
      </c>
      <c r="B707" s="12" t="s">
        <v>17</v>
      </c>
      <c r="C707" s="12" t="s">
        <v>18</v>
      </c>
      <c r="D707" s="21">
        <v>111848924</v>
      </c>
      <c r="E707" s="8"/>
      <c r="H707" s="9"/>
      <c r="I707" s="7"/>
      <c r="J707" s="5"/>
    </row>
    <row r="710" spans="1:10">
      <c r="A710" s="1" t="s">
        <v>0</v>
      </c>
      <c r="B710" s="2"/>
      <c r="C710" s="2"/>
      <c r="D710" s="2"/>
      <c r="E710" s="2"/>
      <c r="F710" s="2"/>
      <c r="G710" s="2"/>
      <c r="H710" s="2"/>
      <c r="I710" s="2"/>
      <c r="J710" s="2"/>
    </row>
    <row r="711" spans="1:10">
      <c r="A711" s="3" t="s">
        <v>746</v>
      </c>
      <c r="B711" s="2"/>
      <c r="C711" s="2"/>
      <c r="D711" s="2"/>
      <c r="E711" s="2"/>
      <c r="F711" s="2"/>
      <c r="G711" s="2"/>
      <c r="H711" s="2"/>
      <c r="I711" s="2"/>
      <c r="J711" s="2"/>
    </row>
    <row r="712" spans="1:10">
      <c r="A712" s="103" t="s">
        <v>0</v>
      </c>
      <c r="B712" s="103" t="s">
        <v>2</v>
      </c>
      <c r="C712" s="103" t="s">
        <v>3</v>
      </c>
      <c r="D712" s="103" t="s">
        <v>4</v>
      </c>
      <c r="E712" s="103" t="s">
        <v>5</v>
      </c>
      <c r="F712" s="105" t="s">
        <v>6</v>
      </c>
      <c r="G712" s="106"/>
      <c r="H712" s="107"/>
      <c r="I712" s="103" t="s">
        <v>7</v>
      </c>
      <c r="J712" s="103" t="s">
        <v>8</v>
      </c>
    </row>
    <row r="713" spans="1:10">
      <c r="A713" s="104"/>
      <c r="B713" s="104"/>
      <c r="C713" s="104"/>
      <c r="D713" s="104"/>
      <c r="E713" s="104"/>
      <c r="F713" s="46" t="s">
        <v>9</v>
      </c>
      <c r="G713" s="46" t="s">
        <v>10</v>
      </c>
      <c r="H713" s="46" t="s">
        <v>11</v>
      </c>
      <c r="I713" s="104"/>
      <c r="J713" s="104"/>
    </row>
    <row r="714" spans="1:10">
      <c r="A714" s="5" t="s">
        <v>745</v>
      </c>
      <c r="B714" s="6">
        <v>44824.488883865743</v>
      </c>
      <c r="C714" s="5" t="s">
        <v>13</v>
      </c>
      <c r="D714" s="7"/>
      <c r="E714" s="8"/>
      <c r="F714" s="9">
        <v>5917.5</v>
      </c>
      <c r="I714" s="7" t="s">
        <v>9</v>
      </c>
      <c r="J714" s="5" t="s">
        <v>150</v>
      </c>
    </row>
    <row r="715" spans="1:10">
      <c r="A715" s="5" t="s">
        <v>744</v>
      </c>
      <c r="B715" s="6">
        <v>44824.488883865743</v>
      </c>
      <c r="C715" s="5" t="s">
        <v>13</v>
      </c>
      <c r="D715" s="7"/>
      <c r="E715" s="8"/>
      <c r="F715" s="9">
        <v>5325.7</v>
      </c>
      <c r="I715" s="7" t="s">
        <v>9</v>
      </c>
      <c r="J715" s="8" t="s">
        <v>25</v>
      </c>
    </row>
    <row r="716" spans="1:10">
      <c r="A716" s="5" t="s">
        <v>744</v>
      </c>
      <c r="B716" s="6">
        <v>44824.488883865743</v>
      </c>
      <c r="C716" s="5" t="s">
        <v>13</v>
      </c>
      <c r="D716" s="7"/>
      <c r="E716" s="8"/>
      <c r="F716" s="9">
        <v>4383.3</v>
      </c>
      <c r="I716" s="7" t="s">
        <v>9</v>
      </c>
      <c r="J716" s="5" t="s">
        <v>14</v>
      </c>
    </row>
    <row r="717" spans="1:10">
      <c r="A717" s="5" t="s">
        <v>744</v>
      </c>
      <c r="B717" s="6">
        <v>44824.488883865743</v>
      </c>
      <c r="C717" s="5" t="s">
        <v>13</v>
      </c>
      <c r="D717" s="7"/>
      <c r="E717" s="8"/>
      <c r="F717" s="9">
        <v>4600</v>
      </c>
      <c r="I717" s="7" t="s">
        <v>9</v>
      </c>
      <c r="J717" s="5" t="s">
        <v>148</v>
      </c>
    </row>
    <row r="718" spans="1:10">
      <c r="A718" s="5" t="s">
        <v>744</v>
      </c>
      <c r="B718" s="6">
        <v>44824.488883865743</v>
      </c>
      <c r="C718" s="5" t="s">
        <v>13</v>
      </c>
      <c r="D718" s="7"/>
      <c r="E718" s="8"/>
      <c r="F718" s="9">
        <v>2534.6</v>
      </c>
      <c r="I718" s="7" t="s">
        <v>9</v>
      </c>
      <c r="J718" s="5" t="s">
        <v>152</v>
      </c>
    </row>
    <row r="719" spans="1:10">
      <c r="A719" s="5" t="s">
        <v>744</v>
      </c>
      <c r="B719" s="6">
        <v>44824.488883865743</v>
      </c>
      <c r="C719" s="5" t="s">
        <v>13</v>
      </c>
      <c r="D719" s="7"/>
      <c r="E719" s="8"/>
      <c r="F719" s="9">
        <v>15805.4</v>
      </c>
      <c r="I719" s="7" t="s">
        <v>9</v>
      </c>
      <c r="J719" s="5" t="s">
        <v>26</v>
      </c>
    </row>
    <row r="720" spans="1:10">
      <c r="A720" s="5" t="s">
        <v>744</v>
      </c>
      <c r="B720" s="6">
        <v>44824.488883865743</v>
      </c>
      <c r="C720" s="5" t="s">
        <v>13</v>
      </c>
      <c r="D720" s="7"/>
      <c r="E720" s="8"/>
      <c r="F720" s="9">
        <v>8072.2</v>
      </c>
      <c r="I720" s="7" t="s">
        <v>9</v>
      </c>
      <c r="J720" s="5" t="s">
        <v>153</v>
      </c>
    </row>
    <row r="721" spans="1:10">
      <c r="A721" s="10" t="s">
        <v>15</v>
      </c>
      <c r="B721" s="3"/>
      <c r="C721" s="3"/>
      <c r="D721" s="11"/>
      <c r="E721" s="8"/>
      <c r="F721" s="14">
        <f>SUM(F714:G720)</f>
        <v>46638.7</v>
      </c>
      <c r="H721" s="9"/>
      <c r="I721" s="7"/>
      <c r="J721" s="5"/>
    </row>
    <row r="722" spans="1:10" ht="15.75">
      <c r="A722" s="12" t="s">
        <v>16</v>
      </c>
      <c r="B722" s="12" t="s">
        <v>17</v>
      </c>
      <c r="C722" s="12" t="s">
        <v>18</v>
      </c>
      <c r="D722" s="21">
        <v>111848925</v>
      </c>
      <c r="E722" s="8"/>
      <c r="H722" s="9"/>
      <c r="I722" s="7"/>
      <c r="J722" s="5"/>
    </row>
    <row r="723" spans="1:10">
      <c r="A723" s="5"/>
      <c r="B723" s="6"/>
      <c r="C723" s="5"/>
      <c r="D723" s="11"/>
      <c r="E723" s="8"/>
      <c r="H723" s="9"/>
      <c r="I723" s="7"/>
      <c r="J723" s="5"/>
    </row>
    <row r="724" spans="1:10">
      <c r="A724" s="5"/>
      <c r="B724" s="6"/>
      <c r="C724" s="5"/>
      <c r="D724" s="11"/>
      <c r="E724" s="8"/>
      <c r="H724" s="9"/>
      <c r="I724" s="7"/>
      <c r="J724" s="5"/>
    </row>
    <row r="725" spans="1:10">
      <c r="A725" s="5" t="s">
        <v>743</v>
      </c>
      <c r="B725" s="6">
        <v>44824.788674664349</v>
      </c>
      <c r="C725" s="5" t="s">
        <v>13</v>
      </c>
      <c r="D725" s="13">
        <v>45172899304</v>
      </c>
      <c r="E725" s="8" t="s">
        <v>21</v>
      </c>
      <c r="H725" s="9">
        <v>238</v>
      </c>
      <c r="I725" s="5" t="s">
        <v>22</v>
      </c>
      <c r="J725" s="5" t="s">
        <v>24</v>
      </c>
    </row>
    <row r="726" spans="1:10">
      <c r="A726" s="5" t="s">
        <v>742</v>
      </c>
      <c r="B726" s="6">
        <v>44824.788674664349</v>
      </c>
      <c r="C726" s="5" t="s">
        <v>13</v>
      </c>
      <c r="D726" s="13">
        <v>45132834529</v>
      </c>
      <c r="E726" s="8" t="s">
        <v>21</v>
      </c>
      <c r="H726" s="9">
        <v>624.08000000000004</v>
      </c>
      <c r="I726" s="5" t="s">
        <v>22</v>
      </c>
      <c r="J726" s="5" t="s">
        <v>435</v>
      </c>
    </row>
    <row r="727" spans="1:10">
      <c r="A727" s="5" t="s">
        <v>742</v>
      </c>
      <c r="B727" s="6">
        <v>44824.788674664349</v>
      </c>
      <c r="C727" s="5" t="s">
        <v>13</v>
      </c>
      <c r="D727" s="13">
        <v>51116811582</v>
      </c>
      <c r="E727" s="8" t="s">
        <v>21</v>
      </c>
      <c r="H727" s="9">
        <v>3075.4</v>
      </c>
      <c r="I727" s="5" t="s">
        <v>22</v>
      </c>
      <c r="J727" s="5" t="s">
        <v>435</v>
      </c>
    </row>
    <row r="728" spans="1:10">
      <c r="A728" s="5" t="s">
        <v>742</v>
      </c>
      <c r="B728" s="6">
        <v>44824.788674664349</v>
      </c>
      <c r="C728" s="5" t="s">
        <v>13</v>
      </c>
      <c r="D728" s="13">
        <v>11440729754</v>
      </c>
      <c r="E728" s="8" t="s">
        <v>21</v>
      </c>
      <c r="H728" s="9">
        <v>599.27</v>
      </c>
      <c r="I728" s="5" t="s">
        <v>22</v>
      </c>
      <c r="J728" s="5" t="s">
        <v>435</v>
      </c>
    </row>
    <row r="729" spans="1:10">
      <c r="A729" s="5" t="s">
        <v>742</v>
      </c>
      <c r="B729" s="6">
        <v>44824.788674664349</v>
      </c>
      <c r="C729" s="5" t="s">
        <v>13</v>
      </c>
      <c r="D729" s="13">
        <v>45132838736</v>
      </c>
      <c r="E729" s="8" t="s">
        <v>21</v>
      </c>
      <c r="H729" s="9">
        <v>334.6</v>
      </c>
      <c r="I729" s="5" t="s">
        <v>22</v>
      </c>
      <c r="J729" s="5" t="s">
        <v>435</v>
      </c>
    </row>
    <row r="730" spans="1:10">
      <c r="A730" s="5" t="s">
        <v>742</v>
      </c>
      <c r="B730" s="6">
        <v>44824.788674664349</v>
      </c>
      <c r="C730" s="5" t="s">
        <v>13</v>
      </c>
      <c r="D730" s="13">
        <v>19070516529</v>
      </c>
      <c r="E730" s="8" t="s">
        <v>21</v>
      </c>
      <c r="H730" s="9">
        <v>2115.06</v>
      </c>
      <c r="I730" s="5" t="s">
        <v>22</v>
      </c>
      <c r="J730" s="5" t="s">
        <v>435</v>
      </c>
    </row>
    <row r="731" spans="1:10">
      <c r="A731" s="5" t="s">
        <v>742</v>
      </c>
      <c r="B731" s="6">
        <v>44824.788674664349</v>
      </c>
      <c r="C731" s="5" t="s">
        <v>13</v>
      </c>
      <c r="D731" s="13">
        <v>45112972789</v>
      </c>
      <c r="E731" s="8" t="s">
        <v>21</v>
      </c>
      <c r="H731" s="9">
        <v>707.12</v>
      </c>
      <c r="I731" s="5" t="s">
        <v>22</v>
      </c>
      <c r="J731" s="5" t="s">
        <v>435</v>
      </c>
    </row>
    <row r="732" spans="1:10">
      <c r="A732" s="5" t="s">
        <v>742</v>
      </c>
      <c r="B732" s="6">
        <v>44824.788674664349</v>
      </c>
      <c r="C732" s="5" t="s">
        <v>13</v>
      </c>
      <c r="D732" s="11">
        <v>22083850</v>
      </c>
      <c r="E732" s="5" t="s">
        <v>73</v>
      </c>
      <c r="H732" s="9">
        <v>20573</v>
      </c>
      <c r="I732" s="5" t="s">
        <v>22</v>
      </c>
      <c r="J732" s="5" t="s">
        <v>24</v>
      </c>
    </row>
    <row r="733" spans="1:10">
      <c r="A733" s="5" t="s">
        <v>742</v>
      </c>
      <c r="B733" s="6">
        <v>44824.788674664349</v>
      </c>
      <c r="C733" s="5" t="s">
        <v>13</v>
      </c>
      <c r="D733" s="13">
        <v>51516794327</v>
      </c>
      <c r="E733" s="8" t="s">
        <v>21</v>
      </c>
      <c r="H733" s="9">
        <v>35046.79</v>
      </c>
      <c r="I733" s="5" t="s">
        <v>22</v>
      </c>
      <c r="J733" s="5" t="s">
        <v>24</v>
      </c>
    </row>
    <row r="734" spans="1:10">
      <c r="A734" s="5" t="s">
        <v>742</v>
      </c>
      <c r="B734" s="6">
        <v>44824.788674664349</v>
      </c>
      <c r="C734" s="5" t="s">
        <v>13</v>
      </c>
      <c r="D734" s="13">
        <v>51416771871</v>
      </c>
      <c r="E734" s="8" t="s">
        <v>21</v>
      </c>
      <c r="H734" s="9">
        <v>1261.92</v>
      </c>
      <c r="I734" s="5" t="s">
        <v>22</v>
      </c>
      <c r="J734" s="5" t="s">
        <v>24</v>
      </c>
    </row>
    <row r="735" spans="1:10">
      <c r="A735" s="5" t="s">
        <v>742</v>
      </c>
      <c r="B735" s="6">
        <v>44824.788674664349</v>
      </c>
      <c r="C735" s="5" t="s">
        <v>13</v>
      </c>
      <c r="D735" s="13">
        <v>45172900840</v>
      </c>
      <c r="E735" s="8" t="s">
        <v>21</v>
      </c>
      <c r="H735" s="9">
        <v>2982</v>
      </c>
      <c r="I735" s="5" t="s">
        <v>22</v>
      </c>
      <c r="J735" s="5" t="s">
        <v>24</v>
      </c>
    </row>
    <row r="736" spans="1:10">
      <c r="A736" s="5" t="s">
        <v>742</v>
      </c>
      <c r="B736" s="6">
        <v>44824.788674664349</v>
      </c>
      <c r="C736" s="5" t="s">
        <v>13</v>
      </c>
      <c r="D736" s="13">
        <v>45152831192</v>
      </c>
      <c r="E736" s="8" t="s">
        <v>21</v>
      </c>
      <c r="H736" s="9">
        <v>585</v>
      </c>
      <c r="I736" s="5" t="s">
        <v>22</v>
      </c>
      <c r="J736" s="5" t="s">
        <v>24</v>
      </c>
    </row>
    <row r="737" spans="1:10">
      <c r="A737" s="5" t="s">
        <v>742</v>
      </c>
      <c r="B737" s="6">
        <v>44824.788674664349</v>
      </c>
      <c r="C737" s="5" t="s">
        <v>13</v>
      </c>
      <c r="D737" s="13">
        <v>51316774572</v>
      </c>
      <c r="E737" s="8" t="s">
        <v>21</v>
      </c>
      <c r="H737" s="9">
        <v>435</v>
      </c>
      <c r="I737" s="5" t="s">
        <v>22</v>
      </c>
      <c r="J737" s="5" t="s">
        <v>24</v>
      </c>
    </row>
    <row r="738" spans="1:10">
      <c r="A738" s="5" t="s">
        <v>742</v>
      </c>
      <c r="B738" s="6">
        <v>44824.788674664349</v>
      </c>
      <c r="C738" s="5" t="s">
        <v>13</v>
      </c>
      <c r="D738" s="13">
        <v>45152833320</v>
      </c>
      <c r="E738" s="8" t="s">
        <v>21</v>
      </c>
      <c r="H738" s="9">
        <v>529.79999999999995</v>
      </c>
      <c r="I738" s="5" t="s">
        <v>22</v>
      </c>
      <c r="J738" s="5" t="s">
        <v>24</v>
      </c>
    </row>
    <row r="739" spans="1:10">
      <c r="A739" s="5" t="s">
        <v>742</v>
      </c>
      <c r="B739" s="6">
        <v>44824.788674664349</v>
      </c>
      <c r="C739" s="5" t="s">
        <v>13</v>
      </c>
      <c r="D739" s="13">
        <v>45152834194</v>
      </c>
      <c r="E739" s="8" t="s">
        <v>21</v>
      </c>
      <c r="H739" s="9">
        <v>672</v>
      </c>
      <c r="I739" s="5" t="s">
        <v>22</v>
      </c>
      <c r="J739" s="5" t="s">
        <v>24</v>
      </c>
    </row>
    <row r="740" spans="1:10">
      <c r="A740" s="5" t="s">
        <v>742</v>
      </c>
      <c r="B740" s="6">
        <v>44824.788674664349</v>
      </c>
      <c r="C740" s="5" t="s">
        <v>13</v>
      </c>
      <c r="D740" s="11">
        <v>127432</v>
      </c>
      <c r="E740" s="8" t="s">
        <v>21</v>
      </c>
      <c r="H740" s="9">
        <v>27398.2</v>
      </c>
      <c r="I740" s="5" t="s">
        <v>22</v>
      </c>
      <c r="J740" s="5" t="s">
        <v>23</v>
      </c>
    </row>
    <row r="741" spans="1:10">
      <c r="A741" s="5" t="s">
        <v>742</v>
      </c>
      <c r="B741" s="6">
        <v>44824.788674664349</v>
      </c>
      <c r="C741" s="5" t="s">
        <v>13</v>
      </c>
      <c r="D741" s="11">
        <v>444404</v>
      </c>
      <c r="E741" s="8" t="s">
        <v>21</v>
      </c>
      <c r="H741" s="9">
        <v>19518.8</v>
      </c>
      <c r="I741" s="5" t="s">
        <v>22</v>
      </c>
      <c r="J741" s="5" t="s">
        <v>20</v>
      </c>
    </row>
    <row r="742" spans="1:10">
      <c r="A742" s="5" t="s">
        <v>742</v>
      </c>
      <c r="B742" s="6">
        <v>44824.788674664349</v>
      </c>
      <c r="C742" s="5" t="s">
        <v>13</v>
      </c>
      <c r="D742" s="11">
        <v>333</v>
      </c>
      <c r="E742" s="8" t="s">
        <v>21</v>
      </c>
      <c r="H742" s="9">
        <v>400</v>
      </c>
      <c r="I742" s="5" t="s">
        <v>22</v>
      </c>
      <c r="J742" s="5" t="s">
        <v>20</v>
      </c>
    </row>
    <row r="743" spans="1:10">
      <c r="A743" s="5" t="s">
        <v>742</v>
      </c>
      <c r="B743" s="6">
        <v>44824.788674664349</v>
      </c>
      <c r="C743" s="5" t="s">
        <v>13</v>
      </c>
      <c r="D743" s="11">
        <v>729895</v>
      </c>
      <c r="E743" s="8" t="s">
        <v>21</v>
      </c>
      <c r="H743" s="9">
        <v>390</v>
      </c>
      <c r="I743" s="5" t="s">
        <v>22</v>
      </c>
      <c r="J743" s="5" t="s">
        <v>435</v>
      </c>
    </row>
    <row r="744" spans="1:10">
      <c r="A744" s="5" t="s">
        <v>742</v>
      </c>
      <c r="B744" s="6">
        <v>44824.788674664349</v>
      </c>
      <c r="C744" s="5" t="s">
        <v>13</v>
      </c>
      <c r="D744" s="11">
        <v>729894</v>
      </c>
      <c r="E744" s="8" t="s">
        <v>21</v>
      </c>
      <c r="H744" s="9">
        <v>5492.93</v>
      </c>
      <c r="I744" s="5" t="s">
        <v>22</v>
      </c>
      <c r="J744" s="5" t="s">
        <v>435</v>
      </c>
    </row>
    <row r="745" spans="1:10">
      <c r="A745" s="5" t="s">
        <v>742</v>
      </c>
      <c r="B745" s="6">
        <v>44824.788674664349</v>
      </c>
      <c r="C745" s="5" t="s">
        <v>13</v>
      </c>
      <c r="D745" s="11">
        <v>729893</v>
      </c>
      <c r="E745" s="8" t="s">
        <v>21</v>
      </c>
      <c r="H745" s="9">
        <v>1180.6199999999999</v>
      </c>
      <c r="I745" s="5" t="s">
        <v>22</v>
      </c>
      <c r="J745" s="5" t="s">
        <v>435</v>
      </c>
    </row>
    <row r="746" spans="1:10">
      <c r="A746" s="5" t="s">
        <v>742</v>
      </c>
      <c r="B746" s="6">
        <v>44824.788674664349</v>
      </c>
      <c r="C746" s="5" t="s">
        <v>13</v>
      </c>
      <c r="D746" s="11">
        <v>729892</v>
      </c>
      <c r="E746" s="8" t="s">
        <v>21</v>
      </c>
      <c r="H746" s="9">
        <v>18344.400000000001</v>
      </c>
      <c r="I746" s="5" t="s">
        <v>22</v>
      </c>
      <c r="J746" s="5" t="s">
        <v>435</v>
      </c>
    </row>
    <row r="747" spans="1:10">
      <c r="A747" s="5" t="s">
        <v>742</v>
      </c>
      <c r="B747" s="6">
        <v>44824.788674664349</v>
      </c>
      <c r="C747" s="5" t="s">
        <v>13</v>
      </c>
      <c r="D747" s="11">
        <v>341</v>
      </c>
      <c r="E747" s="8" t="s">
        <v>21</v>
      </c>
      <c r="H747" s="9">
        <v>120</v>
      </c>
      <c r="I747" s="5" t="s">
        <v>22</v>
      </c>
      <c r="J747" s="5" t="s">
        <v>435</v>
      </c>
    </row>
    <row r="748" spans="1:10">
      <c r="A748" s="5" t="s">
        <v>742</v>
      </c>
      <c r="B748" s="6">
        <v>44824.788674664349</v>
      </c>
      <c r="C748" s="5" t="s">
        <v>13</v>
      </c>
      <c r="D748" s="11">
        <v>339</v>
      </c>
      <c r="E748" s="8" t="s">
        <v>21</v>
      </c>
      <c r="H748" s="9">
        <v>1050</v>
      </c>
      <c r="I748" s="5" t="s">
        <v>22</v>
      </c>
      <c r="J748" s="5" t="s">
        <v>435</v>
      </c>
    </row>
    <row r="749" spans="1:10">
      <c r="A749" s="5" t="s">
        <v>742</v>
      </c>
      <c r="B749" s="6">
        <v>44824.788674664349</v>
      </c>
      <c r="C749" s="5" t="s">
        <v>13</v>
      </c>
      <c r="D749" s="11">
        <v>337</v>
      </c>
      <c r="E749" s="8" t="s">
        <v>21</v>
      </c>
      <c r="H749" s="9">
        <v>820</v>
      </c>
      <c r="I749" s="5" t="s">
        <v>22</v>
      </c>
      <c r="J749" s="5" t="s">
        <v>435</v>
      </c>
    </row>
    <row r="750" spans="1:10">
      <c r="A750" s="5" t="s">
        <v>742</v>
      </c>
      <c r="B750" s="6">
        <v>44824.788674664349</v>
      </c>
      <c r="C750" s="5" t="s">
        <v>13</v>
      </c>
      <c r="D750" s="11">
        <v>335</v>
      </c>
      <c r="E750" s="8" t="s">
        <v>21</v>
      </c>
      <c r="H750" s="9">
        <v>810</v>
      </c>
      <c r="I750" s="5" t="s">
        <v>22</v>
      </c>
      <c r="J750" s="5" t="s">
        <v>435</v>
      </c>
    </row>
    <row r="751" spans="1:10">
      <c r="A751" s="5" t="s">
        <v>742</v>
      </c>
      <c r="B751" s="6">
        <v>44824.788674664349</v>
      </c>
      <c r="C751" s="5" t="s">
        <v>13</v>
      </c>
      <c r="D751" s="11"/>
      <c r="E751" s="8"/>
      <c r="F751" s="9">
        <v>4361.3999999999996</v>
      </c>
      <c r="I751" s="7" t="s">
        <v>9</v>
      </c>
      <c r="J751" s="5" t="s">
        <v>14</v>
      </c>
    </row>
    <row r="752" spans="1:10">
      <c r="A752" s="5" t="s">
        <v>742</v>
      </c>
      <c r="B752" s="6">
        <v>44824.788674664349</v>
      </c>
      <c r="C752" s="5" t="s">
        <v>13</v>
      </c>
      <c r="D752" s="11"/>
      <c r="E752" s="8"/>
      <c r="F752" s="9">
        <v>3021</v>
      </c>
      <c r="I752" s="7" t="s">
        <v>9</v>
      </c>
      <c r="J752" s="5" t="s">
        <v>27</v>
      </c>
    </row>
    <row r="753" spans="1:10">
      <c r="A753" s="5" t="s">
        <v>742</v>
      </c>
      <c r="B753" s="6">
        <v>44824.788674664349</v>
      </c>
      <c r="C753" s="5" t="s">
        <v>13</v>
      </c>
      <c r="D753" s="11"/>
      <c r="E753" s="8"/>
      <c r="F753" s="9">
        <v>0.6</v>
      </c>
      <c r="I753" s="7" t="s">
        <v>9</v>
      </c>
      <c r="J753" s="5" t="s">
        <v>24</v>
      </c>
    </row>
    <row r="754" spans="1:10">
      <c r="A754" s="5" t="s">
        <v>742</v>
      </c>
      <c r="B754" s="6">
        <v>44824.788674664349</v>
      </c>
      <c r="C754" s="5" t="s">
        <v>13</v>
      </c>
      <c r="D754" s="11"/>
      <c r="E754" s="8"/>
      <c r="F754" s="9">
        <v>68880.7</v>
      </c>
      <c r="I754" s="7" t="s">
        <v>9</v>
      </c>
      <c r="J754" s="8" t="s">
        <v>354</v>
      </c>
    </row>
    <row r="755" spans="1:10">
      <c r="A755" s="5" t="s">
        <v>742</v>
      </c>
      <c r="B755" s="6">
        <v>44824.788674664349</v>
      </c>
      <c r="C755" s="5" t="s">
        <v>13</v>
      </c>
      <c r="D755" s="11"/>
      <c r="E755" s="8"/>
      <c r="F755" s="9">
        <v>82.5</v>
      </c>
      <c r="I755" s="7" t="s">
        <v>9</v>
      </c>
      <c r="J755" s="5" t="s">
        <v>435</v>
      </c>
    </row>
    <row r="756" spans="1:10">
      <c r="A756" s="10" t="s">
        <v>15</v>
      </c>
      <c r="B756" s="3"/>
      <c r="C756" s="3"/>
      <c r="D756" s="11"/>
      <c r="E756" s="8"/>
      <c r="F756" s="14">
        <f>SUM(F725:G755)</f>
        <v>76346.2</v>
      </c>
      <c r="H756" s="9"/>
      <c r="I756" s="7"/>
      <c r="J756" s="5"/>
    </row>
    <row r="757" spans="1:10" ht="15.75">
      <c r="A757" s="12" t="s">
        <v>16</v>
      </c>
      <c r="B757" s="12" t="s">
        <v>17</v>
      </c>
      <c r="C757" s="12" t="s">
        <v>18</v>
      </c>
      <c r="D757" s="21">
        <v>111856726</v>
      </c>
      <c r="E757" s="8"/>
      <c r="H757" s="9"/>
      <c r="I757" s="7"/>
      <c r="J757" s="5"/>
    </row>
    <row r="760" spans="1:10">
      <c r="A760" s="1" t="s">
        <v>0</v>
      </c>
      <c r="B760" s="2"/>
      <c r="C760" s="2"/>
      <c r="D760" s="2"/>
      <c r="E760" s="2"/>
      <c r="F760" s="2"/>
      <c r="G760" s="2"/>
      <c r="H760" s="2"/>
      <c r="I760" s="2"/>
      <c r="J760" s="2"/>
    </row>
    <row r="761" spans="1:10">
      <c r="A761" s="3" t="s">
        <v>784</v>
      </c>
      <c r="B761" s="2"/>
      <c r="C761" s="2"/>
      <c r="D761" s="2"/>
      <c r="E761" s="2"/>
      <c r="F761" s="2"/>
      <c r="G761" s="2"/>
      <c r="H761" s="2"/>
      <c r="I761" s="2"/>
      <c r="J761" s="2"/>
    </row>
    <row r="762" spans="1:10">
      <c r="A762" s="103" t="s">
        <v>0</v>
      </c>
      <c r="B762" s="103" t="s">
        <v>2</v>
      </c>
      <c r="C762" s="103" t="s">
        <v>3</v>
      </c>
      <c r="D762" s="103" t="s">
        <v>4</v>
      </c>
      <c r="E762" s="103" t="s">
        <v>5</v>
      </c>
      <c r="F762" s="105" t="s">
        <v>6</v>
      </c>
      <c r="G762" s="106"/>
      <c r="H762" s="107"/>
      <c r="I762" s="103" t="s">
        <v>7</v>
      </c>
      <c r="J762" s="103" t="s">
        <v>8</v>
      </c>
    </row>
    <row r="763" spans="1:10">
      <c r="A763" s="104"/>
      <c r="B763" s="104"/>
      <c r="C763" s="104"/>
      <c r="D763" s="104"/>
      <c r="E763" s="104"/>
      <c r="F763" s="46" t="s">
        <v>9</v>
      </c>
      <c r="G763" s="46" t="s">
        <v>10</v>
      </c>
      <c r="H763" s="46" t="s">
        <v>11</v>
      </c>
      <c r="I763" s="104"/>
      <c r="J763" s="104"/>
    </row>
    <row r="764" spans="1:10">
      <c r="A764" s="5" t="s">
        <v>783</v>
      </c>
      <c r="B764" s="6">
        <v>44825.477725081022</v>
      </c>
      <c r="C764" s="5" t="s">
        <v>13</v>
      </c>
      <c r="D764" s="11"/>
      <c r="E764" s="8"/>
      <c r="G764" s="9">
        <v>1920</v>
      </c>
      <c r="I764" s="7" t="s">
        <v>10</v>
      </c>
      <c r="J764" s="8" t="s">
        <v>28</v>
      </c>
    </row>
    <row r="765" spans="1:10">
      <c r="A765" s="5" t="s">
        <v>783</v>
      </c>
      <c r="B765" s="6">
        <v>44825.477725081022</v>
      </c>
      <c r="C765" s="5" t="s">
        <v>13</v>
      </c>
      <c r="D765" s="11"/>
      <c r="E765" s="8"/>
      <c r="F765" s="9">
        <v>4296.3</v>
      </c>
      <c r="I765" s="7" t="s">
        <v>9</v>
      </c>
      <c r="J765" s="8" t="s">
        <v>25</v>
      </c>
    </row>
    <row r="766" spans="1:10">
      <c r="A766" s="5" t="s">
        <v>783</v>
      </c>
      <c r="B766" s="6">
        <v>44825.477725081022</v>
      </c>
      <c r="C766" s="5" t="s">
        <v>13</v>
      </c>
      <c r="D766" s="11"/>
      <c r="E766" s="8"/>
      <c r="F766" s="9">
        <v>22452.6</v>
      </c>
      <c r="I766" s="7" t="s">
        <v>9</v>
      </c>
      <c r="J766" s="5" t="s">
        <v>148</v>
      </c>
    </row>
    <row r="767" spans="1:10">
      <c r="A767" s="5" t="s">
        <v>783</v>
      </c>
      <c r="B767" s="6">
        <v>44825.477725081022</v>
      </c>
      <c r="C767" s="5" t="s">
        <v>13</v>
      </c>
      <c r="D767" s="11"/>
      <c r="E767" s="8"/>
      <c r="F767" s="9">
        <v>1079</v>
      </c>
      <c r="I767" s="7" t="s">
        <v>9</v>
      </c>
      <c r="J767" s="5" t="s">
        <v>152</v>
      </c>
    </row>
    <row r="768" spans="1:10">
      <c r="A768" s="5" t="s">
        <v>783</v>
      </c>
      <c r="B768" s="6">
        <v>44825.477725081022</v>
      </c>
      <c r="C768" s="5" t="s">
        <v>13</v>
      </c>
      <c r="D768" s="11"/>
      <c r="E768" s="8"/>
      <c r="F768" s="9">
        <v>8369</v>
      </c>
      <c r="I768" s="7" t="s">
        <v>9</v>
      </c>
      <c r="J768" s="5" t="s">
        <v>26</v>
      </c>
    </row>
    <row r="769" spans="1:10">
      <c r="A769" s="5" t="s">
        <v>783</v>
      </c>
      <c r="B769" s="6">
        <v>44825.477725081022</v>
      </c>
      <c r="C769" s="5" t="s">
        <v>13</v>
      </c>
      <c r="D769" s="11"/>
      <c r="E769" s="8"/>
      <c r="F769" s="9">
        <v>13493.1</v>
      </c>
      <c r="I769" s="7" t="s">
        <v>9</v>
      </c>
      <c r="J769" s="5" t="s">
        <v>153</v>
      </c>
    </row>
    <row r="770" spans="1:10">
      <c r="A770" s="5" t="s">
        <v>783</v>
      </c>
      <c r="B770" s="6">
        <v>44825.477725081022</v>
      </c>
      <c r="C770" s="5" t="s">
        <v>13</v>
      </c>
      <c r="D770" s="11"/>
      <c r="E770" s="8"/>
      <c r="F770" s="9">
        <v>8560.5</v>
      </c>
      <c r="I770" s="7" t="s">
        <v>9</v>
      </c>
      <c r="J770" s="5" t="s">
        <v>154</v>
      </c>
    </row>
    <row r="771" spans="1:10">
      <c r="A771" s="5" t="s">
        <v>783</v>
      </c>
      <c r="B771" s="6">
        <v>44825.477725081022</v>
      </c>
      <c r="C771" s="5" t="s">
        <v>13</v>
      </c>
      <c r="D771" s="11"/>
      <c r="E771" s="8"/>
      <c r="F771" s="9">
        <v>7168</v>
      </c>
      <c r="I771" s="7" t="s">
        <v>9</v>
      </c>
      <c r="J771" s="8" t="s">
        <v>28</v>
      </c>
    </row>
    <row r="772" spans="1:10">
      <c r="A772" s="5" t="s">
        <v>783</v>
      </c>
      <c r="B772" s="6">
        <v>44825.477725081022</v>
      </c>
      <c r="C772" s="5" t="s">
        <v>13</v>
      </c>
      <c r="D772" s="11"/>
      <c r="E772" s="8"/>
      <c r="F772" s="9">
        <v>14685.1</v>
      </c>
      <c r="I772" s="7" t="s">
        <v>9</v>
      </c>
      <c r="J772" s="8" t="s">
        <v>29</v>
      </c>
    </row>
    <row r="773" spans="1:10">
      <c r="A773" s="5" t="s">
        <v>783</v>
      </c>
      <c r="B773" s="6">
        <v>44825.477725081022</v>
      </c>
      <c r="C773" s="5" t="s">
        <v>13</v>
      </c>
      <c r="D773" s="11"/>
      <c r="E773" s="8"/>
      <c r="F773" s="9">
        <v>8554.7000000000007</v>
      </c>
      <c r="I773" s="7" t="s">
        <v>9</v>
      </c>
      <c r="J773" s="8" t="s">
        <v>155</v>
      </c>
    </row>
    <row r="774" spans="1:10">
      <c r="A774" s="5" t="s">
        <v>783</v>
      </c>
      <c r="B774" s="6">
        <v>44825.477725081022</v>
      </c>
      <c r="C774" s="5" t="s">
        <v>13</v>
      </c>
      <c r="D774" s="11"/>
      <c r="E774" s="8"/>
      <c r="F774" s="9">
        <v>4823.1000000000004</v>
      </c>
      <c r="I774" s="7" t="s">
        <v>9</v>
      </c>
      <c r="J774" s="8" t="s">
        <v>30</v>
      </c>
    </row>
    <row r="775" spans="1:10">
      <c r="A775" s="10" t="s">
        <v>15</v>
      </c>
      <c r="B775" s="3"/>
      <c r="C775" s="3"/>
      <c r="D775" s="11"/>
      <c r="E775" s="8"/>
      <c r="F775" s="33">
        <f>SUM(F764:G774)</f>
        <v>95401.400000000009</v>
      </c>
      <c r="H775" s="9"/>
      <c r="I775" s="7"/>
      <c r="J775" s="5"/>
    </row>
    <row r="776" spans="1:10" ht="15.75">
      <c r="A776" s="12" t="s">
        <v>16</v>
      </c>
      <c r="B776" s="12" t="s">
        <v>17</v>
      </c>
      <c r="C776" s="12" t="s">
        <v>18</v>
      </c>
      <c r="D776" s="21">
        <v>111856728</v>
      </c>
      <c r="E776" s="8"/>
      <c r="H776" s="9"/>
      <c r="I776" s="7"/>
      <c r="J776" s="5"/>
    </row>
    <row r="777" spans="1:10">
      <c r="A777" s="5"/>
      <c r="B777" s="6"/>
      <c r="C777" s="5"/>
      <c r="D777" s="11"/>
      <c r="E777" s="8"/>
      <c r="H777" s="9"/>
      <c r="I777" s="7"/>
      <c r="J777" s="5"/>
    </row>
    <row r="778" spans="1:10">
      <c r="A778" s="5"/>
      <c r="B778" s="6"/>
      <c r="C778" s="5"/>
      <c r="D778" s="11"/>
      <c r="E778" s="8"/>
      <c r="H778" s="9"/>
      <c r="I778" s="7"/>
      <c r="J778" s="5"/>
    </row>
    <row r="779" spans="1:10">
      <c r="A779" s="5" t="s">
        <v>781</v>
      </c>
      <c r="B779" s="6">
        <v>44825.895416724539</v>
      </c>
      <c r="C779" s="5" t="s">
        <v>13</v>
      </c>
      <c r="D779" s="13">
        <v>45162933218</v>
      </c>
      <c r="E779" s="8" t="s">
        <v>21</v>
      </c>
      <c r="H779" s="9">
        <v>888.96</v>
      </c>
      <c r="I779" s="5" t="s">
        <v>22</v>
      </c>
      <c r="J779" s="5" t="s">
        <v>435</v>
      </c>
    </row>
    <row r="780" spans="1:10">
      <c r="A780" s="5" t="s">
        <v>781</v>
      </c>
      <c r="B780" s="6">
        <v>44825.895416724539</v>
      </c>
      <c r="C780" s="5" t="s">
        <v>13</v>
      </c>
      <c r="D780" s="11">
        <v>127536</v>
      </c>
      <c r="E780" s="8" t="s">
        <v>21</v>
      </c>
      <c r="H780" s="9">
        <v>17477.599999999999</v>
      </c>
      <c r="I780" s="5" t="s">
        <v>22</v>
      </c>
      <c r="J780" s="5" t="s">
        <v>23</v>
      </c>
    </row>
    <row r="781" spans="1:10">
      <c r="A781" s="5" t="s">
        <v>781</v>
      </c>
      <c r="B781" s="6">
        <v>44825.895416724539</v>
      </c>
      <c r="C781" s="5" t="s">
        <v>13</v>
      </c>
      <c r="D781" s="13">
        <v>45132840773</v>
      </c>
      <c r="E781" s="8" t="s">
        <v>21</v>
      </c>
      <c r="H781" s="9">
        <v>2649.47</v>
      </c>
      <c r="I781" s="5" t="s">
        <v>22</v>
      </c>
      <c r="J781" s="5" t="s">
        <v>24</v>
      </c>
    </row>
    <row r="782" spans="1:10">
      <c r="A782" s="5" t="s">
        <v>781</v>
      </c>
      <c r="B782" s="6">
        <v>44825.895416724539</v>
      </c>
      <c r="C782" s="5" t="s">
        <v>13</v>
      </c>
      <c r="D782" s="13">
        <v>45122961005</v>
      </c>
      <c r="E782" s="8" t="s">
        <v>21</v>
      </c>
      <c r="H782" s="9">
        <v>488.6</v>
      </c>
      <c r="I782" s="5" t="s">
        <v>22</v>
      </c>
      <c r="J782" s="5" t="s">
        <v>24</v>
      </c>
    </row>
    <row r="783" spans="1:10">
      <c r="A783" s="5" t="s">
        <v>781</v>
      </c>
      <c r="B783" s="6">
        <v>44825.895416724539</v>
      </c>
      <c r="C783" s="5" t="s">
        <v>13</v>
      </c>
      <c r="D783" s="13">
        <v>45152834522</v>
      </c>
      <c r="E783" s="8" t="s">
        <v>21</v>
      </c>
      <c r="H783" s="9">
        <v>448.1</v>
      </c>
      <c r="I783" s="5" t="s">
        <v>22</v>
      </c>
      <c r="J783" s="5" t="s">
        <v>24</v>
      </c>
    </row>
    <row r="784" spans="1:10">
      <c r="A784" s="5" t="s">
        <v>781</v>
      </c>
      <c r="B784" s="6">
        <v>44825.895416724539</v>
      </c>
      <c r="C784" s="5" t="s">
        <v>13</v>
      </c>
      <c r="D784" s="13">
        <v>45112973299</v>
      </c>
      <c r="E784" s="8" t="s">
        <v>21</v>
      </c>
      <c r="H784" s="9">
        <v>2035</v>
      </c>
      <c r="I784" s="5" t="s">
        <v>22</v>
      </c>
      <c r="J784" s="5" t="s">
        <v>435</v>
      </c>
    </row>
    <row r="785" spans="1:10">
      <c r="A785" s="5" t="s">
        <v>781</v>
      </c>
      <c r="B785" s="6">
        <v>44825.895416724539</v>
      </c>
      <c r="C785" s="5" t="s">
        <v>13</v>
      </c>
      <c r="D785" s="13">
        <v>51166751782</v>
      </c>
      <c r="E785" s="8" t="s">
        <v>21</v>
      </c>
      <c r="H785" s="9">
        <v>9593.4500000000007</v>
      </c>
      <c r="I785" s="5" t="s">
        <v>22</v>
      </c>
      <c r="J785" s="5" t="s">
        <v>435</v>
      </c>
    </row>
    <row r="786" spans="1:10">
      <c r="A786" s="5" t="s">
        <v>781</v>
      </c>
      <c r="B786" s="6">
        <v>44825.895416724539</v>
      </c>
      <c r="C786" s="5" t="s">
        <v>13</v>
      </c>
      <c r="D786" s="11">
        <v>224594</v>
      </c>
      <c r="E786" s="8" t="s">
        <v>21</v>
      </c>
      <c r="H786" s="9">
        <v>19845.099999999999</v>
      </c>
      <c r="I786" s="5" t="s">
        <v>22</v>
      </c>
      <c r="J786" s="5" t="s">
        <v>20</v>
      </c>
    </row>
    <row r="787" spans="1:10">
      <c r="A787" s="5" t="s">
        <v>781</v>
      </c>
      <c r="B787" s="6">
        <v>44825.895416724539</v>
      </c>
      <c r="C787" s="5" t="s">
        <v>13</v>
      </c>
      <c r="D787" s="11">
        <v>517</v>
      </c>
      <c r="E787" s="8" t="s">
        <v>21</v>
      </c>
      <c r="H787" s="9">
        <v>220</v>
      </c>
      <c r="I787" s="5" t="s">
        <v>22</v>
      </c>
      <c r="J787" s="5" t="s">
        <v>20</v>
      </c>
    </row>
    <row r="788" spans="1:10">
      <c r="A788" s="5" t="s">
        <v>781</v>
      </c>
      <c r="B788" s="6">
        <v>44825.895416724539</v>
      </c>
      <c r="C788" s="5" t="s">
        <v>13</v>
      </c>
      <c r="D788" s="11">
        <v>513</v>
      </c>
      <c r="E788" s="8" t="s">
        <v>21</v>
      </c>
      <c r="H788" s="9">
        <v>630</v>
      </c>
      <c r="I788" s="5" t="s">
        <v>22</v>
      </c>
      <c r="J788" s="5" t="s">
        <v>20</v>
      </c>
    </row>
    <row r="789" spans="1:10">
      <c r="A789" s="5" t="s">
        <v>781</v>
      </c>
      <c r="B789" s="6">
        <v>44825.895416724539</v>
      </c>
      <c r="C789" s="5" t="s">
        <v>13</v>
      </c>
      <c r="D789" s="11">
        <v>515</v>
      </c>
      <c r="E789" s="8" t="s">
        <v>21</v>
      </c>
      <c r="H789" s="9">
        <v>600</v>
      </c>
      <c r="I789" s="5" t="s">
        <v>22</v>
      </c>
      <c r="J789" s="5" t="s">
        <v>20</v>
      </c>
    </row>
    <row r="790" spans="1:10">
      <c r="A790" s="5" t="s">
        <v>781</v>
      </c>
      <c r="B790" s="6">
        <v>44825.895416724539</v>
      </c>
      <c r="C790" s="5" t="s">
        <v>13</v>
      </c>
      <c r="D790" s="11">
        <v>200154</v>
      </c>
      <c r="E790" s="8" t="s">
        <v>21</v>
      </c>
      <c r="H790" s="9">
        <v>283.45999999999998</v>
      </c>
      <c r="I790" s="5" t="s">
        <v>22</v>
      </c>
      <c r="J790" s="5" t="s">
        <v>435</v>
      </c>
    </row>
    <row r="791" spans="1:10">
      <c r="A791" s="5" t="s">
        <v>781</v>
      </c>
      <c r="B791" s="6">
        <v>44825.895416724539</v>
      </c>
      <c r="C791" s="5" t="s">
        <v>13</v>
      </c>
      <c r="D791" s="11">
        <v>200153</v>
      </c>
      <c r="E791" s="8" t="s">
        <v>21</v>
      </c>
      <c r="H791" s="9">
        <v>5028.6099999999997</v>
      </c>
      <c r="I791" s="5" t="s">
        <v>22</v>
      </c>
      <c r="J791" s="5" t="s">
        <v>435</v>
      </c>
    </row>
    <row r="792" spans="1:10">
      <c r="A792" s="5" t="s">
        <v>781</v>
      </c>
      <c r="B792" s="6">
        <v>44825.895416724539</v>
      </c>
      <c r="C792" s="5" t="s">
        <v>13</v>
      </c>
      <c r="D792" s="11">
        <v>200149</v>
      </c>
      <c r="E792" s="8" t="s">
        <v>21</v>
      </c>
      <c r="H792" s="9">
        <v>6858.6</v>
      </c>
      <c r="I792" s="5" t="s">
        <v>22</v>
      </c>
      <c r="J792" s="5" t="s">
        <v>435</v>
      </c>
    </row>
    <row r="793" spans="1:10">
      <c r="A793" s="5" t="s">
        <v>782</v>
      </c>
      <c r="B793" s="6">
        <v>44825.895416724539</v>
      </c>
      <c r="C793" s="5" t="s">
        <v>13</v>
      </c>
      <c r="D793" s="11"/>
      <c r="E793" s="8"/>
      <c r="F793" s="9">
        <v>3079.1</v>
      </c>
      <c r="I793" s="7" t="s">
        <v>9</v>
      </c>
      <c r="J793" s="8" t="s">
        <v>149</v>
      </c>
    </row>
    <row r="794" spans="1:10">
      <c r="A794" s="5" t="s">
        <v>781</v>
      </c>
      <c r="B794" s="6">
        <v>44825.895416724539</v>
      </c>
      <c r="C794" s="5" t="s">
        <v>13</v>
      </c>
      <c r="D794" s="11"/>
      <c r="E794" s="8"/>
      <c r="F794" s="9">
        <v>8244.7999999999993</v>
      </c>
      <c r="I794" s="7" t="s">
        <v>9</v>
      </c>
      <c r="J794" s="8" t="s">
        <v>25</v>
      </c>
    </row>
    <row r="795" spans="1:10">
      <c r="A795" s="5" t="s">
        <v>781</v>
      </c>
      <c r="B795" s="6">
        <v>44825.895416724539</v>
      </c>
      <c r="C795" s="5" t="s">
        <v>13</v>
      </c>
      <c r="D795" s="11"/>
      <c r="E795" s="8"/>
      <c r="F795" s="9">
        <v>19488.599999999999</v>
      </c>
      <c r="I795" s="7" t="s">
        <v>9</v>
      </c>
      <c r="J795" s="5" t="s">
        <v>150</v>
      </c>
    </row>
    <row r="796" spans="1:10">
      <c r="A796" s="5" t="s">
        <v>781</v>
      </c>
      <c r="B796" s="6">
        <v>44825.895416724539</v>
      </c>
      <c r="C796" s="5" t="s">
        <v>13</v>
      </c>
      <c r="D796" s="11"/>
      <c r="E796" s="8"/>
      <c r="F796" s="9">
        <v>64125.4</v>
      </c>
      <c r="I796" s="7" t="s">
        <v>9</v>
      </c>
      <c r="J796" s="5" t="s">
        <v>151</v>
      </c>
    </row>
    <row r="797" spans="1:10">
      <c r="A797" s="5" t="s">
        <v>781</v>
      </c>
      <c r="B797" s="6">
        <v>44825.895416724539</v>
      </c>
      <c r="C797" s="5" t="s">
        <v>13</v>
      </c>
      <c r="D797" s="11"/>
      <c r="E797" s="8"/>
      <c r="F797" s="9">
        <v>9673.2999999999993</v>
      </c>
      <c r="I797" s="7" t="s">
        <v>9</v>
      </c>
      <c r="J797" s="5" t="s">
        <v>154</v>
      </c>
    </row>
    <row r="798" spans="1:10">
      <c r="A798" s="5" t="s">
        <v>781</v>
      </c>
      <c r="B798" s="6">
        <v>44825.895416724539</v>
      </c>
      <c r="C798" s="5" t="s">
        <v>13</v>
      </c>
      <c r="D798" s="11"/>
      <c r="E798" s="8"/>
      <c r="F798" s="9">
        <v>7696.3</v>
      </c>
      <c r="I798" s="7" t="s">
        <v>9</v>
      </c>
      <c r="J798" s="8" t="s">
        <v>156</v>
      </c>
    </row>
    <row r="799" spans="1:10">
      <c r="A799" s="5" t="s">
        <v>781</v>
      </c>
      <c r="B799" s="6">
        <v>44825.895416724539</v>
      </c>
      <c r="C799" s="5" t="s">
        <v>13</v>
      </c>
      <c r="D799" s="11"/>
      <c r="E799" s="8"/>
      <c r="F799" s="9">
        <v>10893.2</v>
      </c>
      <c r="I799" s="7" t="s">
        <v>9</v>
      </c>
      <c r="J799" s="8" t="s">
        <v>30</v>
      </c>
    </row>
    <row r="800" spans="1:10">
      <c r="A800" s="10" t="s">
        <v>15</v>
      </c>
      <c r="B800" s="3"/>
      <c r="C800" s="3"/>
      <c r="D800" s="11"/>
      <c r="E800" s="8"/>
      <c r="F800" s="33">
        <f>SUM(F779:G799)</f>
        <v>123200.7</v>
      </c>
      <c r="H800" s="9"/>
      <c r="I800" s="7"/>
      <c r="J800" s="5"/>
    </row>
    <row r="801" spans="1:10" ht="15.75">
      <c r="A801" s="12" t="s">
        <v>16</v>
      </c>
      <c r="B801" s="12" t="s">
        <v>17</v>
      </c>
      <c r="C801" s="12" t="s">
        <v>18</v>
      </c>
      <c r="D801" s="21">
        <v>111858336</v>
      </c>
      <c r="E801" s="8"/>
      <c r="H801" s="9"/>
      <c r="I801" s="7"/>
      <c r="J801" s="5"/>
    </row>
    <row r="802" spans="1:10">
      <c r="A802" s="5"/>
      <c r="B802" s="6"/>
      <c r="C802" s="5"/>
      <c r="D802" s="11"/>
      <c r="E802" s="8"/>
      <c r="H802" s="9"/>
      <c r="I802" s="7"/>
      <c r="J802" s="5"/>
    </row>
    <row r="804" spans="1:10">
      <c r="A804" s="1" t="s">
        <v>0</v>
      </c>
      <c r="B804" s="2"/>
      <c r="C804" s="2"/>
      <c r="D804" s="2"/>
      <c r="E804" s="2"/>
      <c r="F804" s="2"/>
      <c r="G804" s="2"/>
      <c r="H804" s="2"/>
      <c r="I804" s="2"/>
      <c r="J804" s="2"/>
    </row>
    <row r="805" spans="1:10">
      <c r="A805" s="3" t="s">
        <v>817</v>
      </c>
      <c r="B805" s="2"/>
      <c r="C805" s="2"/>
      <c r="D805" s="2"/>
      <c r="E805" s="2"/>
      <c r="F805" s="2"/>
      <c r="G805" s="2"/>
      <c r="H805" s="2"/>
      <c r="I805" s="2"/>
      <c r="J805" s="2"/>
    </row>
    <row r="806" spans="1:10">
      <c r="A806" s="103" t="s">
        <v>0</v>
      </c>
      <c r="B806" s="103" t="s">
        <v>2</v>
      </c>
      <c r="C806" s="103" t="s">
        <v>3</v>
      </c>
      <c r="D806" s="103" t="s">
        <v>4</v>
      </c>
      <c r="E806" s="103" t="s">
        <v>5</v>
      </c>
      <c r="F806" s="105" t="s">
        <v>6</v>
      </c>
      <c r="G806" s="106"/>
      <c r="H806" s="107"/>
      <c r="I806" s="103" t="s">
        <v>7</v>
      </c>
      <c r="J806" s="103" t="s">
        <v>8</v>
      </c>
    </row>
    <row r="807" spans="1:10">
      <c r="A807" s="104"/>
      <c r="B807" s="104"/>
      <c r="C807" s="104"/>
      <c r="D807" s="104"/>
      <c r="E807" s="104"/>
      <c r="F807" s="46" t="s">
        <v>9</v>
      </c>
      <c r="G807" s="46" t="s">
        <v>10</v>
      </c>
      <c r="H807" s="46" t="s">
        <v>11</v>
      </c>
      <c r="I807" s="104"/>
      <c r="J807" s="104"/>
    </row>
    <row r="808" spans="1:10">
      <c r="A808" s="5" t="s">
        <v>816</v>
      </c>
      <c r="B808" s="6">
        <v>44826.473003101855</v>
      </c>
      <c r="C808" s="5" t="s">
        <v>13</v>
      </c>
      <c r="D808" s="7"/>
      <c r="E808" s="8"/>
      <c r="G808" s="9">
        <v>1065.46</v>
      </c>
      <c r="I808" s="7" t="s">
        <v>10</v>
      </c>
      <c r="J808" s="5" t="s">
        <v>152</v>
      </c>
    </row>
    <row r="809" spans="1:10">
      <c r="A809" s="5" t="s">
        <v>816</v>
      </c>
      <c r="B809" s="6">
        <v>44826.473003101855</v>
      </c>
      <c r="C809" s="5" t="s">
        <v>13</v>
      </c>
      <c r="D809" s="7"/>
      <c r="E809" s="8"/>
      <c r="F809" s="9">
        <v>4766.6000000000004</v>
      </c>
      <c r="I809" s="7" t="s">
        <v>9</v>
      </c>
      <c r="J809" s="5" t="s">
        <v>14</v>
      </c>
    </row>
    <row r="810" spans="1:10">
      <c r="A810" s="5" t="s">
        <v>816</v>
      </c>
      <c r="B810" s="6">
        <v>44826.473003101855</v>
      </c>
      <c r="C810" s="5" t="s">
        <v>13</v>
      </c>
      <c r="D810" s="7"/>
      <c r="E810" s="8"/>
      <c r="F810" s="9">
        <v>3874</v>
      </c>
      <c r="I810" s="7" t="s">
        <v>9</v>
      </c>
      <c r="J810" s="5" t="s">
        <v>148</v>
      </c>
    </row>
    <row r="811" spans="1:10">
      <c r="A811" s="5" t="s">
        <v>816</v>
      </c>
      <c r="B811" s="6">
        <v>44826.473003101855</v>
      </c>
      <c r="C811" s="5" t="s">
        <v>13</v>
      </c>
      <c r="D811" s="7"/>
      <c r="E811" s="8"/>
      <c r="F811" s="9">
        <v>11694.1</v>
      </c>
      <c r="I811" s="7" t="s">
        <v>9</v>
      </c>
      <c r="J811" s="8" t="s">
        <v>149</v>
      </c>
    </row>
    <row r="812" spans="1:10">
      <c r="A812" s="5" t="s">
        <v>816</v>
      </c>
      <c r="B812" s="6">
        <v>44826.473003101855</v>
      </c>
      <c r="C812" s="5" t="s">
        <v>13</v>
      </c>
      <c r="D812" s="7"/>
      <c r="E812" s="8"/>
      <c r="F812" s="9">
        <v>23471.5</v>
      </c>
      <c r="I812" s="7" t="s">
        <v>9</v>
      </c>
      <c r="J812" s="5" t="s">
        <v>150</v>
      </c>
    </row>
    <row r="813" spans="1:10">
      <c r="A813" s="5" t="s">
        <v>816</v>
      </c>
      <c r="B813" s="6">
        <v>44826.473003101855</v>
      </c>
      <c r="C813" s="5" t="s">
        <v>13</v>
      </c>
      <c r="D813" s="7"/>
      <c r="E813" s="8"/>
      <c r="F813" s="9">
        <v>9046.6</v>
      </c>
      <c r="I813" s="7" t="s">
        <v>9</v>
      </c>
      <c r="J813" s="5" t="s">
        <v>26</v>
      </c>
    </row>
    <row r="814" spans="1:10">
      <c r="A814" s="5" t="s">
        <v>816</v>
      </c>
      <c r="B814" s="6">
        <v>44826.473003101855</v>
      </c>
      <c r="C814" s="5" t="s">
        <v>13</v>
      </c>
      <c r="D814" s="7"/>
      <c r="E814" s="8"/>
      <c r="F814" s="9">
        <v>12223.4</v>
      </c>
      <c r="I814" s="7" t="s">
        <v>9</v>
      </c>
      <c r="J814" s="5" t="s">
        <v>27</v>
      </c>
    </row>
    <row r="815" spans="1:10">
      <c r="A815" s="5" t="s">
        <v>816</v>
      </c>
      <c r="B815" s="6">
        <v>44826.473003101855</v>
      </c>
      <c r="C815" s="5" t="s">
        <v>13</v>
      </c>
      <c r="D815" s="7"/>
      <c r="E815" s="8"/>
      <c r="F815" s="9">
        <v>14296.4</v>
      </c>
      <c r="I815" s="7" t="s">
        <v>9</v>
      </c>
      <c r="J815" s="5" t="s">
        <v>153</v>
      </c>
    </row>
    <row r="816" spans="1:10">
      <c r="A816" s="5" t="s">
        <v>816</v>
      </c>
      <c r="B816" s="6">
        <v>44826.473003101855</v>
      </c>
      <c r="C816" s="5" t="s">
        <v>13</v>
      </c>
      <c r="D816" s="7"/>
      <c r="E816" s="8"/>
      <c r="F816" s="9">
        <v>14317.3</v>
      </c>
      <c r="I816" s="7" t="s">
        <v>9</v>
      </c>
      <c r="J816" s="8" t="s">
        <v>29</v>
      </c>
    </row>
    <row r="817" spans="1:10">
      <c r="A817" s="5" t="s">
        <v>816</v>
      </c>
      <c r="B817" s="6">
        <v>44826.473003101855</v>
      </c>
      <c r="C817" s="5" t="s">
        <v>13</v>
      </c>
      <c r="D817" s="7"/>
      <c r="E817" s="8"/>
      <c r="F817" s="9">
        <v>11962.3</v>
      </c>
      <c r="I817" s="7" t="s">
        <v>9</v>
      </c>
      <c r="J817" s="8" t="s">
        <v>155</v>
      </c>
    </row>
    <row r="818" spans="1:10">
      <c r="A818" s="5" t="s">
        <v>816</v>
      </c>
      <c r="B818" s="6">
        <v>44826.473003101855</v>
      </c>
      <c r="C818" s="5" t="s">
        <v>13</v>
      </c>
      <c r="D818" s="7"/>
      <c r="E818" s="8"/>
      <c r="F818" s="9">
        <v>10210.5</v>
      </c>
      <c r="I818" s="7" t="s">
        <v>9</v>
      </c>
      <c r="J818" s="8" t="s">
        <v>156</v>
      </c>
    </row>
    <row r="819" spans="1:10">
      <c r="A819" s="10" t="s">
        <v>15</v>
      </c>
      <c r="B819" s="3"/>
      <c r="C819" s="3"/>
      <c r="D819" s="11"/>
      <c r="E819" s="8"/>
      <c r="F819" s="14">
        <f>SUM(F808:G818)</f>
        <v>116928.16</v>
      </c>
      <c r="H819" s="9"/>
      <c r="I819" s="7"/>
      <c r="J819" s="5"/>
    </row>
    <row r="820" spans="1:10" ht="15.75">
      <c r="A820" s="12" t="s">
        <v>16</v>
      </c>
      <c r="B820" s="12" t="s">
        <v>17</v>
      </c>
      <c r="C820" s="12" t="s">
        <v>18</v>
      </c>
      <c r="D820" s="21">
        <v>111858337</v>
      </c>
      <c r="E820" s="8"/>
      <c r="H820" s="9"/>
      <c r="I820" s="7"/>
      <c r="J820" s="5"/>
    </row>
    <row r="821" spans="1:10">
      <c r="A821" s="5"/>
      <c r="B821" s="6"/>
      <c r="C821" s="5"/>
      <c r="D821" s="11"/>
      <c r="E821" s="8"/>
      <c r="H821" s="9"/>
      <c r="I821" s="7"/>
      <c r="J821" s="5"/>
    </row>
    <row r="822" spans="1:10">
      <c r="A822" s="5"/>
      <c r="B822" s="6"/>
      <c r="C822" s="5"/>
      <c r="D822" s="11"/>
      <c r="E822" s="8"/>
      <c r="H822" s="9"/>
      <c r="I822" s="7"/>
      <c r="J822" s="5"/>
    </row>
    <row r="823" spans="1:10">
      <c r="A823" s="5" t="s">
        <v>815</v>
      </c>
      <c r="B823" s="6">
        <v>44826.7854528588</v>
      </c>
      <c r="C823" s="5" t="s">
        <v>13</v>
      </c>
      <c r="D823" s="13">
        <v>45143211710</v>
      </c>
      <c r="E823" s="8" t="s">
        <v>21</v>
      </c>
      <c r="H823" s="9">
        <v>1809.4</v>
      </c>
      <c r="I823" s="5" t="s">
        <v>22</v>
      </c>
      <c r="J823" s="5" t="s">
        <v>435</v>
      </c>
    </row>
    <row r="824" spans="1:10">
      <c r="A824" s="5" t="s">
        <v>815</v>
      </c>
      <c r="B824" s="6">
        <v>44826.7854528588</v>
      </c>
      <c r="C824" s="5" t="s">
        <v>13</v>
      </c>
      <c r="D824" s="13">
        <v>19080555287</v>
      </c>
      <c r="E824" s="8" t="s">
        <v>21</v>
      </c>
      <c r="H824" s="9">
        <v>5132.3999999999996</v>
      </c>
      <c r="I824" s="5" t="s">
        <v>22</v>
      </c>
      <c r="J824" s="5" t="s">
        <v>435</v>
      </c>
    </row>
    <row r="825" spans="1:10">
      <c r="A825" s="5" t="s">
        <v>815</v>
      </c>
      <c r="B825" s="6">
        <v>44826.7854528588</v>
      </c>
      <c r="C825" s="5" t="s">
        <v>13</v>
      </c>
      <c r="D825" s="13">
        <v>45162933493</v>
      </c>
      <c r="E825" s="8" t="s">
        <v>21</v>
      </c>
      <c r="H825" s="9">
        <v>10757.31</v>
      </c>
      <c r="I825" s="5" t="s">
        <v>22</v>
      </c>
      <c r="J825" s="5" t="s">
        <v>435</v>
      </c>
    </row>
    <row r="826" spans="1:10">
      <c r="A826" s="5" t="s">
        <v>815</v>
      </c>
      <c r="B826" s="6">
        <v>44826.7854528588</v>
      </c>
      <c r="C826" s="5" t="s">
        <v>13</v>
      </c>
      <c r="D826" s="11">
        <v>2941284643</v>
      </c>
      <c r="E826" s="5" t="s">
        <v>73</v>
      </c>
      <c r="H826" s="9">
        <v>24663.599999999999</v>
      </c>
      <c r="I826" s="5" t="s">
        <v>22</v>
      </c>
      <c r="J826" s="5" t="s">
        <v>24</v>
      </c>
    </row>
    <row r="827" spans="1:10">
      <c r="A827" s="5" t="s">
        <v>815</v>
      </c>
      <c r="B827" s="6">
        <v>44826.7854528588</v>
      </c>
      <c r="C827" s="5" t="s">
        <v>13</v>
      </c>
      <c r="D827" s="13">
        <v>45112975255</v>
      </c>
      <c r="E827" s="8" t="s">
        <v>21</v>
      </c>
      <c r="H827" s="9">
        <v>1267</v>
      </c>
      <c r="I827" s="5" t="s">
        <v>22</v>
      </c>
      <c r="J827" s="5" t="s">
        <v>24</v>
      </c>
    </row>
    <row r="828" spans="1:10">
      <c r="A828" s="5" t="s">
        <v>815</v>
      </c>
      <c r="B828" s="6">
        <v>44826.7854528588</v>
      </c>
      <c r="C828" s="5" t="s">
        <v>13</v>
      </c>
      <c r="D828" s="13">
        <v>51316784809</v>
      </c>
      <c r="E828" s="8" t="s">
        <v>21</v>
      </c>
      <c r="H828" s="9">
        <v>1663.99</v>
      </c>
      <c r="I828" s="5" t="s">
        <v>22</v>
      </c>
      <c r="J828" s="5" t="s">
        <v>24</v>
      </c>
    </row>
    <row r="829" spans="1:10">
      <c r="A829" s="5" t="s">
        <v>815</v>
      </c>
      <c r="B829" s="6">
        <v>44826.7854528588</v>
      </c>
      <c r="C829" s="5" t="s">
        <v>13</v>
      </c>
      <c r="D829" s="13">
        <v>45132839038</v>
      </c>
      <c r="E829" s="8" t="s">
        <v>21</v>
      </c>
      <c r="H829" s="9">
        <v>477.2</v>
      </c>
      <c r="I829" s="5" t="s">
        <v>22</v>
      </c>
      <c r="J829" s="5" t="s">
        <v>435</v>
      </c>
    </row>
    <row r="830" spans="1:10">
      <c r="A830" s="5" t="s">
        <v>815</v>
      </c>
      <c r="B830" s="6">
        <v>44826.7854528588</v>
      </c>
      <c r="C830" s="5" t="s">
        <v>13</v>
      </c>
      <c r="D830" s="13">
        <v>45152836664</v>
      </c>
      <c r="E830" s="8" t="s">
        <v>21</v>
      </c>
      <c r="H830" s="9">
        <v>336</v>
      </c>
      <c r="I830" s="5" t="s">
        <v>22</v>
      </c>
      <c r="J830" s="5" t="s">
        <v>24</v>
      </c>
    </row>
    <row r="831" spans="1:10">
      <c r="A831" s="5" t="s">
        <v>815</v>
      </c>
      <c r="B831" s="6">
        <v>44826.7854528588</v>
      </c>
      <c r="C831" s="5" t="s">
        <v>13</v>
      </c>
      <c r="D831" s="13">
        <v>45152836964</v>
      </c>
      <c r="E831" s="8" t="s">
        <v>21</v>
      </c>
      <c r="H831" s="9">
        <v>263.89999999999998</v>
      </c>
      <c r="I831" s="5" t="s">
        <v>22</v>
      </c>
      <c r="J831" s="5" t="s">
        <v>24</v>
      </c>
    </row>
    <row r="832" spans="1:10">
      <c r="A832" s="5" t="s">
        <v>815</v>
      </c>
      <c r="B832" s="6">
        <v>44826.7854528588</v>
      </c>
      <c r="C832" s="5" t="s">
        <v>13</v>
      </c>
      <c r="D832" s="13">
        <v>45172904669</v>
      </c>
      <c r="E832" s="8" t="s">
        <v>21</v>
      </c>
      <c r="H832" s="9">
        <v>2021.75</v>
      </c>
      <c r="I832" s="5" t="s">
        <v>22</v>
      </c>
      <c r="J832" s="5" t="s">
        <v>24</v>
      </c>
    </row>
    <row r="833" spans="1:10">
      <c r="A833" s="5" t="s">
        <v>815</v>
      </c>
      <c r="B833" s="6">
        <v>44826.7854528588</v>
      </c>
      <c r="C833" s="5" t="s">
        <v>13</v>
      </c>
      <c r="D833" s="11">
        <v>6285</v>
      </c>
      <c r="E833" s="8" t="s">
        <v>21</v>
      </c>
      <c r="H833" s="9">
        <v>1000</v>
      </c>
      <c r="I833" s="5" t="s">
        <v>22</v>
      </c>
      <c r="J833" s="5" t="s">
        <v>23</v>
      </c>
    </row>
    <row r="834" spans="1:10">
      <c r="A834" s="5" t="s">
        <v>815</v>
      </c>
      <c r="B834" s="6">
        <v>44826.7854528588</v>
      </c>
      <c r="C834" s="5" t="s">
        <v>13</v>
      </c>
      <c r="D834" s="11">
        <v>224702</v>
      </c>
      <c r="E834" s="8" t="s">
        <v>21</v>
      </c>
      <c r="H834" s="9">
        <v>29216.5</v>
      </c>
      <c r="I834" s="5" t="s">
        <v>22</v>
      </c>
      <c r="J834" s="5" t="s">
        <v>23</v>
      </c>
    </row>
    <row r="835" spans="1:10">
      <c r="A835" s="5" t="s">
        <v>815</v>
      </c>
      <c r="B835" s="6">
        <v>44826.7854528588</v>
      </c>
      <c r="C835" s="5" t="s">
        <v>13</v>
      </c>
      <c r="D835" s="11">
        <v>616249</v>
      </c>
      <c r="E835" s="8" t="s">
        <v>21</v>
      </c>
      <c r="H835" s="9">
        <v>3875.2</v>
      </c>
      <c r="I835" s="5" t="s">
        <v>22</v>
      </c>
      <c r="J835" s="5" t="s">
        <v>435</v>
      </c>
    </row>
    <row r="836" spans="1:10">
      <c r="A836" s="5" t="s">
        <v>815</v>
      </c>
      <c r="B836" s="6">
        <v>44826.7854528588</v>
      </c>
      <c r="C836" s="5" t="s">
        <v>13</v>
      </c>
      <c r="D836" s="11">
        <v>616250</v>
      </c>
      <c r="E836" s="8" t="s">
        <v>21</v>
      </c>
      <c r="H836" s="9">
        <v>12848.99</v>
      </c>
      <c r="I836" s="5" t="s">
        <v>22</v>
      </c>
      <c r="J836" s="5" t="s">
        <v>435</v>
      </c>
    </row>
    <row r="837" spans="1:10">
      <c r="A837" s="5" t="s">
        <v>815</v>
      </c>
      <c r="B837" s="6">
        <v>44826.7854528588</v>
      </c>
      <c r="C837" s="5" t="s">
        <v>13</v>
      </c>
      <c r="D837" s="11">
        <v>616251</v>
      </c>
      <c r="E837" s="8" t="s">
        <v>21</v>
      </c>
      <c r="H837" s="9">
        <v>5772.22</v>
      </c>
      <c r="I837" s="5" t="s">
        <v>22</v>
      </c>
      <c r="J837" s="5" t="s">
        <v>435</v>
      </c>
    </row>
    <row r="838" spans="1:10">
      <c r="A838" s="5" t="s">
        <v>815</v>
      </c>
      <c r="B838" s="6">
        <v>44826.7854528588</v>
      </c>
      <c r="C838" s="5" t="s">
        <v>13</v>
      </c>
      <c r="D838" s="11">
        <v>616252</v>
      </c>
      <c r="E838" s="8" t="s">
        <v>21</v>
      </c>
      <c r="H838" s="9">
        <v>1278.1500000000001</v>
      </c>
      <c r="I838" s="5" t="s">
        <v>22</v>
      </c>
      <c r="J838" s="5" t="s">
        <v>435</v>
      </c>
    </row>
    <row r="839" spans="1:10">
      <c r="A839" s="5" t="s">
        <v>815</v>
      </c>
      <c r="B839" s="6">
        <v>44826.7854528588</v>
      </c>
      <c r="C839" s="5" t="s">
        <v>13</v>
      </c>
      <c r="D839" s="11">
        <v>273311</v>
      </c>
      <c r="E839" s="8" t="s">
        <v>21</v>
      </c>
      <c r="H839" s="9">
        <v>28607.5</v>
      </c>
      <c r="I839" s="5" t="s">
        <v>22</v>
      </c>
      <c r="J839" s="5" t="s">
        <v>20</v>
      </c>
    </row>
    <row r="840" spans="1:10">
      <c r="A840" s="5" t="s">
        <v>815</v>
      </c>
      <c r="B840" s="6">
        <v>44826.7854528588</v>
      </c>
      <c r="C840" s="5" t="s">
        <v>13</v>
      </c>
      <c r="D840" s="11">
        <v>651</v>
      </c>
      <c r="E840" s="8" t="s">
        <v>21</v>
      </c>
      <c r="H840" s="9">
        <v>2300</v>
      </c>
      <c r="I840" s="5" t="s">
        <v>22</v>
      </c>
      <c r="J840" s="5" t="s">
        <v>20</v>
      </c>
    </row>
    <row r="841" spans="1:10">
      <c r="A841" s="5" t="s">
        <v>815</v>
      </c>
      <c r="B841" s="6">
        <v>44826.7854528588</v>
      </c>
      <c r="C841" s="5" t="s">
        <v>13</v>
      </c>
      <c r="D841" s="13">
        <v>11560424766</v>
      </c>
      <c r="E841" s="8" t="s">
        <v>21</v>
      </c>
      <c r="H841" s="9">
        <v>8370.32</v>
      </c>
      <c r="I841" s="5" t="s">
        <v>22</v>
      </c>
      <c r="J841" s="5" t="s">
        <v>24</v>
      </c>
    </row>
    <row r="842" spans="1:10">
      <c r="A842" s="5" t="s">
        <v>815</v>
      </c>
      <c r="B842" s="6">
        <v>44826.7854528588</v>
      </c>
      <c r="C842" s="5" t="s">
        <v>13</v>
      </c>
      <c r="D842" s="13">
        <v>11560424767</v>
      </c>
      <c r="E842" s="8" t="s">
        <v>21</v>
      </c>
      <c r="H842" s="9">
        <v>8370.32</v>
      </c>
      <c r="I842" s="5" t="s">
        <v>22</v>
      </c>
      <c r="J842" s="5" t="s">
        <v>24</v>
      </c>
    </row>
    <row r="843" spans="1:10">
      <c r="A843" s="5" t="s">
        <v>815</v>
      </c>
      <c r="B843" s="6">
        <v>44826.7854528588</v>
      </c>
      <c r="C843" s="5" t="s">
        <v>13</v>
      </c>
      <c r="D843" s="13">
        <v>11560424768</v>
      </c>
      <c r="E843" s="8" t="s">
        <v>21</v>
      </c>
      <c r="H843" s="9">
        <v>8370.32</v>
      </c>
      <c r="I843" s="5" t="s">
        <v>22</v>
      </c>
      <c r="J843" s="5" t="s">
        <v>24</v>
      </c>
    </row>
    <row r="844" spans="1:10">
      <c r="A844" s="5" t="s">
        <v>815</v>
      </c>
      <c r="B844" s="6">
        <v>44826.7854528588</v>
      </c>
      <c r="C844" s="5" t="s">
        <v>13</v>
      </c>
      <c r="D844" s="13">
        <v>11560424772</v>
      </c>
      <c r="E844" s="8" t="s">
        <v>21</v>
      </c>
      <c r="H844" s="9">
        <v>8370.32</v>
      </c>
      <c r="I844" s="5" t="s">
        <v>22</v>
      </c>
      <c r="J844" s="5" t="s">
        <v>24</v>
      </c>
    </row>
    <row r="845" spans="1:10">
      <c r="A845" s="5" t="s">
        <v>815</v>
      </c>
      <c r="B845" s="6">
        <v>44826.7854528588</v>
      </c>
      <c r="C845" s="5" t="s">
        <v>13</v>
      </c>
      <c r="D845" s="13">
        <v>11560424773</v>
      </c>
      <c r="E845" s="8" t="s">
        <v>21</v>
      </c>
      <c r="H845" s="9">
        <v>8370.32</v>
      </c>
      <c r="I845" s="5" t="s">
        <v>22</v>
      </c>
      <c r="J845" s="5" t="s">
        <v>24</v>
      </c>
    </row>
    <row r="846" spans="1:10">
      <c r="A846" s="5" t="s">
        <v>815</v>
      </c>
      <c r="B846" s="6">
        <v>44826.7854528588</v>
      </c>
      <c r="C846" s="5" t="s">
        <v>13</v>
      </c>
      <c r="D846" s="13">
        <v>11560424774</v>
      </c>
      <c r="E846" s="8" t="s">
        <v>21</v>
      </c>
      <c r="H846" s="9">
        <v>5000</v>
      </c>
      <c r="I846" s="5" t="s">
        <v>22</v>
      </c>
      <c r="J846" s="5" t="s">
        <v>24</v>
      </c>
    </row>
    <row r="847" spans="1:10">
      <c r="A847" s="5" t="s">
        <v>815</v>
      </c>
      <c r="B847" s="6">
        <v>44826.7854528588</v>
      </c>
      <c r="C847" s="5" t="s">
        <v>13</v>
      </c>
      <c r="D847" s="11"/>
      <c r="E847" s="8"/>
      <c r="F847" s="9">
        <v>9414.6</v>
      </c>
      <c r="I847" s="7" t="s">
        <v>9</v>
      </c>
      <c r="J847" s="8" t="s">
        <v>25</v>
      </c>
    </row>
    <row r="848" spans="1:10">
      <c r="A848" s="5" t="s">
        <v>815</v>
      </c>
      <c r="B848" s="6">
        <v>44826.7854528588</v>
      </c>
      <c r="C848" s="5" t="s">
        <v>13</v>
      </c>
      <c r="D848" s="11"/>
      <c r="E848" s="8"/>
      <c r="F848" s="9">
        <v>17230.7</v>
      </c>
      <c r="I848" s="7" t="s">
        <v>9</v>
      </c>
      <c r="J848" s="5" t="s">
        <v>151</v>
      </c>
    </row>
    <row r="849" spans="1:10">
      <c r="A849" s="5" t="s">
        <v>815</v>
      </c>
      <c r="B849" s="6">
        <v>44826.7854528588</v>
      </c>
      <c r="C849" s="5" t="s">
        <v>13</v>
      </c>
      <c r="D849" s="11"/>
      <c r="E849" s="8"/>
      <c r="F849" s="9">
        <v>5231.6000000000004</v>
      </c>
      <c r="I849" s="7" t="s">
        <v>9</v>
      </c>
      <c r="J849" s="5" t="s">
        <v>26</v>
      </c>
    </row>
    <row r="850" spans="1:10">
      <c r="A850" s="5" t="s">
        <v>815</v>
      </c>
      <c r="B850" s="6">
        <v>44826.7854528588</v>
      </c>
      <c r="C850" s="5" t="s">
        <v>13</v>
      </c>
      <c r="D850" s="11"/>
      <c r="E850" s="8"/>
      <c r="F850" s="9">
        <v>119021.2</v>
      </c>
      <c r="I850" s="7" t="s">
        <v>9</v>
      </c>
      <c r="J850" s="5" t="s">
        <v>356</v>
      </c>
    </row>
    <row r="851" spans="1:10">
      <c r="A851" s="5" t="s">
        <v>815</v>
      </c>
      <c r="B851" s="6">
        <v>44826.7854528588</v>
      </c>
      <c r="C851" s="5" t="s">
        <v>13</v>
      </c>
      <c r="D851" s="11"/>
      <c r="E851" s="8"/>
      <c r="F851" s="9">
        <v>14176.4</v>
      </c>
      <c r="I851" s="7" t="s">
        <v>9</v>
      </c>
      <c r="J851" s="5" t="s">
        <v>154</v>
      </c>
    </row>
    <row r="852" spans="1:10">
      <c r="A852" s="5" t="s">
        <v>815</v>
      </c>
      <c r="B852" s="6">
        <v>44826.7854528588</v>
      </c>
      <c r="C852" s="5" t="s">
        <v>13</v>
      </c>
      <c r="D852" s="11"/>
      <c r="E852" s="8"/>
      <c r="F852" s="9">
        <v>9655</v>
      </c>
      <c r="I852" s="7" t="s">
        <v>9</v>
      </c>
      <c r="J852" s="8" t="s">
        <v>28</v>
      </c>
    </row>
    <row r="853" spans="1:10">
      <c r="A853" s="5" t="s">
        <v>815</v>
      </c>
      <c r="B853" s="6">
        <v>44826.7854528588</v>
      </c>
      <c r="C853" s="5" t="s">
        <v>13</v>
      </c>
      <c r="D853" s="11"/>
      <c r="E853" s="8"/>
      <c r="F853" s="9">
        <v>8195.5</v>
      </c>
      <c r="I853" s="7" t="s">
        <v>9</v>
      </c>
      <c r="J853" s="8" t="s">
        <v>29</v>
      </c>
    </row>
    <row r="854" spans="1:10">
      <c r="A854" s="5" t="s">
        <v>815</v>
      </c>
      <c r="B854" s="6">
        <v>44826.7854528588</v>
      </c>
      <c r="C854" s="5" t="s">
        <v>13</v>
      </c>
      <c r="D854" s="11"/>
      <c r="E854" s="8"/>
      <c r="F854" s="9">
        <v>3997.9</v>
      </c>
      <c r="I854" s="7" t="s">
        <v>9</v>
      </c>
      <c r="J854" s="8" t="s">
        <v>30</v>
      </c>
    </row>
    <row r="855" spans="1:10">
      <c r="A855" s="10" t="s">
        <v>15</v>
      </c>
      <c r="B855" s="3"/>
      <c r="C855" s="3"/>
      <c r="D855" s="11"/>
      <c r="E855" s="8"/>
      <c r="F855" s="14">
        <f>SUM(F823:G854)</f>
        <v>186922.9</v>
      </c>
      <c r="H855" s="9"/>
      <c r="I855" s="7"/>
      <c r="J855" s="5"/>
    </row>
    <row r="856" spans="1:10" ht="15.75">
      <c r="A856" s="12" t="s">
        <v>16</v>
      </c>
      <c r="B856" s="12" t="s">
        <v>17</v>
      </c>
      <c r="C856" s="12" t="s">
        <v>18</v>
      </c>
      <c r="D856" s="21">
        <v>111866092</v>
      </c>
      <c r="E856" s="8"/>
      <c r="H856" s="9"/>
      <c r="I856" s="7"/>
      <c r="J856" s="5"/>
    </row>
    <row r="859" spans="1:10">
      <c r="A859" s="1" t="s">
        <v>0</v>
      </c>
      <c r="B859" s="2"/>
      <c r="C859" s="2"/>
      <c r="D859" s="2"/>
      <c r="E859" s="2"/>
      <c r="F859" s="2"/>
      <c r="G859" s="2"/>
      <c r="H859" s="2"/>
      <c r="I859" s="2"/>
      <c r="J859" s="2"/>
    </row>
    <row r="860" spans="1:10">
      <c r="A860" s="3" t="s">
        <v>853</v>
      </c>
      <c r="B860" s="2"/>
      <c r="C860" s="2"/>
      <c r="D860" s="2"/>
      <c r="E860" s="2"/>
      <c r="F860" s="2"/>
      <c r="G860" s="2"/>
      <c r="H860" s="2"/>
      <c r="I860" s="2"/>
      <c r="J860" s="2"/>
    </row>
    <row r="861" spans="1:10">
      <c r="A861" s="103" t="s">
        <v>0</v>
      </c>
      <c r="B861" s="103" t="s">
        <v>2</v>
      </c>
      <c r="C861" s="103" t="s">
        <v>3</v>
      </c>
      <c r="D861" s="103" t="s">
        <v>4</v>
      </c>
      <c r="E861" s="103" t="s">
        <v>5</v>
      </c>
      <c r="F861" s="105" t="s">
        <v>6</v>
      </c>
      <c r="G861" s="106"/>
      <c r="H861" s="107"/>
      <c r="I861" s="103" t="s">
        <v>7</v>
      </c>
      <c r="J861" s="103" t="s">
        <v>8</v>
      </c>
    </row>
    <row r="862" spans="1:10">
      <c r="A862" s="104"/>
      <c r="B862" s="104"/>
      <c r="C862" s="104"/>
      <c r="D862" s="104"/>
      <c r="E862" s="104"/>
      <c r="F862" s="46" t="s">
        <v>9</v>
      </c>
      <c r="G862" s="46" t="s">
        <v>10</v>
      </c>
      <c r="H862" s="46" t="s">
        <v>11</v>
      </c>
      <c r="I862" s="104"/>
      <c r="J862" s="104"/>
    </row>
    <row r="863" spans="1:10">
      <c r="A863" s="5" t="s">
        <v>852</v>
      </c>
      <c r="B863" s="6">
        <v>44827.491380243053</v>
      </c>
      <c r="C863" s="5" t="s">
        <v>13</v>
      </c>
      <c r="D863" s="7"/>
      <c r="E863" s="8"/>
      <c r="F863" s="9">
        <v>5545.3</v>
      </c>
      <c r="I863" s="7" t="s">
        <v>9</v>
      </c>
      <c r="J863" s="5" t="s">
        <v>14</v>
      </c>
    </row>
    <row r="864" spans="1:10">
      <c r="A864" s="5" t="s">
        <v>852</v>
      </c>
      <c r="B864" s="6">
        <v>44827.491380243053</v>
      </c>
      <c r="C864" s="5" t="s">
        <v>13</v>
      </c>
      <c r="D864" s="7"/>
      <c r="E864" s="8"/>
      <c r="F864" s="9">
        <v>6495.9</v>
      </c>
      <c r="I864" s="7" t="s">
        <v>9</v>
      </c>
      <c r="J864" s="5" t="s">
        <v>148</v>
      </c>
    </row>
    <row r="865" spans="1:10">
      <c r="A865" s="5" t="s">
        <v>852</v>
      </c>
      <c r="B865" s="6">
        <v>44827.491380243053</v>
      </c>
      <c r="C865" s="5" t="s">
        <v>13</v>
      </c>
      <c r="D865" s="7"/>
      <c r="E865" s="8"/>
      <c r="F865" s="9">
        <v>6596</v>
      </c>
      <c r="I865" s="7" t="s">
        <v>9</v>
      </c>
      <c r="J865" s="8" t="s">
        <v>149</v>
      </c>
    </row>
    <row r="866" spans="1:10">
      <c r="A866" s="5" t="s">
        <v>852</v>
      </c>
      <c r="B866" s="6">
        <v>44827.491380243053</v>
      </c>
      <c r="C866" s="5" t="s">
        <v>13</v>
      </c>
      <c r="D866" s="7"/>
      <c r="E866" s="8"/>
      <c r="F866" s="9">
        <v>10326.5</v>
      </c>
      <c r="I866" s="7" t="s">
        <v>9</v>
      </c>
      <c r="J866" s="5" t="s">
        <v>150</v>
      </c>
    </row>
    <row r="867" spans="1:10">
      <c r="A867" s="5" t="s">
        <v>852</v>
      </c>
      <c r="B867" s="6">
        <v>44827.491380243053</v>
      </c>
      <c r="C867" s="5" t="s">
        <v>13</v>
      </c>
      <c r="D867" s="7"/>
      <c r="E867" s="8"/>
      <c r="F867" s="9">
        <v>14252.9</v>
      </c>
      <c r="I867" s="7" t="s">
        <v>9</v>
      </c>
      <c r="J867" s="5" t="s">
        <v>27</v>
      </c>
    </row>
    <row r="868" spans="1:10">
      <c r="A868" s="5" t="s">
        <v>852</v>
      </c>
      <c r="B868" s="6">
        <v>44827.491380243053</v>
      </c>
      <c r="C868" s="5" t="s">
        <v>13</v>
      </c>
      <c r="D868" s="7"/>
      <c r="E868" s="8"/>
      <c r="F868" s="9">
        <v>17786.8</v>
      </c>
      <c r="I868" s="7" t="s">
        <v>9</v>
      </c>
      <c r="J868" s="5" t="s">
        <v>153</v>
      </c>
    </row>
    <row r="869" spans="1:10">
      <c r="A869" s="5" t="s">
        <v>852</v>
      </c>
      <c r="B869" s="6">
        <v>44827.491380243053</v>
      </c>
      <c r="C869" s="5" t="s">
        <v>13</v>
      </c>
      <c r="D869" s="7"/>
      <c r="E869" s="8"/>
      <c r="F869" s="9">
        <v>9746.6</v>
      </c>
      <c r="I869" s="7" t="s">
        <v>9</v>
      </c>
      <c r="J869" s="8" t="s">
        <v>28</v>
      </c>
    </row>
    <row r="870" spans="1:10">
      <c r="A870" s="5" t="s">
        <v>852</v>
      </c>
      <c r="B870" s="6">
        <v>44827.491380243053</v>
      </c>
      <c r="C870" s="5" t="s">
        <v>13</v>
      </c>
      <c r="D870" s="7"/>
      <c r="E870" s="8"/>
      <c r="F870" s="9">
        <v>10876.1</v>
      </c>
      <c r="I870" s="7" t="s">
        <v>9</v>
      </c>
      <c r="J870" s="8" t="s">
        <v>155</v>
      </c>
    </row>
    <row r="871" spans="1:10">
      <c r="A871" s="5" t="s">
        <v>852</v>
      </c>
      <c r="B871" s="6">
        <v>44827.491380243053</v>
      </c>
      <c r="C871" s="5" t="s">
        <v>13</v>
      </c>
      <c r="D871" s="7"/>
      <c r="E871" s="8"/>
      <c r="F871" s="9">
        <v>10404.6</v>
      </c>
      <c r="I871" s="7" t="s">
        <v>9</v>
      </c>
      <c r="J871" s="8" t="s">
        <v>156</v>
      </c>
    </row>
    <row r="872" spans="1:10">
      <c r="A872" s="10" t="s">
        <v>15</v>
      </c>
      <c r="B872" s="3"/>
      <c r="C872" s="3"/>
      <c r="D872" s="11"/>
      <c r="E872" s="8"/>
      <c r="F872" s="14">
        <f>SUM(F863:G871)</f>
        <v>92030.700000000012</v>
      </c>
      <c r="H872" s="9"/>
      <c r="I872" s="7"/>
      <c r="J872" s="5"/>
    </row>
    <row r="873" spans="1:10" ht="15.75">
      <c r="A873" s="12" t="s">
        <v>16</v>
      </c>
      <c r="B873" s="12" t="s">
        <v>17</v>
      </c>
      <c r="C873" s="12" t="s">
        <v>18</v>
      </c>
      <c r="D873" s="21">
        <v>111866129</v>
      </c>
      <c r="E873" s="8"/>
      <c r="H873" s="9"/>
      <c r="I873" s="7"/>
      <c r="J873" s="5"/>
    </row>
    <row r="874" spans="1:10">
      <c r="A874" s="5"/>
      <c r="B874" s="6"/>
      <c r="C874" s="5"/>
      <c r="D874" s="11"/>
      <c r="E874" s="8"/>
      <c r="H874" s="9"/>
      <c r="I874" s="7"/>
      <c r="J874" s="5"/>
    </row>
    <row r="875" spans="1:10">
      <c r="A875" s="5"/>
      <c r="B875" s="6"/>
      <c r="C875" s="5"/>
      <c r="D875" s="11"/>
      <c r="E875" s="8"/>
      <c r="H875" s="9"/>
      <c r="I875" s="7"/>
      <c r="J875" s="5"/>
    </row>
    <row r="876" spans="1:10">
      <c r="A876" s="5" t="s">
        <v>851</v>
      </c>
      <c r="B876" s="6">
        <v>44827.786594386576</v>
      </c>
      <c r="C876" s="5" t="s">
        <v>13</v>
      </c>
      <c r="D876" s="13">
        <v>51516810278</v>
      </c>
      <c r="E876" s="8" t="s">
        <v>21</v>
      </c>
      <c r="H876" s="9">
        <v>253.3</v>
      </c>
      <c r="I876" s="5" t="s">
        <v>22</v>
      </c>
      <c r="J876" s="5" t="s">
        <v>24</v>
      </c>
    </row>
    <row r="877" spans="1:10">
      <c r="A877" s="5" t="s">
        <v>850</v>
      </c>
      <c r="B877" s="6">
        <v>44827.786594386576</v>
      </c>
      <c r="C877" s="5" t="s">
        <v>13</v>
      </c>
      <c r="D877" s="13">
        <v>51516805400</v>
      </c>
      <c r="E877" s="8" t="s">
        <v>21</v>
      </c>
      <c r="H877" s="9">
        <v>533.1</v>
      </c>
      <c r="I877" s="5" t="s">
        <v>22</v>
      </c>
      <c r="J877" s="5" t="s">
        <v>435</v>
      </c>
    </row>
    <row r="878" spans="1:10">
      <c r="A878" s="5" t="s">
        <v>850</v>
      </c>
      <c r="B878" s="6">
        <v>44827.786594386576</v>
      </c>
      <c r="C878" s="5" t="s">
        <v>13</v>
      </c>
      <c r="D878" s="13">
        <v>45122962796</v>
      </c>
      <c r="E878" s="8" t="s">
        <v>21</v>
      </c>
      <c r="H878" s="9">
        <v>9386.94</v>
      </c>
      <c r="I878" s="5" t="s">
        <v>22</v>
      </c>
      <c r="J878" s="5" t="s">
        <v>435</v>
      </c>
    </row>
    <row r="879" spans="1:10">
      <c r="A879" s="5" t="s">
        <v>850</v>
      </c>
      <c r="B879" s="6">
        <v>44827.786594386576</v>
      </c>
      <c r="C879" s="5" t="s">
        <v>13</v>
      </c>
      <c r="D879" s="13">
        <v>45143214273</v>
      </c>
      <c r="E879" s="8" t="s">
        <v>21</v>
      </c>
      <c r="H879" s="9">
        <v>540.79999999999995</v>
      </c>
      <c r="I879" s="5" t="s">
        <v>22</v>
      </c>
      <c r="J879" s="5" t="s">
        <v>24</v>
      </c>
    </row>
    <row r="880" spans="1:10">
      <c r="A880" s="5" t="s">
        <v>850</v>
      </c>
      <c r="B880" s="6">
        <v>44827.786594386576</v>
      </c>
      <c r="C880" s="5" t="s">
        <v>13</v>
      </c>
      <c r="D880" s="13">
        <v>45152838701</v>
      </c>
      <c r="E880" s="8" t="s">
        <v>21</v>
      </c>
      <c r="H880" s="9">
        <v>670.14</v>
      </c>
      <c r="I880" s="5" t="s">
        <v>22</v>
      </c>
      <c r="J880" s="5" t="s">
        <v>24</v>
      </c>
    </row>
    <row r="881" spans="1:10">
      <c r="A881" s="5" t="s">
        <v>850</v>
      </c>
      <c r="B881" s="6">
        <v>44827.786594386576</v>
      </c>
      <c r="C881" s="5" t="s">
        <v>13</v>
      </c>
      <c r="D881" s="13">
        <v>45162937040</v>
      </c>
      <c r="E881" s="8" t="s">
        <v>21</v>
      </c>
      <c r="H881" s="9">
        <v>202</v>
      </c>
      <c r="I881" s="5" t="s">
        <v>22</v>
      </c>
      <c r="J881" s="5" t="s">
        <v>24</v>
      </c>
    </row>
    <row r="882" spans="1:10">
      <c r="A882" s="5" t="s">
        <v>850</v>
      </c>
      <c r="B882" s="6">
        <v>44827.786594386576</v>
      </c>
      <c r="C882" s="5" t="s">
        <v>13</v>
      </c>
      <c r="D882" s="13">
        <v>45143214162</v>
      </c>
      <c r="E882" s="8" t="s">
        <v>21</v>
      </c>
      <c r="H882" s="9">
        <v>215</v>
      </c>
      <c r="I882" s="5" t="s">
        <v>22</v>
      </c>
      <c r="J882" s="5" t="s">
        <v>24</v>
      </c>
    </row>
    <row r="883" spans="1:10">
      <c r="A883" s="5" t="s">
        <v>850</v>
      </c>
      <c r="B883" s="6">
        <v>44827.786594386576</v>
      </c>
      <c r="C883" s="5" t="s">
        <v>13</v>
      </c>
      <c r="D883" s="13">
        <v>45132843723</v>
      </c>
      <c r="E883" s="8" t="s">
        <v>21</v>
      </c>
      <c r="H883" s="9">
        <v>69.3</v>
      </c>
      <c r="I883" s="5" t="s">
        <v>22</v>
      </c>
      <c r="J883" s="5" t="s">
        <v>24</v>
      </c>
    </row>
    <row r="884" spans="1:10">
      <c r="A884" s="5" t="s">
        <v>850</v>
      </c>
      <c r="B884" s="6">
        <v>44827.786594386576</v>
      </c>
      <c r="C884" s="5" t="s">
        <v>13</v>
      </c>
      <c r="D884" s="13">
        <v>45122964980</v>
      </c>
      <c r="E884" s="8" t="s">
        <v>21</v>
      </c>
      <c r="H884" s="9">
        <v>1242.5999999999999</v>
      </c>
      <c r="I884" s="5" t="s">
        <v>22</v>
      </c>
      <c r="J884" s="5" t="s">
        <v>435</v>
      </c>
    </row>
    <row r="885" spans="1:10">
      <c r="A885" s="5" t="s">
        <v>850</v>
      </c>
      <c r="B885" s="6">
        <v>44827.786594386576</v>
      </c>
      <c r="C885" s="5" t="s">
        <v>13</v>
      </c>
      <c r="D885" s="11">
        <v>127730</v>
      </c>
      <c r="E885" s="8" t="s">
        <v>21</v>
      </c>
      <c r="H885" s="9">
        <v>12990.3</v>
      </c>
      <c r="I885" s="5" t="s">
        <v>22</v>
      </c>
      <c r="J885" s="5" t="s">
        <v>23</v>
      </c>
    </row>
    <row r="886" spans="1:10">
      <c r="A886" s="5" t="s">
        <v>850</v>
      </c>
      <c r="B886" s="6">
        <v>44827.786594386576</v>
      </c>
      <c r="C886" s="5" t="s">
        <v>13</v>
      </c>
      <c r="D886" s="13">
        <v>45172903402</v>
      </c>
      <c r="E886" s="8" t="s">
        <v>21</v>
      </c>
      <c r="H886" s="9">
        <v>816</v>
      </c>
      <c r="I886" s="5" t="s">
        <v>22</v>
      </c>
      <c r="J886" s="5" t="s">
        <v>435</v>
      </c>
    </row>
    <row r="887" spans="1:10">
      <c r="A887" s="5" t="s">
        <v>850</v>
      </c>
      <c r="B887" s="6">
        <v>44827.786594386576</v>
      </c>
      <c r="C887" s="5" t="s">
        <v>13</v>
      </c>
      <c r="D887" s="13">
        <v>45172903403</v>
      </c>
      <c r="E887" s="8" t="s">
        <v>21</v>
      </c>
      <c r="H887" s="9">
        <v>6814.5</v>
      </c>
      <c r="I887" s="5" t="s">
        <v>22</v>
      </c>
      <c r="J887" s="5" t="s">
        <v>435</v>
      </c>
    </row>
    <row r="888" spans="1:10">
      <c r="A888" s="5" t="s">
        <v>850</v>
      </c>
      <c r="B888" s="6">
        <v>44827.786594386576</v>
      </c>
      <c r="C888" s="5" t="s">
        <v>13</v>
      </c>
      <c r="D888" s="11">
        <v>444837</v>
      </c>
      <c r="E888" s="8" t="s">
        <v>21</v>
      </c>
      <c r="H888" s="9">
        <v>20602</v>
      </c>
      <c r="I888" s="5" t="s">
        <v>22</v>
      </c>
      <c r="J888" s="5" t="s">
        <v>20</v>
      </c>
    </row>
    <row r="889" spans="1:10">
      <c r="A889" s="5" t="s">
        <v>850</v>
      </c>
      <c r="B889" s="6">
        <v>44827.786594386576</v>
      </c>
      <c r="C889" s="5" t="s">
        <v>13</v>
      </c>
      <c r="D889" s="11">
        <v>865</v>
      </c>
      <c r="E889" s="8" t="s">
        <v>21</v>
      </c>
      <c r="H889" s="9">
        <v>2700</v>
      </c>
      <c r="I889" s="5" t="s">
        <v>22</v>
      </c>
      <c r="J889" s="5" t="s">
        <v>20</v>
      </c>
    </row>
    <row r="890" spans="1:10">
      <c r="A890" s="5" t="s">
        <v>850</v>
      </c>
      <c r="B890" s="6">
        <v>44827.786594386576</v>
      </c>
      <c r="C890" s="5" t="s">
        <v>13</v>
      </c>
      <c r="D890" s="11">
        <v>112618</v>
      </c>
      <c r="E890" s="8" t="s">
        <v>21</v>
      </c>
      <c r="H890" s="9">
        <v>4133.05</v>
      </c>
      <c r="I890" s="5" t="s">
        <v>22</v>
      </c>
      <c r="J890" s="5" t="s">
        <v>435</v>
      </c>
    </row>
    <row r="891" spans="1:10">
      <c r="A891" s="5" t="s">
        <v>850</v>
      </c>
      <c r="B891" s="6">
        <v>44827.786594386576</v>
      </c>
      <c r="C891" s="5" t="s">
        <v>13</v>
      </c>
      <c r="D891" s="11">
        <v>1126181</v>
      </c>
      <c r="E891" s="8" t="s">
        <v>21</v>
      </c>
      <c r="H891" s="9">
        <v>3219.13</v>
      </c>
      <c r="I891" s="5" t="s">
        <v>22</v>
      </c>
      <c r="J891" s="5" t="s">
        <v>435</v>
      </c>
    </row>
    <row r="892" spans="1:10">
      <c r="A892" s="5" t="s">
        <v>850</v>
      </c>
      <c r="B892" s="6">
        <v>44827.786594386576</v>
      </c>
      <c r="C892" s="5" t="s">
        <v>13</v>
      </c>
      <c r="D892" s="11">
        <v>112619</v>
      </c>
      <c r="E892" s="8" t="s">
        <v>21</v>
      </c>
      <c r="H892" s="9">
        <v>1313.2</v>
      </c>
      <c r="I892" s="5" t="s">
        <v>22</v>
      </c>
      <c r="J892" s="5" t="s">
        <v>435</v>
      </c>
    </row>
    <row r="893" spans="1:10">
      <c r="A893" s="5" t="s">
        <v>850</v>
      </c>
      <c r="B893" s="6">
        <v>44827.786594386576</v>
      </c>
      <c r="C893" s="5" t="s">
        <v>13</v>
      </c>
      <c r="D893" s="11">
        <v>112620</v>
      </c>
      <c r="E893" s="8" t="s">
        <v>21</v>
      </c>
      <c r="H893" s="9">
        <v>1542.4</v>
      </c>
      <c r="I893" s="5" t="s">
        <v>22</v>
      </c>
      <c r="J893" s="5" t="s">
        <v>435</v>
      </c>
    </row>
    <row r="894" spans="1:10">
      <c r="A894" s="5" t="s">
        <v>850</v>
      </c>
      <c r="B894" s="6">
        <v>44827.786594386576</v>
      </c>
      <c r="C894" s="5" t="s">
        <v>13</v>
      </c>
      <c r="D894" s="11">
        <v>561245</v>
      </c>
      <c r="E894" s="8" t="s">
        <v>21</v>
      </c>
      <c r="H894" s="9">
        <v>8419</v>
      </c>
      <c r="I894" s="5" t="s">
        <v>22</v>
      </c>
      <c r="J894" s="5" t="s">
        <v>435</v>
      </c>
    </row>
    <row r="895" spans="1:10">
      <c r="A895" s="5" t="s">
        <v>850</v>
      </c>
      <c r="B895" s="6">
        <v>44827.786594386576</v>
      </c>
      <c r="C895" s="5" t="s">
        <v>13</v>
      </c>
      <c r="D895" s="11"/>
      <c r="E895" s="8"/>
      <c r="F895" s="9">
        <v>5122.5</v>
      </c>
      <c r="I895" s="7" t="s">
        <v>9</v>
      </c>
      <c r="J895" s="8" t="s">
        <v>25</v>
      </c>
    </row>
    <row r="896" spans="1:10">
      <c r="A896" s="5" t="s">
        <v>850</v>
      </c>
      <c r="B896" s="6">
        <v>44827.786594386576</v>
      </c>
      <c r="C896" s="5" t="s">
        <v>13</v>
      </c>
      <c r="D896" s="11"/>
      <c r="E896" s="8"/>
      <c r="F896" s="9">
        <v>8846.2999999999993</v>
      </c>
      <c r="I896" s="7" t="s">
        <v>9</v>
      </c>
      <c r="J896" s="5" t="s">
        <v>151</v>
      </c>
    </row>
    <row r="897" spans="1:10">
      <c r="A897" s="5" t="s">
        <v>850</v>
      </c>
      <c r="B897" s="6">
        <v>44827.786594386576</v>
      </c>
      <c r="C897" s="5" t="s">
        <v>13</v>
      </c>
      <c r="D897" s="11"/>
      <c r="E897" s="8"/>
      <c r="F897" s="9">
        <v>693.7</v>
      </c>
      <c r="I897" s="7" t="s">
        <v>9</v>
      </c>
      <c r="J897" s="5" t="s">
        <v>152</v>
      </c>
    </row>
    <row r="898" spans="1:10">
      <c r="A898" s="5" t="s">
        <v>850</v>
      </c>
      <c r="B898" s="6">
        <v>44827.786594386576</v>
      </c>
      <c r="C898" s="5" t="s">
        <v>13</v>
      </c>
      <c r="D898" s="11"/>
      <c r="E898" s="8"/>
      <c r="F898" s="9">
        <v>13250.9</v>
      </c>
      <c r="I898" s="7" t="s">
        <v>9</v>
      </c>
      <c r="J898" s="5" t="s">
        <v>27</v>
      </c>
    </row>
    <row r="899" spans="1:10">
      <c r="A899" s="5" t="s">
        <v>850</v>
      </c>
      <c r="B899" s="6">
        <v>44827.786594386576</v>
      </c>
      <c r="C899" s="5" t="s">
        <v>13</v>
      </c>
      <c r="D899" s="11"/>
      <c r="E899" s="8"/>
      <c r="F899" s="9">
        <v>11930.6</v>
      </c>
      <c r="I899" s="7" t="s">
        <v>9</v>
      </c>
      <c r="J899" s="5" t="s">
        <v>154</v>
      </c>
    </row>
    <row r="900" spans="1:10">
      <c r="A900" s="5" t="s">
        <v>850</v>
      </c>
      <c r="B900" s="6">
        <v>44827.786594386576</v>
      </c>
      <c r="C900" s="5" t="s">
        <v>13</v>
      </c>
      <c r="D900" s="11"/>
      <c r="E900" s="8"/>
      <c r="F900" s="9">
        <v>10148.700000000001</v>
      </c>
      <c r="I900" s="7" t="s">
        <v>9</v>
      </c>
      <c r="J900" s="8" t="s">
        <v>29</v>
      </c>
    </row>
    <row r="901" spans="1:10">
      <c r="A901" s="5" t="s">
        <v>850</v>
      </c>
      <c r="B901" s="6">
        <v>44827.786594386576</v>
      </c>
      <c r="C901" s="5" t="s">
        <v>13</v>
      </c>
      <c r="D901" s="11"/>
      <c r="E901" s="8"/>
      <c r="F901" s="9">
        <v>11276.8</v>
      </c>
      <c r="I901" s="7" t="s">
        <v>9</v>
      </c>
      <c r="J901" s="8" t="s">
        <v>155</v>
      </c>
    </row>
    <row r="902" spans="1:10">
      <c r="A902" s="5" t="s">
        <v>850</v>
      </c>
      <c r="B902" s="6">
        <v>44827.786594386576</v>
      </c>
      <c r="C902" s="5" t="s">
        <v>13</v>
      </c>
      <c r="D902" s="11"/>
      <c r="E902" s="8"/>
      <c r="F902" s="9">
        <v>8301.7000000000007</v>
      </c>
      <c r="I902" s="7" t="s">
        <v>9</v>
      </c>
      <c r="J902" s="8" t="s">
        <v>30</v>
      </c>
    </row>
    <row r="903" spans="1:10">
      <c r="A903" s="10" t="s">
        <v>15</v>
      </c>
      <c r="B903" s="3"/>
      <c r="C903" s="3"/>
      <c r="D903" s="11"/>
      <c r="E903" s="8"/>
      <c r="F903" s="14">
        <f>SUM(F876:G902)</f>
        <v>69571.199999999997</v>
      </c>
      <c r="H903" s="9"/>
      <c r="I903" s="7"/>
      <c r="J903" s="5"/>
    </row>
    <row r="904" spans="1:10" ht="15.75">
      <c r="A904" s="12" t="s">
        <v>16</v>
      </c>
      <c r="B904" s="12" t="s">
        <v>17</v>
      </c>
      <c r="C904" s="12" t="s">
        <v>18</v>
      </c>
      <c r="D904" s="21">
        <v>111889378</v>
      </c>
      <c r="E904" s="8"/>
      <c r="H904" s="9"/>
      <c r="I904" s="7"/>
      <c r="J904" s="5"/>
    </row>
    <row r="907" spans="1:10">
      <c r="A907" s="1" t="s">
        <v>0</v>
      </c>
      <c r="B907" s="2"/>
      <c r="C907" s="2"/>
      <c r="D907" s="2"/>
      <c r="E907" s="2"/>
      <c r="F907" s="2"/>
      <c r="G907" s="2"/>
      <c r="H907" s="2"/>
      <c r="I907" s="2"/>
      <c r="J907" s="2"/>
    </row>
    <row r="908" spans="1:10">
      <c r="A908" s="3" t="s">
        <v>855</v>
      </c>
      <c r="B908" s="2"/>
      <c r="C908" s="2"/>
      <c r="D908" s="2"/>
      <c r="E908" s="2"/>
      <c r="F908" s="2"/>
      <c r="G908" s="2"/>
      <c r="H908" s="2"/>
      <c r="I908" s="2"/>
      <c r="J908" s="2"/>
    </row>
    <row r="909" spans="1:10">
      <c r="A909" s="103" t="s">
        <v>0</v>
      </c>
      <c r="B909" s="103" t="s">
        <v>2</v>
      </c>
      <c r="C909" s="103" t="s">
        <v>3</v>
      </c>
      <c r="D909" s="103" t="s">
        <v>4</v>
      </c>
      <c r="E909" s="103" t="s">
        <v>5</v>
      </c>
      <c r="F909" s="105" t="s">
        <v>6</v>
      </c>
      <c r="G909" s="106"/>
      <c r="H909" s="107"/>
      <c r="I909" s="103" t="s">
        <v>7</v>
      </c>
      <c r="J909" s="103" t="s">
        <v>8</v>
      </c>
    </row>
    <row r="910" spans="1:10">
      <c r="A910" s="104"/>
      <c r="B910" s="104"/>
      <c r="C910" s="104"/>
      <c r="D910" s="104"/>
      <c r="E910" s="104"/>
      <c r="F910" s="46" t="s">
        <v>9</v>
      </c>
      <c r="G910" s="46" t="s">
        <v>10</v>
      </c>
      <c r="H910" s="46" t="s">
        <v>11</v>
      </c>
      <c r="I910" s="104"/>
      <c r="J910" s="104"/>
    </row>
    <row r="911" spans="1:10">
      <c r="A911" s="5" t="s">
        <v>854</v>
      </c>
      <c r="B911" s="6">
        <v>44828.556563576392</v>
      </c>
      <c r="C911" s="5" t="s">
        <v>13</v>
      </c>
      <c r="D911" s="13">
        <v>45122966133</v>
      </c>
      <c r="E911" s="8" t="s">
        <v>21</v>
      </c>
      <c r="H911" s="9">
        <v>1709.6</v>
      </c>
      <c r="I911" s="5" t="s">
        <v>22</v>
      </c>
      <c r="J911" s="5" t="s">
        <v>24</v>
      </c>
    </row>
    <row r="912" spans="1:10">
      <c r="A912" s="5" t="s">
        <v>854</v>
      </c>
      <c r="B912" s="6">
        <v>44828.556563576392</v>
      </c>
      <c r="C912" s="5" t="s">
        <v>13</v>
      </c>
      <c r="D912" s="13">
        <v>45112978707</v>
      </c>
      <c r="E912" s="8" t="s">
        <v>21</v>
      </c>
      <c r="H912" s="9">
        <v>660.9</v>
      </c>
      <c r="I912" s="5" t="s">
        <v>22</v>
      </c>
      <c r="J912" s="5" t="s">
        <v>24</v>
      </c>
    </row>
    <row r="913" spans="1:10">
      <c r="A913" s="5" t="s">
        <v>854</v>
      </c>
      <c r="B913" s="6">
        <v>44828.556563576392</v>
      </c>
      <c r="C913" s="5" t="s">
        <v>13</v>
      </c>
      <c r="D913" s="13">
        <v>45122956725</v>
      </c>
      <c r="E913" s="8" t="s">
        <v>21</v>
      </c>
      <c r="H913" s="9">
        <v>12037.68</v>
      </c>
      <c r="I913" s="5" t="s">
        <v>22</v>
      </c>
      <c r="J913" s="5" t="s">
        <v>24</v>
      </c>
    </row>
    <row r="914" spans="1:10">
      <c r="A914" s="5" t="s">
        <v>854</v>
      </c>
      <c r="B914" s="6">
        <v>44828.556563576392</v>
      </c>
      <c r="C914" s="5" t="s">
        <v>13</v>
      </c>
      <c r="D914" s="13">
        <v>451229567251</v>
      </c>
      <c r="E914" s="8" t="s">
        <v>21</v>
      </c>
      <c r="H914" s="9">
        <v>1551.34</v>
      </c>
      <c r="I914" s="5" t="s">
        <v>22</v>
      </c>
      <c r="J914" s="5" t="s">
        <v>24</v>
      </c>
    </row>
    <row r="915" spans="1:10">
      <c r="A915" s="5" t="s">
        <v>854</v>
      </c>
      <c r="B915" s="6">
        <v>44828.556563576392</v>
      </c>
      <c r="C915" s="5" t="s">
        <v>13</v>
      </c>
      <c r="D915" s="13">
        <v>451229567252</v>
      </c>
      <c r="E915" s="8" t="s">
        <v>21</v>
      </c>
      <c r="H915" s="9">
        <v>31493.61</v>
      </c>
      <c r="I915" s="5" t="s">
        <v>22</v>
      </c>
      <c r="J915" s="5" t="s">
        <v>24</v>
      </c>
    </row>
    <row r="916" spans="1:10">
      <c r="A916" s="5" t="s">
        <v>854</v>
      </c>
      <c r="B916" s="6">
        <v>44828.556563576392</v>
      </c>
      <c r="C916" s="5" t="s">
        <v>13</v>
      </c>
      <c r="D916" s="11">
        <v>444899</v>
      </c>
      <c r="E916" s="8" t="s">
        <v>21</v>
      </c>
      <c r="H916" s="9">
        <v>12056.3</v>
      </c>
      <c r="I916" s="5" t="s">
        <v>22</v>
      </c>
      <c r="J916" s="5" t="s">
        <v>20</v>
      </c>
    </row>
    <row r="917" spans="1:10">
      <c r="A917" s="5" t="s">
        <v>854</v>
      </c>
      <c r="B917" s="6">
        <v>44828.556563576392</v>
      </c>
      <c r="C917" s="5" t="s">
        <v>13</v>
      </c>
      <c r="D917" s="11">
        <v>592977</v>
      </c>
      <c r="E917" s="8" t="s">
        <v>21</v>
      </c>
      <c r="H917" s="9">
        <v>5337.1</v>
      </c>
      <c r="I917" s="5" t="s">
        <v>22</v>
      </c>
      <c r="J917" s="5" t="s">
        <v>435</v>
      </c>
    </row>
    <row r="918" spans="1:10">
      <c r="A918" s="5" t="s">
        <v>854</v>
      </c>
      <c r="B918" s="6">
        <v>44828.556563576392</v>
      </c>
      <c r="C918" s="5" t="s">
        <v>13</v>
      </c>
      <c r="D918" s="11">
        <v>127794</v>
      </c>
      <c r="E918" s="8" t="s">
        <v>21</v>
      </c>
      <c r="H918" s="9">
        <v>7525.1</v>
      </c>
      <c r="I918" s="5" t="s">
        <v>22</v>
      </c>
      <c r="J918" s="5" t="s">
        <v>23</v>
      </c>
    </row>
    <row r="919" spans="1:10">
      <c r="A919" s="5" t="s">
        <v>854</v>
      </c>
      <c r="B919" s="6">
        <v>44828.556563576392</v>
      </c>
      <c r="C919" s="5" t="s">
        <v>13</v>
      </c>
      <c r="D919" s="11"/>
      <c r="E919" s="8"/>
      <c r="F919" s="9">
        <v>5346.2</v>
      </c>
      <c r="I919" s="7" t="s">
        <v>9</v>
      </c>
      <c r="J919" s="5" t="s">
        <v>14</v>
      </c>
    </row>
    <row r="920" spans="1:10">
      <c r="A920" s="5" t="s">
        <v>854</v>
      </c>
      <c r="B920" s="6">
        <v>44828.556563576392</v>
      </c>
      <c r="C920" s="5" t="s">
        <v>13</v>
      </c>
      <c r="D920" s="11"/>
      <c r="E920" s="8"/>
      <c r="F920" s="9">
        <v>3380.7</v>
      </c>
      <c r="I920" s="7" t="s">
        <v>9</v>
      </c>
      <c r="J920" s="5" t="s">
        <v>148</v>
      </c>
    </row>
    <row r="921" spans="1:10">
      <c r="A921" s="5" t="s">
        <v>854</v>
      </c>
      <c r="B921" s="6">
        <v>44828.556563576392</v>
      </c>
      <c r="C921" s="5" t="s">
        <v>13</v>
      </c>
      <c r="D921" s="11"/>
      <c r="E921" s="8"/>
      <c r="F921" s="9">
        <v>3300.4</v>
      </c>
      <c r="I921" s="7" t="s">
        <v>9</v>
      </c>
      <c r="J921" s="8" t="s">
        <v>149</v>
      </c>
    </row>
    <row r="922" spans="1:10">
      <c r="A922" s="5" t="s">
        <v>854</v>
      </c>
      <c r="B922" s="6">
        <v>44828.556563576392</v>
      </c>
      <c r="C922" s="5" t="s">
        <v>13</v>
      </c>
      <c r="D922" s="11"/>
      <c r="E922" s="8"/>
      <c r="F922" s="9">
        <v>17158.2</v>
      </c>
      <c r="I922" s="7" t="s">
        <v>9</v>
      </c>
      <c r="J922" s="5" t="s">
        <v>150</v>
      </c>
    </row>
    <row r="923" spans="1:10">
      <c r="A923" s="5" t="s">
        <v>854</v>
      </c>
      <c r="B923" s="6">
        <v>44828.556563576392</v>
      </c>
      <c r="C923" s="5" t="s">
        <v>13</v>
      </c>
      <c r="D923" s="11"/>
      <c r="E923" s="8"/>
      <c r="F923" s="9">
        <v>304.10000000000002</v>
      </c>
      <c r="I923" s="7" t="s">
        <v>9</v>
      </c>
      <c r="J923" s="5" t="s">
        <v>151</v>
      </c>
    </row>
    <row r="924" spans="1:10">
      <c r="A924" s="5" t="s">
        <v>854</v>
      </c>
      <c r="B924" s="6">
        <v>44828.556563576392</v>
      </c>
      <c r="C924" s="5" t="s">
        <v>13</v>
      </c>
      <c r="D924" s="11"/>
      <c r="E924" s="8"/>
      <c r="F924" s="9">
        <v>12585.6</v>
      </c>
      <c r="I924" s="7" t="s">
        <v>9</v>
      </c>
      <c r="J924" s="5" t="s">
        <v>26</v>
      </c>
    </row>
    <row r="925" spans="1:10">
      <c r="A925" s="5" t="s">
        <v>854</v>
      </c>
      <c r="B925" s="6">
        <v>44828.556563576392</v>
      </c>
      <c r="C925" s="5" t="s">
        <v>13</v>
      </c>
      <c r="D925" s="11"/>
      <c r="E925" s="8"/>
      <c r="F925" s="9">
        <v>10952.4</v>
      </c>
      <c r="I925" s="7" t="s">
        <v>9</v>
      </c>
      <c r="J925" s="5" t="s">
        <v>153</v>
      </c>
    </row>
    <row r="926" spans="1:10">
      <c r="A926" s="5" t="s">
        <v>854</v>
      </c>
      <c r="B926" s="6">
        <v>44828.556563576392</v>
      </c>
      <c r="C926" s="5" t="s">
        <v>13</v>
      </c>
      <c r="D926" s="11"/>
      <c r="E926" s="8"/>
      <c r="F926" s="9">
        <v>9428.9</v>
      </c>
      <c r="I926" s="7" t="s">
        <v>9</v>
      </c>
      <c r="J926" s="8" t="s">
        <v>28</v>
      </c>
    </row>
    <row r="927" spans="1:10">
      <c r="A927" s="5" t="s">
        <v>854</v>
      </c>
      <c r="B927" s="6">
        <v>44828.556563576392</v>
      </c>
      <c r="C927" s="5" t="s">
        <v>13</v>
      </c>
      <c r="D927" s="11"/>
      <c r="E927" s="8"/>
      <c r="F927" s="9">
        <v>12685.3</v>
      </c>
      <c r="I927" s="7" t="s">
        <v>9</v>
      </c>
      <c r="J927" s="8" t="s">
        <v>156</v>
      </c>
    </row>
    <row r="928" spans="1:10">
      <c r="A928" s="10" t="s">
        <v>15</v>
      </c>
      <c r="B928" s="3"/>
      <c r="C928" s="3"/>
      <c r="D928" s="11"/>
      <c r="E928" s="8"/>
      <c r="F928" s="14">
        <f>SUM(F911:G927)</f>
        <v>75141.8</v>
      </c>
      <c r="H928" s="9"/>
      <c r="I928" s="7"/>
      <c r="J928" s="5"/>
    </row>
    <row r="929" spans="1:10" ht="15.75">
      <c r="A929" s="12" t="s">
        <v>16</v>
      </c>
      <c r="B929" s="12" t="s">
        <v>17</v>
      </c>
      <c r="C929" s="12" t="s">
        <v>18</v>
      </c>
      <c r="D929" s="21">
        <v>111889379</v>
      </c>
      <c r="E929" s="8"/>
      <c r="H929" s="9"/>
      <c r="I929" s="7"/>
      <c r="J929" s="5"/>
    </row>
    <row r="932" spans="1:10">
      <c r="A932" s="1" t="s">
        <v>0</v>
      </c>
      <c r="B932" s="2"/>
      <c r="C932" s="2"/>
      <c r="D932" s="2"/>
      <c r="E932" s="2"/>
      <c r="F932" s="2"/>
      <c r="G932" s="2"/>
      <c r="H932" s="2"/>
      <c r="I932" s="2"/>
      <c r="J932" s="2"/>
    </row>
    <row r="933" spans="1:10">
      <c r="A933" s="3" t="s">
        <v>911</v>
      </c>
      <c r="B933" s="2"/>
      <c r="C933" s="2"/>
      <c r="D933" s="2"/>
      <c r="E933" s="2"/>
      <c r="F933" s="2"/>
      <c r="G933" s="2"/>
      <c r="H933" s="2"/>
      <c r="I933" s="2"/>
      <c r="J933" s="2"/>
    </row>
    <row r="934" spans="1:10">
      <c r="A934" s="103" t="s">
        <v>0</v>
      </c>
      <c r="B934" s="103" t="s">
        <v>2</v>
      </c>
      <c r="C934" s="103" t="s">
        <v>3</v>
      </c>
      <c r="D934" s="103" t="s">
        <v>4</v>
      </c>
      <c r="E934" s="103" t="s">
        <v>5</v>
      </c>
      <c r="F934" s="105" t="s">
        <v>6</v>
      </c>
      <c r="G934" s="106"/>
      <c r="H934" s="107"/>
      <c r="I934" s="103" t="s">
        <v>7</v>
      </c>
      <c r="J934" s="103" t="s">
        <v>8</v>
      </c>
    </row>
    <row r="935" spans="1:10">
      <c r="A935" s="104"/>
      <c r="B935" s="104"/>
      <c r="C935" s="104"/>
      <c r="D935" s="104"/>
      <c r="E935" s="104"/>
      <c r="F935" s="46" t="s">
        <v>9</v>
      </c>
      <c r="G935" s="46" t="s">
        <v>10</v>
      </c>
      <c r="H935" s="46" t="s">
        <v>11</v>
      </c>
      <c r="I935" s="104"/>
      <c r="J935" s="104"/>
    </row>
    <row r="936" spans="1:10">
      <c r="A936" s="5" t="s">
        <v>910</v>
      </c>
      <c r="B936" s="6">
        <v>44830.50439224537</v>
      </c>
      <c r="C936" s="5" t="s">
        <v>13</v>
      </c>
      <c r="D936" s="11"/>
      <c r="E936" s="8"/>
      <c r="F936" s="9">
        <v>8664.9</v>
      </c>
      <c r="I936" s="7" t="s">
        <v>9</v>
      </c>
      <c r="J936" s="5" t="s">
        <v>148</v>
      </c>
    </row>
    <row r="937" spans="1:10">
      <c r="A937" s="5" t="s">
        <v>910</v>
      </c>
      <c r="B937" s="6">
        <v>44830.50439224537</v>
      </c>
      <c r="C937" s="5" t="s">
        <v>13</v>
      </c>
      <c r="D937" s="11"/>
      <c r="E937" s="8"/>
      <c r="F937" s="9">
        <v>8294.7000000000007</v>
      </c>
      <c r="I937" s="7" t="s">
        <v>9</v>
      </c>
      <c r="J937" s="5" t="s">
        <v>356</v>
      </c>
    </row>
    <row r="938" spans="1:10">
      <c r="A938" s="5" t="s">
        <v>910</v>
      </c>
      <c r="B938" s="6">
        <v>44830.50439224537</v>
      </c>
      <c r="C938" s="5" t="s">
        <v>13</v>
      </c>
      <c r="D938" s="11"/>
      <c r="E938" s="8"/>
      <c r="F938" s="9">
        <v>15869.3</v>
      </c>
      <c r="I938" s="7" t="s">
        <v>9</v>
      </c>
      <c r="J938" s="5" t="s">
        <v>154</v>
      </c>
    </row>
    <row r="939" spans="1:10">
      <c r="A939" s="5" t="s">
        <v>910</v>
      </c>
      <c r="B939" s="6">
        <v>44830.50439224537</v>
      </c>
      <c r="C939" s="5" t="s">
        <v>13</v>
      </c>
      <c r="D939" s="11"/>
      <c r="E939" s="8"/>
      <c r="F939" s="9">
        <v>9564.9</v>
      </c>
      <c r="I939" s="7" t="s">
        <v>9</v>
      </c>
      <c r="J939" s="8" t="s">
        <v>155</v>
      </c>
    </row>
    <row r="940" spans="1:10">
      <c r="A940" s="5" t="s">
        <v>910</v>
      </c>
      <c r="B940" s="6">
        <v>44830.50439224537</v>
      </c>
      <c r="C940" s="5" t="s">
        <v>13</v>
      </c>
      <c r="D940" s="11"/>
      <c r="E940" s="8"/>
      <c r="F940" s="9">
        <v>13087.7</v>
      </c>
      <c r="I940" s="7" t="s">
        <v>9</v>
      </c>
      <c r="J940" s="8" t="s">
        <v>30</v>
      </c>
    </row>
    <row r="941" spans="1:10">
      <c r="A941" s="10" t="s">
        <v>15</v>
      </c>
      <c r="B941" s="3"/>
      <c r="C941" s="3"/>
      <c r="D941" s="11"/>
      <c r="E941" s="8"/>
      <c r="F941" s="33">
        <f>SUM(F936:G940)</f>
        <v>55481.5</v>
      </c>
      <c r="H941" s="9"/>
      <c r="I941" s="7"/>
      <c r="J941" s="8"/>
    </row>
    <row r="942" spans="1:10" ht="15.75">
      <c r="A942" s="12" t="s">
        <v>16</v>
      </c>
      <c r="B942" s="12" t="s">
        <v>17</v>
      </c>
      <c r="C942" s="12" t="s">
        <v>18</v>
      </c>
      <c r="D942" s="21">
        <v>111889382</v>
      </c>
      <c r="E942" s="8"/>
      <c r="H942" s="9"/>
      <c r="I942" s="7"/>
      <c r="J942" s="8"/>
    </row>
    <row r="943" spans="1:10">
      <c r="A943" s="5"/>
      <c r="B943" s="6"/>
      <c r="C943" s="5"/>
      <c r="D943" s="11"/>
      <c r="E943" s="8"/>
      <c r="H943" s="9"/>
      <c r="I943" s="7"/>
      <c r="J943" s="8"/>
    </row>
    <row r="944" spans="1:10">
      <c r="A944" s="5"/>
      <c r="B944" s="6"/>
      <c r="C944" s="5"/>
      <c r="D944" s="11"/>
      <c r="E944" s="8"/>
      <c r="H944" s="9"/>
      <c r="I944" s="7"/>
      <c r="J944" s="8"/>
    </row>
    <row r="945" spans="1:10">
      <c r="A945" s="5" t="s">
        <v>909</v>
      </c>
      <c r="B945" s="6">
        <v>44830.803828506941</v>
      </c>
      <c r="C945" s="5" t="s">
        <v>13</v>
      </c>
      <c r="D945" s="13">
        <v>45112982893</v>
      </c>
      <c r="E945" s="8" t="s">
        <v>21</v>
      </c>
      <c r="H945" s="9">
        <v>1027.2</v>
      </c>
      <c r="I945" s="5" t="s">
        <v>22</v>
      </c>
      <c r="J945" s="5" t="s">
        <v>435</v>
      </c>
    </row>
    <row r="946" spans="1:10">
      <c r="A946" s="5" t="s">
        <v>909</v>
      </c>
      <c r="B946" s="6">
        <v>44830.803828506941</v>
      </c>
      <c r="C946" s="5" t="s">
        <v>13</v>
      </c>
      <c r="D946" s="13">
        <v>45132848607</v>
      </c>
      <c r="E946" s="8" t="s">
        <v>21</v>
      </c>
      <c r="H946" s="9">
        <v>99.5</v>
      </c>
      <c r="I946" s="5" t="s">
        <v>22</v>
      </c>
      <c r="J946" s="5" t="s">
        <v>435</v>
      </c>
    </row>
    <row r="947" spans="1:10">
      <c r="A947" s="5" t="s">
        <v>909</v>
      </c>
      <c r="B947" s="6">
        <v>44830.803828506941</v>
      </c>
      <c r="C947" s="5" t="s">
        <v>13</v>
      </c>
      <c r="D947" s="13">
        <v>51316799423</v>
      </c>
      <c r="E947" s="8" t="s">
        <v>21</v>
      </c>
      <c r="H947" s="9">
        <v>1477.24</v>
      </c>
      <c r="I947" s="5" t="s">
        <v>22</v>
      </c>
      <c r="J947" s="5" t="s">
        <v>435</v>
      </c>
    </row>
    <row r="948" spans="1:10">
      <c r="A948" s="5" t="s">
        <v>909</v>
      </c>
      <c r="B948" s="6">
        <v>44830.803828506941</v>
      </c>
      <c r="C948" s="5" t="s">
        <v>13</v>
      </c>
      <c r="D948" s="11">
        <v>2944339455</v>
      </c>
      <c r="E948" s="5" t="s">
        <v>73</v>
      </c>
      <c r="H948" s="9">
        <v>175.46</v>
      </c>
      <c r="I948" s="5" t="s">
        <v>22</v>
      </c>
      <c r="J948" s="5" t="s">
        <v>24</v>
      </c>
    </row>
    <row r="949" spans="1:10">
      <c r="A949" s="5" t="s">
        <v>909</v>
      </c>
      <c r="B949" s="6">
        <v>44830.803828506941</v>
      </c>
      <c r="C949" s="5" t="s">
        <v>13</v>
      </c>
      <c r="D949" s="13">
        <v>29443394551</v>
      </c>
      <c r="E949" s="5" t="s">
        <v>73</v>
      </c>
      <c r="H949" s="9">
        <v>477.54</v>
      </c>
      <c r="I949" s="5" t="s">
        <v>22</v>
      </c>
      <c r="J949" s="5" t="s">
        <v>24</v>
      </c>
    </row>
    <row r="950" spans="1:10">
      <c r="A950" s="5" t="s">
        <v>909</v>
      </c>
      <c r="B950" s="6">
        <v>44830.803828506941</v>
      </c>
      <c r="C950" s="5" t="s">
        <v>13</v>
      </c>
      <c r="D950" s="13">
        <v>45152842507</v>
      </c>
      <c r="E950" s="8" t="s">
        <v>21</v>
      </c>
      <c r="H950" s="9">
        <v>84.85</v>
      </c>
      <c r="I950" s="5" t="s">
        <v>22</v>
      </c>
      <c r="J950" s="5" t="s">
        <v>24</v>
      </c>
    </row>
    <row r="951" spans="1:10">
      <c r="A951" s="5" t="s">
        <v>909</v>
      </c>
      <c r="B951" s="6">
        <v>44830.803828506941</v>
      </c>
      <c r="C951" s="5" t="s">
        <v>13</v>
      </c>
      <c r="D951" s="11">
        <v>593152</v>
      </c>
      <c r="E951" s="8" t="s">
        <v>21</v>
      </c>
      <c r="H951" s="9">
        <v>538.20000000000005</v>
      </c>
      <c r="I951" s="5" t="s">
        <v>22</v>
      </c>
      <c r="J951" s="5" t="s">
        <v>435</v>
      </c>
    </row>
    <row r="952" spans="1:10">
      <c r="A952" s="5" t="s">
        <v>909</v>
      </c>
      <c r="B952" s="6">
        <v>44830.803828506941</v>
      </c>
      <c r="C952" s="5" t="s">
        <v>13</v>
      </c>
      <c r="D952" s="11">
        <v>593151</v>
      </c>
      <c r="E952" s="8" t="s">
        <v>21</v>
      </c>
      <c r="H952" s="9">
        <v>30382.1</v>
      </c>
      <c r="I952" s="5" t="s">
        <v>22</v>
      </c>
      <c r="J952" s="5" t="s">
        <v>435</v>
      </c>
    </row>
    <row r="953" spans="1:10">
      <c r="A953" s="5" t="s">
        <v>909</v>
      </c>
      <c r="B953" s="6">
        <v>44830.803828506941</v>
      </c>
      <c r="C953" s="5" t="s">
        <v>13</v>
      </c>
      <c r="D953" s="11">
        <v>225127</v>
      </c>
      <c r="E953" s="8" t="s">
        <v>21</v>
      </c>
      <c r="H953" s="9">
        <v>5019.8999999999996</v>
      </c>
      <c r="I953" s="5" t="s">
        <v>22</v>
      </c>
      <c r="J953" s="5" t="s">
        <v>23</v>
      </c>
    </row>
    <row r="954" spans="1:10">
      <c r="A954" s="5" t="s">
        <v>909</v>
      </c>
      <c r="B954" s="6">
        <v>44830.803828506941</v>
      </c>
      <c r="C954" s="5" t="s">
        <v>13</v>
      </c>
      <c r="D954" s="11">
        <v>456107</v>
      </c>
      <c r="E954" s="8" t="s">
        <v>21</v>
      </c>
      <c r="H954" s="9">
        <v>10014.299999999999</v>
      </c>
      <c r="I954" s="5" t="s">
        <v>22</v>
      </c>
      <c r="J954" s="5" t="s">
        <v>20</v>
      </c>
    </row>
    <row r="955" spans="1:10">
      <c r="A955" s="5" t="s">
        <v>909</v>
      </c>
      <c r="B955" s="6">
        <v>44830.803828506941</v>
      </c>
      <c r="C955" s="5" t="s">
        <v>13</v>
      </c>
      <c r="D955" s="13">
        <v>45152836050</v>
      </c>
      <c r="E955" s="8" t="s">
        <v>21</v>
      </c>
      <c r="H955" s="9">
        <v>271.20999999999998</v>
      </c>
      <c r="I955" s="5" t="s">
        <v>22</v>
      </c>
      <c r="J955" s="5" t="s">
        <v>24</v>
      </c>
    </row>
    <row r="956" spans="1:10">
      <c r="A956" s="5" t="s">
        <v>909</v>
      </c>
      <c r="B956" s="6">
        <v>44830.803828506941</v>
      </c>
      <c r="C956" s="5" t="s">
        <v>13</v>
      </c>
      <c r="D956" s="13">
        <v>45132843641</v>
      </c>
      <c r="E956" s="8" t="s">
        <v>21</v>
      </c>
      <c r="H956" s="9">
        <v>246.2</v>
      </c>
      <c r="I956" s="5" t="s">
        <v>22</v>
      </c>
      <c r="J956" s="5" t="s">
        <v>24</v>
      </c>
    </row>
    <row r="957" spans="1:10">
      <c r="A957" s="5" t="s">
        <v>909</v>
      </c>
      <c r="B957" s="6">
        <v>44830.803828506941</v>
      </c>
      <c r="C957" s="5" t="s">
        <v>13</v>
      </c>
      <c r="D957" s="13">
        <v>45112981143</v>
      </c>
      <c r="E957" s="8" t="s">
        <v>21</v>
      </c>
      <c r="H957" s="9">
        <v>492.4</v>
      </c>
      <c r="I957" s="5" t="s">
        <v>22</v>
      </c>
      <c r="J957" s="5" t="s">
        <v>24</v>
      </c>
    </row>
    <row r="958" spans="1:10">
      <c r="A958" s="5" t="s">
        <v>909</v>
      </c>
      <c r="B958" s="6">
        <v>44830.803828506941</v>
      </c>
      <c r="C958" s="5" t="s">
        <v>13</v>
      </c>
      <c r="D958" s="13">
        <v>45172905193</v>
      </c>
      <c r="E958" s="8" t="s">
        <v>21</v>
      </c>
      <c r="H958" s="9">
        <v>2424</v>
      </c>
      <c r="I958" s="5" t="s">
        <v>22</v>
      </c>
      <c r="J958" s="5" t="s">
        <v>24</v>
      </c>
    </row>
    <row r="959" spans="1:10">
      <c r="A959" s="5" t="s">
        <v>909</v>
      </c>
      <c r="B959" s="6">
        <v>44830.803828506941</v>
      </c>
      <c r="C959" s="5" t="s">
        <v>13</v>
      </c>
      <c r="D959" s="11"/>
      <c r="E959" s="8"/>
      <c r="F959" s="9">
        <v>17616.099999999999</v>
      </c>
      <c r="I959" s="7" t="s">
        <v>9</v>
      </c>
      <c r="J959" s="8" t="s">
        <v>25</v>
      </c>
    </row>
    <row r="960" spans="1:10">
      <c r="A960" s="5" t="s">
        <v>909</v>
      </c>
      <c r="B960" s="6">
        <v>44830.803828506941</v>
      </c>
      <c r="C960" s="5" t="s">
        <v>13</v>
      </c>
      <c r="D960" s="11"/>
      <c r="E960" s="8"/>
      <c r="F960" s="9">
        <v>8520.1</v>
      </c>
      <c r="I960" s="7" t="s">
        <v>9</v>
      </c>
      <c r="J960" s="5" t="s">
        <v>14</v>
      </c>
    </row>
    <row r="961" spans="1:10">
      <c r="A961" s="5" t="s">
        <v>909</v>
      </c>
      <c r="B961" s="6">
        <v>44830.803828506941</v>
      </c>
      <c r="C961" s="5" t="s">
        <v>13</v>
      </c>
      <c r="D961" s="11"/>
      <c r="E961" s="8"/>
      <c r="F961" s="9">
        <v>11477.5</v>
      </c>
      <c r="I961" s="7" t="s">
        <v>9</v>
      </c>
      <c r="J961" s="8" t="s">
        <v>149</v>
      </c>
    </row>
    <row r="962" spans="1:10">
      <c r="A962" s="5" t="s">
        <v>909</v>
      </c>
      <c r="B962" s="6">
        <v>44830.803828506941</v>
      </c>
      <c r="C962" s="5" t="s">
        <v>13</v>
      </c>
      <c r="D962" s="11"/>
      <c r="E962" s="8"/>
      <c r="F962" s="9">
        <v>14581.2</v>
      </c>
      <c r="I962" s="7" t="s">
        <v>9</v>
      </c>
      <c r="J962" s="5" t="s">
        <v>150</v>
      </c>
    </row>
    <row r="963" spans="1:10">
      <c r="A963" s="5" t="s">
        <v>909</v>
      </c>
      <c r="B963" s="6">
        <v>44830.803828506941</v>
      </c>
      <c r="C963" s="5" t="s">
        <v>13</v>
      </c>
      <c r="D963" s="11"/>
      <c r="E963" s="8"/>
      <c r="F963" s="9">
        <v>14258.8</v>
      </c>
      <c r="I963" s="7" t="s">
        <v>9</v>
      </c>
      <c r="J963" s="5" t="s">
        <v>151</v>
      </c>
    </row>
    <row r="964" spans="1:10">
      <c r="A964" s="5" t="s">
        <v>909</v>
      </c>
      <c r="B964" s="6">
        <v>44830.803828506941</v>
      </c>
      <c r="C964" s="5" t="s">
        <v>13</v>
      </c>
      <c r="D964" s="11"/>
      <c r="E964" s="8"/>
      <c r="F964" s="9">
        <v>32.5</v>
      </c>
      <c r="I964" s="7" t="s">
        <v>9</v>
      </c>
      <c r="J964" s="5" t="s">
        <v>152</v>
      </c>
    </row>
    <row r="965" spans="1:10">
      <c r="A965" s="5" t="s">
        <v>909</v>
      </c>
      <c r="B965" s="6">
        <v>44830.803828506941</v>
      </c>
      <c r="C965" s="5" t="s">
        <v>13</v>
      </c>
      <c r="D965" s="11"/>
      <c r="E965" s="8"/>
      <c r="F965" s="9">
        <v>6034.9</v>
      </c>
      <c r="I965" s="7" t="s">
        <v>9</v>
      </c>
      <c r="J965" s="5" t="s">
        <v>26</v>
      </c>
    </row>
    <row r="966" spans="1:10">
      <c r="A966" s="5" t="s">
        <v>909</v>
      </c>
      <c r="B966" s="6">
        <v>44830.803828506941</v>
      </c>
      <c r="C966" s="5" t="s">
        <v>13</v>
      </c>
      <c r="D966" s="11"/>
      <c r="E966" s="8"/>
      <c r="F966" s="9">
        <v>18302.2</v>
      </c>
      <c r="I966" s="7" t="s">
        <v>9</v>
      </c>
      <c r="J966" s="5" t="s">
        <v>27</v>
      </c>
    </row>
    <row r="967" spans="1:10">
      <c r="A967" s="5" t="s">
        <v>909</v>
      </c>
      <c r="B967" s="6">
        <v>44830.803828506941</v>
      </c>
      <c r="C967" s="5" t="s">
        <v>13</v>
      </c>
      <c r="D967" s="11"/>
      <c r="E967" s="8"/>
      <c r="F967" s="9">
        <v>12560.6</v>
      </c>
      <c r="I967" s="7" t="s">
        <v>9</v>
      </c>
      <c r="J967" s="5" t="s">
        <v>153</v>
      </c>
    </row>
    <row r="968" spans="1:10">
      <c r="A968" s="5" t="s">
        <v>909</v>
      </c>
      <c r="B968" s="6">
        <v>44830.803828506941</v>
      </c>
      <c r="C968" s="5" t="s">
        <v>13</v>
      </c>
      <c r="D968" s="11"/>
      <c r="E968" s="8"/>
      <c r="F968" s="9">
        <v>11418.7</v>
      </c>
      <c r="I968" s="7" t="s">
        <v>9</v>
      </c>
      <c r="J968" s="5" t="s">
        <v>154</v>
      </c>
    </row>
    <row r="969" spans="1:10">
      <c r="A969" s="5" t="s">
        <v>909</v>
      </c>
      <c r="B969" s="6">
        <v>44830.803828506941</v>
      </c>
      <c r="C969" s="5" t="s">
        <v>13</v>
      </c>
      <c r="D969" s="11"/>
      <c r="E969" s="8"/>
      <c r="F969" s="9">
        <v>9510</v>
      </c>
      <c r="I969" s="7" t="s">
        <v>9</v>
      </c>
      <c r="J969" s="8" t="s">
        <v>28</v>
      </c>
    </row>
    <row r="970" spans="1:10">
      <c r="A970" s="5" t="s">
        <v>909</v>
      </c>
      <c r="B970" s="6">
        <v>44830.803828506941</v>
      </c>
      <c r="C970" s="5" t="s">
        <v>13</v>
      </c>
      <c r="D970" s="11"/>
      <c r="E970" s="8"/>
      <c r="F970" s="9">
        <v>10409.9</v>
      </c>
      <c r="I970" s="7" t="s">
        <v>9</v>
      </c>
      <c r="J970" s="8" t="s">
        <v>29</v>
      </c>
    </row>
    <row r="971" spans="1:10">
      <c r="A971" s="5" t="s">
        <v>909</v>
      </c>
      <c r="B971" s="6">
        <v>44830.803828506941</v>
      </c>
      <c r="C971" s="5" t="s">
        <v>13</v>
      </c>
      <c r="D971" s="11"/>
      <c r="E971" s="8"/>
      <c r="F971" s="9">
        <v>5815.8</v>
      </c>
      <c r="I971" s="7" t="s">
        <v>9</v>
      </c>
      <c r="J971" s="8" t="s">
        <v>155</v>
      </c>
    </row>
    <row r="972" spans="1:10">
      <c r="A972" s="5" t="s">
        <v>909</v>
      </c>
      <c r="B972" s="6">
        <v>44830.803828506941</v>
      </c>
      <c r="C972" s="5" t="s">
        <v>13</v>
      </c>
      <c r="D972" s="11"/>
      <c r="E972" s="8"/>
      <c r="F972" s="9">
        <v>13892.5</v>
      </c>
      <c r="I972" s="7" t="s">
        <v>9</v>
      </c>
      <c r="J972" s="8" t="s">
        <v>156</v>
      </c>
    </row>
    <row r="973" spans="1:10">
      <c r="A973" s="5" t="s">
        <v>909</v>
      </c>
      <c r="B973" s="6">
        <v>44830.803828506941</v>
      </c>
      <c r="C973" s="5" t="s">
        <v>13</v>
      </c>
      <c r="D973" s="11"/>
      <c r="E973" s="8"/>
      <c r="F973" s="9">
        <v>9661.9</v>
      </c>
      <c r="I973" s="7" t="s">
        <v>9</v>
      </c>
      <c r="J973" s="8" t="s">
        <v>30</v>
      </c>
    </row>
    <row r="974" spans="1:10">
      <c r="A974" s="10" t="s">
        <v>15</v>
      </c>
      <c r="B974" s="3"/>
      <c r="C974" s="3"/>
      <c r="D974" s="11"/>
      <c r="E974" s="8"/>
      <c r="F974" s="33">
        <f>SUM(F945:G973)</f>
        <v>164092.69999999998</v>
      </c>
      <c r="H974" s="9"/>
      <c r="I974" s="7"/>
      <c r="J974" s="8"/>
    </row>
    <row r="975" spans="1:10" ht="15.75">
      <c r="A975" s="12" t="s">
        <v>16</v>
      </c>
      <c r="B975" s="12" t="s">
        <v>17</v>
      </c>
      <c r="C975" s="12" t="s">
        <v>18</v>
      </c>
      <c r="D975" s="21">
        <v>111889383</v>
      </c>
      <c r="E975" s="8"/>
      <c r="H975" s="9"/>
      <c r="I975" s="7"/>
      <c r="J975" s="8"/>
    </row>
    <row r="978" spans="1:10">
      <c r="A978" s="1" t="s">
        <v>0</v>
      </c>
      <c r="B978" s="2"/>
      <c r="C978" s="2"/>
      <c r="D978" s="2"/>
      <c r="E978" s="2"/>
      <c r="F978" s="2"/>
      <c r="G978" s="2"/>
      <c r="H978" s="2"/>
      <c r="I978" s="2"/>
      <c r="J978" s="2"/>
    </row>
    <row r="979" spans="1:10">
      <c r="A979" s="3" t="s">
        <v>952</v>
      </c>
      <c r="B979" s="2"/>
      <c r="C979" s="2"/>
      <c r="D979" s="2"/>
      <c r="E979" s="2"/>
      <c r="F979" s="2"/>
      <c r="G979" s="2"/>
      <c r="H979" s="2"/>
      <c r="I979" s="2"/>
      <c r="J979" s="2"/>
    </row>
    <row r="980" spans="1:10">
      <c r="A980" s="103" t="s">
        <v>0</v>
      </c>
      <c r="B980" s="103" t="s">
        <v>2</v>
      </c>
      <c r="C980" s="103" t="s">
        <v>3</v>
      </c>
      <c r="D980" s="103" t="s">
        <v>4</v>
      </c>
      <c r="E980" s="103" t="s">
        <v>5</v>
      </c>
      <c r="F980" s="105" t="s">
        <v>6</v>
      </c>
      <c r="G980" s="106"/>
      <c r="H980" s="107"/>
      <c r="I980" s="103" t="s">
        <v>7</v>
      </c>
      <c r="J980" s="103" t="s">
        <v>8</v>
      </c>
    </row>
    <row r="981" spans="1:10">
      <c r="A981" s="104"/>
      <c r="B981" s="104"/>
      <c r="C981" s="104"/>
      <c r="D981" s="104"/>
      <c r="E981" s="104"/>
      <c r="F981" s="46" t="s">
        <v>9</v>
      </c>
      <c r="G981" s="46" t="s">
        <v>10</v>
      </c>
      <c r="H981" s="46" t="s">
        <v>11</v>
      </c>
      <c r="I981" s="104"/>
      <c r="J981" s="104"/>
    </row>
    <row r="982" spans="1:10">
      <c r="A982" s="5" t="s">
        <v>951</v>
      </c>
      <c r="B982" s="6">
        <v>44831.495612071762</v>
      </c>
      <c r="C982" s="5" t="s">
        <v>13</v>
      </c>
      <c r="D982" s="7"/>
      <c r="E982" s="8"/>
      <c r="F982" s="9">
        <v>4509.6000000000004</v>
      </c>
      <c r="I982" s="7" t="s">
        <v>9</v>
      </c>
      <c r="J982" s="5" t="s">
        <v>148</v>
      </c>
    </row>
    <row r="983" spans="1:10">
      <c r="A983" s="5" t="s">
        <v>951</v>
      </c>
      <c r="B983" s="6">
        <v>44831.495612071762</v>
      </c>
      <c r="C983" s="5" t="s">
        <v>13</v>
      </c>
      <c r="D983" s="7"/>
      <c r="E983" s="8"/>
      <c r="F983" s="9">
        <v>1796.9</v>
      </c>
      <c r="I983" s="7" t="s">
        <v>9</v>
      </c>
      <c r="J983" s="5" t="s">
        <v>151</v>
      </c>
    </row>
    <row r="984" spans="1:10">
      <c r="A984" s="5" t="s">
        <v>951</v>
      </c>
      <c r="B984" s="6">
        <v>44831.495612071762</v>
      </c>
      <c r="C984" s="5" t="s">
        <v>13</v>
      </c>
      <c r="D984" s="7"/>
      <c r="E984" s="8"/>
      <c r="F984" s="9">
        <v>15518.5</v>
      </c>
      <c r="I984" s="7" t="s">
        <v>9</v>
      </c>
      <c r="J984" s="5" t="s">
        <v>26</v>
      </c>
    </row>
    <row r="985" spans="1:10">
      <c r="A985" s="5" t="s">
        <v>951</v>
      </c>
      <c r="B985" s="6">
        <v>44831.495612071762</v>
      </c>
      <c r="C985" s="5" t="s">
        <v>13</v>
      </c>
      <c r="D985" s="7"/>
      <c r="E985" s="8"/>
      <c r="F985" s="9">
        <v>6052.1</v>
      </c>
      <c r="I985" s="7" t="s">
        <v>9</v>
      </c>
      <c r="J985" s="5" t="s">
        <v>153</v>
      </c>
    </row>
    <row r="986" spans="1:10">
      <c r="A986" s="10" t="s">
        <v>15</v>
      </c>
      <c r="B986" s="3"/>
      <c r="C986" s="3"/>
      <c r="D986" s="11"/>
      <c r="E986" s="8"/>
      <c r="F986" s="14">
        <f>SUM(F982:G985)</f>
        <v>27877.1</v>
      </c>
      <c r="H986" s="9"/>
      <c r="I986" s="7"/>
      <c r="J986" s="5"/>
    </row>
    <row r="987" spans="1:10" ht="15.75">
      <c r="A987" s="12" t="s">
        <v>16</v>
      </c>
      <c r="B987" s="12" t="s">
        <v>17</v>
      </c>
      <c r="C987" s="12" t="s">
        <v>18</v>
      </c>
      <c r="D987" s="21">
        <v>111889384</v>
      </c>
      <c r="E987" s="8"/>
      <c r="H987" s="9"/>
      <c r="I987" s="7"/>
      <c r="J987" s="5"/>
    </row>
    <row r="988" spans="1:10">
      <c r="A988" s="5"/>
      <c r="B988" s="6"/>
      <c r="C988" s="5"/>
      <c r="D988" s="11"/>
      <c r="E988" s="8"/>
      <c r="H988" s="9"/>
      <c r="I988" s="7"/>
      <c r="J988" s="5"/>
    </row>
    <row r="989" spans="1:10">
      <c r="A989" s="5"/>
      <c r="B989" s="6"/>
      <c r="C989" s="5"/>
      <c r="D989" s="11"/>
      <c r="E989" s="8"/>
      <c r="H989" s="9"/>
      <c r="I989" s="7"/>
      <c r="J989" s="5"/>
    </row>
    <row r="990" spans="1:10">
      <c r="A990" s="5" t="s">
        <v>950</v>
      </c>
      <c r="B990" s="6">
        <v>44831.749166122689</v>
      </c>
      <c r="C990" s="5" t="s">
        <v>13</v>
      </c>
      <c r="D990" s="13">
        <v>51216890625</v>
      </c>
      <c r="E990" s="8" t="s">
        <v>21</v>
      </c>
      <c r="H990" s="9">
        <v>4976</v>
      </c>
      <c r="I990" s="5" t="s">
        <v>22</v>
      </c>
      <c r="J990" s="5" t="s">
        <v>435</v>
      </c>
    </row>
    <row r="991" spans="1:10">
      <c r="A991" s="5" t="s">
        <v>950</v>
      </c>
      <c r="B991" s="6">
        <v>44831.749166122689</v>
      </c>
      <c r="C991" s="5" t="s">
        <v>13</v>
      </c>
      <c r="D991" s="13">
        <v>45122971443</v>
      </c>
      <c r="E991" s="8" t="s">
        <v>21</v>
      </c>
      <c r="H991" s="9">
        <v>409.6</v>
      </c>
      <c r="I991" s="5" t="s">
        <v>22</v>
      </c>
      <c r="J991" s="5" t="s">
        <v>435</v>
      </c>
    </row>
    <row r="992" spans="1:10">
      <c r="A992" s="5" t="s">
        <v>950</v>
      </c>
      <c r="B992" s="6">
        <v>44831.749166122689</v>
      </c>
      <c r="C992" s="5" t="s">
        <v>13</v>
      </c>
      <c r="D992" s="13">
        <v>51116849955</v>
      </c>
      <c r="E992" s="8" t="s">
        <v>21</v>
      </c>
      <c r="H992" s="9">
        <v>694.8</v>
      </c>
      <c r="I992" s="5" t="s">
        <v>22</v>
      </c>
      <c r="J992" s="5" t="s">
        <v>24</v>
      </c>
    </row>
    <row r="993" spans="1:10">
      <c r="A993" s="5" t="s">
        <v>950</v>
      </c>
      <c r="B993" s="6">
        <v>44831.749166122689</v>
      </c>
      <c r="C993" s="5" t="s">
        <v>13</v>
      </c>
      <c r="D993" s="13">
        <v>51516828488</v>
      </c>
      <c r="E993" s="8" t="s">
        <v>21</v>
      </c>
      <c r="H993" s="9">
        <v>2675.24</v>
      </c>
      <c r="I993" s="5" t="s">
        <v>22</v>
      </c>
      <c r="J993" s="5" t="s">
        <v>435</v>
      </c>
    </row>
    <row r="994" spans="1:10">
      <c r="A994" s="5" t="s">
        <v>950</v>
      </c>
      <c r="B994" s="6">
        <v>44831.749166122689</v>
      </c>
      <c r="C994" s="5" t="s">
        <v>13</v>
      </c>
      <c r="D994" s="11">
        <v>225286</v>
      </c>
      <c r="E994" s="8" t="s">
        <v>21</v>
      </c>
      <c r="H994" s="9">
        <v>12600.5</v>
      </c>
      <c r="I994" s="5" t="s">
        <v>22</v>
      </c>
      <c r="J994" s="5" t="s">
        <v>23</v>
      </c>
    </row>
    <row r="995" spans="1:10">
      <c r="A995" s="5" t="s">
        <v>950</v>
      </c>
      <c r="B995" s="6">
        <v>44831.749166122689</v>
      </c>
      <c r="C995" s="5" t="s">
        <v>13</v>
      </c>
      <c r="D995" s="13">
        <v>511168499551</v>
      </c>
      <c r="E995" s="8" t="s">
        <v>21</v>
      </c>
      <c r="H995" s="9">
        <v>2391.36</v>
      </c>
      <c r="I995" s="5" t="s">
        <v>22</v>
      </c>
      <c r="J995" s="5" t="s">
        <v>24</v>
      </c>
    </row>
    <row r="996" spans="1:10">
      <c r="A996" s="5" t="s">
        <v>950</v>
      </c>
      <c r="B996" s="6">
        <v>44831.749166122689</v>
      </c>
      <c r="C996" s="5" t="s">
        <v>13</v>
      </c>
      <c r="D996" s="13">
        <v>511168499552</v>
      </c>
      <c r="E996" s="8" t="s">
        <v>21</v>
      </c>
      <c r="H996" s="9">
        <v>463.2</v>
      </c>
      <c r="I996" s="5" t="s">
        <v>22</v>
      </c>
      <c r="J996" s="5" t="s">
        <v>24</v>
      </c>
    </row>
    <row r="997" spans="1:10">
      <c r="A997" s="5" t="s">
        <v>950</v>
      </c>
      <c r="B997" s="6">
        <v>44831.749166122689</v>
      </c>
      <c r="C997" s="5" t="s">
        <v>13</v>
      </c>
      <c r="D997" s="13">
        <v>511168499553</v>
      </c>
      <c r="E997" s="8" t="s">
        <v>21</v>
      </c>
      <c r="H997" s="9">
        <v>184.32</v>
      </c>
      <c r="I997" s="5" t="s">
        <v>22</v>
      </c>
      <c r="J997" s="5" t="s">
        <v>24</v>
      </c>
    </row>
    <row r="998" spans="1:10">
      <c r="A998" s="5" t="s">
        <v>950</v>
      </c>
      <c r="B998" s="6">
        <v>44831.749166122689</v>
      </c>
      <c r="C998" s="5" t="s">
        <v>13</v>
      </c>
      <c r="D998" s="13">
        <v>511168499554</v>
      </c>
      <c r="E998" s="8" t="s">
        <v>21</v>
      </c>
      <c r="H998" s="9">
        <v>831.84</v>
      </c>
      <c r="I998" s="5" t="s">
        <v>22</v>
      </c>
      <c r="J998" s="5" t="s">
        <v>24</v>
      </c>
    </row>
    <row r="999" spans="1:10">
      <c r="A999" s="5" t="s">
        <v>950</v>
      </c>
      <c r="B999" s="6">
        <v>44831.749166122689</v>
      </c>
      <c r="C999" s="5" t="s">
        <v>13</v>
      </c>
      <c r="D999" s="13">
        <v>511168499555</v>
      </c>
      <c r="E999" s="8" t="s">
        <v>21</v>
      </c>
      <c r="H999" s="9">
        <v>1865.28</v>
      </c>
      <c r="I999" s="5" t="s">
        <v>22</v>
      </c>
      <c r="J999" s="5" t="s">
        <v>24</v>
      </c>
    </row>
    <row r="1000" spans="1:10">
      <c r="A1000" s="5" t="s">
        <v>950</v>
      </c>
      <c r="B1000" s="6">
        <v>44831.749166122689</v>
      </c>
      <c r="C1000" s="5" t="s">
        <v>13</v>
      </c>
      <c r="D1000" s="13">
        <v>511168499556</v>
      </c>
      <c r="E1000" s="8" t="s">
        <v>21</v>
      </c>
      <c r="H1000" s="9">
        <v>541.44000000000005</v>
      </c>
      <c r="I1000" s="5" t="s">
        <v>22</v>
      </c>
      <c r="J1000" s="5" t="s">
        <v>24</v>
      </c>
    </row>
    <row r="1001" spans="1:10">
      <c r="A1001" s="5" t="s">
        <v>950</v>
      </c>
      <c r="B1001" s="6">
        <v>44831.749166122689</v>
      </c>
      <c r="C1001" s="5" t="s">
        <v>13</v>
      </c>
      <c r="D1001" s="13">
        <v>511168499557</v>
      </c>
      <c r="E1001" s="8" t="s">
        <v>21</v>
      </c>
      <c r="H1001" s="9">
        <v>16577.8</v>
      </c>
      <c r="I1001" s="5" t="s">
        <v>22</v>
      </c>
      <c r="J1001" s="5" t="s">
        <v>24</v>
      </c>
    </row>
    <row r="1002" spans="1:10">
      <c r="A1002" s="5" t="s">
        <v>950</v>
      </c>
      <c r="B1002" s="6">
        <v>44831.749166122689</v>
      </c>
      <c r="C1002" s="5" t="s">
        <v>13</v>
      </c>
      <c r="D1002" s="13">
        <v>511168499558</v>
      </c>
      <c r="E1002" s="8" t="s">
        <v>21</v>
      </c>
      <c r="H1002" s="9">
        <v>1686.72</v>
      </c>
      <c r="I1002" s="5" t="s">
        <v>22</v>
      </c>
      <c r="J1002" s="5" t="s">
        <v>24</v>
      </c>
    </row>
    <row r="1003" spans="1:10">
      <c r="A1003" s="5" t="s">
        <v>950</v>
      </c>
      <c r="B1003" s="6">
        <v>44831.749166122689</v>
      </c>
      <c r="C1003" s="5" t="s">
        <v>13</v>
      </c>
      <c r="D1003" s="11">
        <v>273930</v>
      </c>
      <c r="E1003" s="8" t="s">
        <v>21</v>
      </c>
      <c r="H1003" s="9">
        <v>19516</v>
      </c>
      <c r="I1003" s="5" t="s">
        <v>22</v>
      </c>
      <c r="J1003" s="5" t="s">
        <v>20</v>
      </c>
    </row>
    <row r="1004" spans="1:10">
      <c r="A1004" s="5" t="s">
        <v>950</v>
      </c>
      <c r="B1004" s="6">
        <v>44831.749166122689</v>
      </c>
      <c r="C1004" s="5" t="s">
        <v>13</v>
      </c>
      <c r="D1004" s="13">
        <v>363501004090012</v>
      </c>
      <c r="E1004" s="5" t="s">
        <v>60</v>
      </c>
      <c r="H1004" s="9">
        <v>14169.07</v>
      </c>
      <c r="I1004" s="5" t="s">
        <v>22</v>
      </c>
      <c r="J1004" s="5" t="s">
        <v>435</v>
      </c>
    </row>
    <row r="1005" spans="1:10">
      <c r="A1005" s="5" t="s">
        <v>950</v>
      </c>
      <c r="B1005" s="6">
        <v>44831.749166122689</v>
      </c>
      <c r="C1005" s="5" t="s">
        <v>13</v>
      </c>
      <c r="D1005" s="11"/>
      <c r="E1005" s="8"/>
      <c r="F1005" s="9">
        <v>6418.2</v>
      </c>
      <c r="I1005" s="7" t="s">
        <v>9</v>
      </c>
      <c r="J1005" s="5" t="s">
        <v>14</v>
      </c>
    </row>
    <row r="1006" spans="1:10">
      <c r="A1006" s="5" t="s">
        <v>950</v>
      </c>
      <c r="B1006" s="6">
        <v>44831.749166122689</v>
      </c>
      <c r="C1006" s="5" t="s">
        <v>13</v>
      </c>
      <c r="D1006" s="11"/>
      <c r="E1006" s="8"/>
      <c r="F1006" s="9">
        <v>1023.5</v>
      </c>
      <c r="I1006" s="7" t="s">
        <v>9</v>
      </c>
      <c r="J1006" s="5" t="s">
        <v>152</v>
      </c>
    </row>
    <row r="1007" spans="1:10">
      <c r="A1007" s="5" t="s">
        <v>950</v>
      </c>
      <c r="B1007" s="6">
        <v>44831.749166122689</v>
      </c>
      <c r="C1007" s="5" t="s">
        <v>13</v>
      </c>
      <c r="D1007" s="11"/>
      <c r="E1007" s="8"/>
      <c r="F1007" s="9">
        <v>5470.4</v>
      </c>
      <c r="I1007" s="7" t="s">
        <v>9</v>
      </c>
      <c r="J1007" s="8" t="s">
        <v>28</v>
      </c>
    </row>
    <row r="1008" spans="1:10">
      <c r="A1008" s="10" t="s">
        <v>15</v>
      </c>
      <c r="B1008" s="3"/>
      <c r="C1008" s="3"/>
      <c r="D1008" s="11"/>
      <c r="E1008" s="8"/>
      <c r="F1008" s="14">
        <f>SUM(F990:G1007)</f>
        <v>12912.099999999999</v>
      </c>
      <c r="H1008" s="9"/>
      <c r="I1008" s="7"/>
      <c r="J1008" s="5"/>
    </row>
    <row r="1009" spans="1:10" ht="15.75">
      <c r="A1009" s="12" t="s">
        <v>16</v>
      </c>
      <c r="B1009" s="12" t="s">
        <v>17</v>
      </c>
      <c r="C1009" s="12" t="s">
        <v>18</v>
      </c>
      <c r="D1009" s="21">
        <v>111897336</v>
      </c>
      <c r="E1009" s="8"/>
      <c r="H1009" s="9"/>
      <c r="I1009" s="7"/>
      <c r="J1009" s="5"/>
    </row>
    <row r="1012" spans="1:10">
      <c r="A1012" s="1" t="s">
        <v>0</v>
      </c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1:10">
      <c r="A1013" s="3" t="s">
        <v>990</v>
      </c>
      <c r="B1013" s="2"/>
      <c r="C1013" s="2"/>
      <c r="D1013" s="2"/>
      <c r="E1013" s="2"/>
      <c r="F1013" s="2"/>
      <c r="G1013" s="2"/>
      <c r="H1013" s="2"/>
      <c r="I1013" s="2"/>
      <c r="J1013" s="2"/>
    </row>
    <row r="1014" spans="1:10">
      <c r="A1014" s="103" t="s">
        <v>0</v>
      </c>
      <c r="B1014" s="103" t="s">
        <v>2</v>
      </c>
      <c r="C1014" s="103" t="s">
        <v>3</v>
      </c>
      <c r="D1014" s="103" t="s">
        <v>4</v>
      </c>
      <c r="E1014" s="103" t="s">
        <v>5</v>
      </c>
      <c r="F1014" s="105" t="s">
        <v>6</v>
      </c>
      <c r="G1014" s="106"/>
      <c r="H1014" s="107"/>
      <c r="I1014" s="103" t="s">
        <v>7</v>
      </c>
      <c r="J1014" s="103" t="s">
        <v>8</v>
      </c>
    </row>
    <row r="1015" spans="1:10">
      <c r="A1015" s="104"/>
      <c r="B1015" s="104"/>
      <c r="C1015" s="104"/>
      <c r="D1015" s="104"/>
      <c r="E1015" s="104"/>
      <c r="F1015" s="46" t="s">
        <v>9</v>
      </c>
      <c r="G1015" s="46" t="s">
        <v>10</v>
      </c>
      <c r="H1015" s="46" t="s">
        <v>11</v>
      </c>
      <c r="I1015" s="104"/>
      <c r="J1015" s="104"/>
    </row>
    <row r="1016" spans="1:10">
      <c r="A1016" s="5" t="s">
        <v>989</v>
      </c>
      <c r="B1016" s="6">
        <v>44832.489132662035</v>
      </c>
      <c r="C1016" s="5" t="s">
        <v>13</v>
      </c>
      <c r="D1016" s="11"/>
      <c r="E1016" s="8"/>
      <c r="F1016" s="9">
        <v>11626.1</v>
      </c>
      <c r="I1016" s="7" t="s">
        <v>9</v>
      </c>
      <c r="J1016" s="8" t="s">
        <v>155</v>
      </c>
    </row>
    <row r="1017" spans="1:10">
      <c r="A1017" s="5" t="s">
        <v>988</v>
      </c>
      <c r="B1017" s="6">
        <v>44832.489132662035</v>
      </c>
      <c r="C1017" s="5" t="s">
        <v>13</v>
      </c>
      <c r="D1017" s="11"/>
      <c r="E1017" s="8"/>
      <c r="F1017" s="9">
        <v>7131.6</v>
      </c>
      <c r="I1017" s="7" t="s">
        <v>9</v>
      </c>
      <c r="J1017" s="8" t="s">
        <v>25</v>
      </c>
    </row>
    <row r="1018" spans="1:10">
      <c r="A1018" s="5" t="s">
        <v>988</v>
      </c>
      <c r="B1018" s="6">
        <v>44832.489132662035</v>
      </c>
      <c r="C1018" s="5" t="s">
        <v>13</v>
      </c>
      <c r="D1018" s="11"/>
      <c r="E1018" s="8"/>
      <c r="F1018" s="9">
        <v>12165</v>
      </c>
      <c r="I1018" s="7" t="s">
        <v>9</v>
      </c>
      <c r="J1018" s="5" t="s">
        <v>148</v>
      </c>
    </row>
    <row r="1019" spans="1:10">
      <c r="A1019" s="5" t="s">
        <v>988</v>
      </c>
      <c r="B1019" s="6">
        <v>44832.489132662035</v>
      </c>
      <c r="C1019" s="5" t="s">
        <v>13</v>
      </c>
      <c r="D1019" s="11"/>
      <c r="E1019" s="8"/>
      <c r="F1019" s="9">
        <v>3666.6</v>
      </c>
      <c r="I1019" s="7" t="s">
        <v>9</v>
      </c>
      <c r="J1019" s="8" t="s">
        <v>149</v>
      </c>
    </row>
    <row r="1020" spans="1:10">
      <c r="A1020" s="5" t="s">
        <v>988</v>
      </c>
      <c r="B1020" s="6">
        <v>44832.489132662035</v>
      </c>
      <c r="C1020" s="5" t="s">
        <v>13</v>
      </c>
      <c r="D1020" s="11"/>
      <c r="E1020" s="8"/>
      <c r="F1020" s="9">
        <v>22277.8</v>
      </c>
      <c r="I1020" s="7" t="s">
        <v>9</v>
      </c>
      <c r="J1020" s="5" t="s">
        <v>150</v>
      </c>
    </row>
    <row r="1021" spans="1:10">
      <c r="A1021" s="5" t="s">
        <v>988</v>
      </c>
      <c r="B1021" s="6">
        <v>44832.489132662035</v>
      </c>
      <c r="C1021" s="5" t="s">
        <v>13</v>
      </c>
      <c r="D1021" s="11"/>
      <c r="E1021" s="8"/>
      <c r="F1021" s="9">
        <v>9079.7999999999993</v>
      </c>
      <c r="I1021" s="7" t="s">
        <v>9</v>
      </c>
      <c r="J1021" s="5" t="s">
        <v>26</v>
      </c>
    </row>
    <row r="1022" spans="1:10">
      <c r="A1022" s="5" t="s">
        <v>988</v>
      </c>
      <c r="B1022" s="6">
        <v>44832.489132662035</v>
      </c>
      <c r="C1022" s="5" t="s">
        <v>13</v>
      </c>
      <c r="D1022" s="11"/>
      <c r="E1022" s="8"/>
      <c r="F1022" s="9">
        <v>13610.7</v>
      </c>
      <c r="I1022" s="7" t="s">
        <v>9</v>
      </c>
      <c r="J1022" s="5" t="s">
        <v>27</v>
      </c>
    </row>
    <row r="1023" spans="1:10">
      <c r="A1023" s="5" t="s">
        <v>988</v>
      </c>
      <c r="B1023" s="6">
        <v>44832.489132662035</v>
      </c>
      <c r="C1023" s="5" t="s">
        <v>13</v>
      </c>
      <c r="D1023" s="11"/>
      <c r="E1023" s="8"/>
      <c r="F1023" s="9">
        <v>14622.7</v>
      </c>
      <c r="I1023" s="7" t="s">
        <v>9</v>
      </c>
      <c r="J1023" s="5" t="s">
        <v>153</v>
      </c>
    </row>
    <row r="1024" spans="1:10">
      <c r="A1024" s="5" t="s">
        <v>988</v>
      </c>
      <c r="B1024" s="6">
        <v>44832.489132662035</v>
      </c>
      <c r="C1024" s="5" t="s">
        <v>13</v>
      </c>
      <c r="D1024" s="11"/>
      <c r="E1024" s="8"/>
      <c r="F1024" s="9">
        <v>73639</v>
      </c>
      <c r="I1024" s="7" t="s">
        <v>9</v>
      </c>
      <c r="J1024" s="5" t="s">
        <v>356</v>
      </c>
    </row>
    <row r="1025" spans="1:10">
      <c r="A1025" s="5" t="s">
        <v>988</v>
      </c>
      <c r="B1025" s="6">
        <v>44832.489132662035</v>
      </c>
      <c r="C1025" s="5" t="s">
        <v>13</v>
      </c>
      <c r="D1025" s="11"/>
      <c r="E1025" s="8"/>
      <c r="F1025" s="9">
        <v>13277.2</v>
      </c>
      <c r="I1025" s="7" t="s">
        <v>9</v>
      </c>
      <c r="J1025" s="5" t="s">
        <v>154</v>
      </c>
    </row>
    <row r="1026" spans="1:10">
      <c r="A1026" s="5" t="s">
        <v>988</v>
      </c>
      <c r="B1026" s="6">
        <v>44832.489132662035</v>
      </c>
      <c r="C1026" s="5" t="s">
        <v>13</v>
      </c>
      <c r="D1026" s="11"/>
      <c r="E1026" s="8"/>
      <c r="F1026" s="9">
        <v>6796.1</v>
      </c>
      <c r="I1026" s="7" t="s">
        <v>9</v>
      </c>
      <c r="J1026" s="8" t="s">
        <v>29</v>
      </c>
    </row>
    <row r="1027" spans="1:10">
      <c r="A1027" s="5" t="s">
        <v>988</v>
      </c>
      <c r="B1027" s="6">
        <v>44832.489132662035</v>
      </c>
      <c r="C1027" s="5" t="s">
        <v>13</v>
      </c>
      <c r="D1027" s="11"/>
      <c r="E1027" s="8"/>
      <c r="F1027" s="9">
        <v>14058.1</v>
      </c>
      <c r="I1027" s="7" t="s">
        <v>9</v>
      </c>
      <c r="J1027" s="8" t="s">
        <v>156</v>
      </c>
    </row>
    <row r="1028" spans="1:10">
      <c r="A1028" s="10" t="s">
        <v>15</v>
      </c>
      <c r="B1028" s="3"/>
      <c r="C1028" s="3"/>
      <c r="D1028" s="11"/>
      <c r="E1028" s="8"/>
      <c r="F1028" s="14">
        <f>SUM(F1016:G1027)</f>
        <v>201950.7</v>
      </c>
      <c r="H1028" s="9"/>
      <c r="I1028" s="7"/>
      <c r="J1028" s="8"/>
    </row>
    <row r="1029" spans="1:10" ht="15.75">
      <c r="A1029" s="12" t="s">
        <v>16</v>
      </c>
      <c r="B1029" s="12" t="s">
        <v>17</v>
      </c>
      <c r="C1029" s="12" t="s">
        <v>18</v>
      </c>
      <c r="D1029" s="21">
        <v>111897337</v>
      </c>
      <c r="E1029" s="8"/>
      <c r="H1029" s="9"/>
      <c r="I1029" s="7"/>
      <c r="J1029" s="8"/>
    </row>
    <row r="1030" spans="1:10">
      <c r="A1030" s="5"/>
      <c r="B1030" s="6"/>
      <c r="C1030" s="5"/>
      <c r="D1030" s="11"/>
      <c r="E1030" s="8"/>
      <c r="H1030" s="9"/>
      <c r="I1030" s="7"/>
      <c r="J1030" s="8"/>
    </row>
    <row r="1031" spans="1:10">
      <c r="A1031" s="5"/>
      <c r="B1031" s="6"/>
      <c r="C1031" s="5"/>
      <c r="D1031" s="11"/>
      <c r="E1031" s="8"/>
      <c r="H1031" s="9"/>
      <c r="I1031" s="7"/>
      <c r="J1031" s="8"/>
    </row>
    <row r="1032" spans="1:10">
      <c r="A1032" s="5" t="s">
        <v>986</v>
      </c>
      <c r="B1032" s="6">
        <v>44832.774537210651</v>
      </c>
      <c r="C1032" s="5" t="s">
        <v>13</v>
      </c>
      <c r="D1032" s="13">
        <v>45143224194</v>
      </c>
      <c r="E1032" s="8" t="s">
        <v>21</v>
      </c>
      <c r="H1032" s="9">
        <v>1128.8</v>
      </c>
      <c r="I1032" s="5" t="s">
        <v>22</v>
      </c>
      <c r="J1032" s="5" t="s">
        <v>435</v>
      </c>
    </row>
    <row r="1033" spans="1:10">
      <c r="A1033" s="5" t="s">
        <v>986</v>
      </c>
      <c r="B1033" s="6">
        <v>44832.774537210651</v>
      </c>
      <c r="C1033" s="5" t="s">
        <v>13</v>
      </c>
      <c r="D1033" s="13">
        <v>45162947717</v>
      </c>
      <c r="E1033" s="8" t="s">
        <v>21</v>
      </c>
      <c r="H1033" s="9">
        <v>450.21</v>
      </c>
      <c r="I1033" s="5" t="s">
        <v>22</v>
      </c>
      <c r="J1033" s="5" t="s">
        <v>435</v>
      </c>
    </row>
    <row r="1034" spans="1:10">
      <c r="A1034" s="5" t="s">
        <v>986</v>
      </c>
      <c r="B1034" s="6">
        <v>44832.774537210651</v>
      </c>
      <c r="C1034" s="5" t="s">
        <v>13</v>
      </c>
      <c r="D1034" s="13">
        <v>51416808983</v>
      </c>
      <c r="E1034" s="8" t="s">
        <v>21</v>
      </c>
      <c r="H1034" s="9">
        <v>170.1</v>
      </c>
      <c r="I1034" s="5" t="s">
        <v>22</v>
      </c>
      <c r="J1034" s="5" t="s">
        <v>435</v>
      </c>
    </row>
    <row r="1035" spans="1:10">
      <c r="A1035" s="5" t="s">
        <v>986</v>
      </c>
      <c r="B1035" s="6">
        <v>44832.774537210651</v>
      </c>
      <c r="C1035" s="5" t="s">
        <v>13</v>
      </c>
      <c r="D1035" s="13">
        <v>51416808983</v>
      </c>
      <c r="E1035" s="8" t="s">
        <v>21</v>
      </c>
      <c r="H1035" s="9">
        <v>776</v>
      </c>
      <c r="I1035" s="5" t="s">
        <v>22</v>
      </c>
      <c r="J1035" s="5" t="s">
        <v>435</v>
      </c>
    </row>
    <row r="1036" spans="1:10">
      <c r="A1036" s="5" t="s">
        <v>986</v>
      </c>
      <c r="B1036" s="6">
        <v>44832.774537210651</v>
      </c>
      <c r="C1036" s="5" t="s">
        <v>13</v>
      </c>
      <c r="D1036" s="13">
        <v>45152844638</v>
      </c>
      <c r="E1036" s="5" t="s">
        <v>57</v>
      </c>
      <c r="H1036" s="9">
        <v>3297.31</v>
      </c>
      <c r="I1036" s="5" t="s">
        <v>22</v>
      </c>
      <c r="J1036" s="5" t="s">
        <v>435</v>
      </c>
    </row>
    <row r="1037" spans="1:10">
      <c r="A1037" s="5" t="s">
        <v>986</v>
      </c>
      <c r="B1037" s="6">
        <v>44832.774537210651</v>
      </c>
      <c r="C1037" s="5" t="s">
        <v>13</v>
      </c>
      <c r="D1037" s="13">
        <v>45152844631</v>
      </c>
      <c r="E1037" s="5" t="s">
        <v>57</v>
      </c>
      <c r="H1037" s="9">
        <v>790.81</v>
      </c>
      <c r="I1037" s="5" t="s">
        <v>22</v>
      </c>
      <c r="J1037" s="5" t="s">
        <v>435</v>
      </c>
    </row>
    <row r="1038" spans="1:10">
      <c r="A1038" s="5" t="s">
        <v>986</v>
      </c>
      <c r="B1038" s="6">
        <v>44832.774537210651</v>
      </c>
      <c r="C1038" s="5" t="s">
        <v>13</v>
      </c>
      <c r="D1038" s="11">
        <v>617206</v>
      </c>
      <c r="E1038" s="8" t="s">
        <v>21</v>
      </c>
      <c r="H1038" s="9">
        <v>904.86</v>
      </c>
      <c r="I1038" s="5" t="s">
        <v>22</v>
      </c>
      <c r="J1038" s="5" t="s">
        <v>435</v>
      </c>
    </row>
    <row r="1039" spans="1:10">
      <c r="A1039" s="5" t="s">
        <v>986</v>
      </c>
      <c r="B1039" s="6">
        <v>44832.774537210651</v>
      </c>
      <c r="C1039" s="5" t="s">
        <v>13</v>
      </c>
      <c r="D1039" s="13">
        <v>363501004100014</v>
      </c>
      <c r="E1039" s="5" t="s">
        <v>60</v>
      </c>
      <c r="H1039" s="9">
        <v>0.04</v>
      </c>
      <c r="I1039" s="5" t="s">
        <v>22</v>
      </c>
      <c r="J1039" s="5" t="s">
        <v>435</v>
      </c>
    </row>
    <row r="1040" spans="1:10">
      <c r="A1040" s="5" t="s">
        <v>986</v>
      </c>
      <c r="B1040" s="6">
        <v>44832.774537210651</v>
      </c>
      <c r="C1040" s="5" t="s">
        <v>13</v>
      </c>
      <c r="D1040" s="11">
        <v>128042</v>
      </c>
      <c r="E1040" s="8" t="s">
        <v>21</v>
      </c>
      <c r="H1040" s="9">
        <v>14487.7</v>
      </c>
      <c r="I1040" s="5" t="s">
        <v>22</v>
      </c>
      <c r="J1040" s="5" t="s">
        <v>23</v>
      </c>
    </row>
    <row r="1041" spans="1:10">
      <c r="A1041" s="5" t="s">
        <v>986</v>
      </c>
      <c r="B1041" s="6">
        <v>44832.774537210651</v>
      </c>
      <c r="C1041" s="5" t="s">
        <v>13</v>
      </c>
      <c r="D1041" s="11">
        <v>128070</v>
      </c>
      <c r="E1041" s="8" t="s">
        <v>21</v>
      </c>
      <c r="H1041" s="9">
        <v>13922</v>
      </c>
      <c r="I1041" s="5" t="s">
        <v>22</v>
      </c>
      <c r="J1041" s="5" t="s">
        <v>20</v>
      </c>
    </row>
    <row r="1042" spans="1:10">
      <c r="A1042" s="5" t="s">
        <v>986</v>
      </c>
      <c r="B1042" s="6">
        <v>44832.774537210651</v>
      </c>
      <c r="C1042" s="5" t="s">
        <v>13</v>
      </c>
      <c r="D1042" s="11">
        <v>4739</v>
      </c>
      <c r="E1042" s="8" t="s">
        <v>21</v>
      </c>
      <c r="H1042" s="9">
        <v>50</v>
      </c>
      <c r="I1042" s="5" t="s">
        <v>22</v>
      </c>
      <c r="J1042" s="5" t="s">
        <v>20</v>
      </c>
    </row>
    <row r="1043" spans="1:10">
      <c r="A1043" s="5" t="s">
        <v>987</v>
      </c>
      <c r="B1043" s="6">
        <v>44832.774537210651</v>
      </c>
      <c r="C1043" s="5" t="s">
        <v>13</v>
      </c>
      <c r="D1043" s="11"/>
      <c r="E1043" s="8"/>
      <c r="F1043" s="9">
        <v>47.2</v>
      </c>
      <c r="I1043" s="7" t="s">
        <v>9</v>
      </c>
      <c r="J1043" s="5" t="s">
        <v>152</v>
      </c>
    </row>
    <row r="1044" spans="1:10">
      <c r="A1044" s="5" t="s">
        <v>986</v>
      </c>
      <c r="B1044" s="6">
        <v>44832.774537210651</v>
      </c>
      <c r="C1044" s="5" t="s">
        <v>13</v>
      </c>
      <c r="D1044" s="11"/>
      <c r="E1044" s="8"/>
      <c r="F1044" s="9">
        <v>7563.9</v>
      </c>
      <c r="I1044" s="7" t="s">
        <v>9</v>
      </c>
      <c r="J1044" s="8" t="s">
        <v>25</v>
      </c>
    </row>
    <row r="1045" spans="1:10">
      <c r="A1045" s="5" t="s">
        <v>986</v>
      </c>
      <c r="B1045" s="6">
        <v>44832.774537210651</v>
      </c>
      <c r="C1045" s="5" t="s">
        <v>13</v>
      </c>
      <c r="D1045" s="11"/>
      <c r="E1045" s="8"/>
      <c r="F1045" s="9">
        <v>32773.199999999997</v>
      </c>
      <c r="I1045" s="7" t="s">
        <v>9</v>
      </c>
      <c r="J1045" s="5" t="s">
        <v>14</v>
      </c>
    </row>
    <row r="1046" spans="1:10">
      <c r="A1046" s="5" t="s">
        <v>986</v>
      </c>
      <c r="B1046" s="6">
        <v>44832.774537210651</v>
      </c>
      <c r="C1046" s="5" t="s">
        <v>13</v>
      </c>
      <c r="D1046" s="11"/>
      <c r="E1046" s="8"/>
      <c r="F1046" s="9">
        <v>4313.3999999999996</v>
      </c>
      <c r="I1046" s="7" t="s">
        <v>9</v>
      </c>
      <c r="J1046" s="5" t="s">
        <v>148</v>
      </c>
    </row>
    <row r="1047" spans="1:10">
      <c r="A1047" s="5" t="s">
        <v>986</v>
      </c>
      <c r="B1047" s="6">
        <v>44832.774537210651</v>
      </c>
      <c r="C1047" s="5" t="s">
        <v>13</v>
      </c>
      <c r="D1047" s="11"/>
      <c r="E1047" s="8"/>
      <c r="F1047" s="9">
        <v>26510</v>
      </c>
      <c r="I1047" s="7" t="s">
        <v>9</v>
      </c>
      <c r="J1047" s="5" t="s">
        <v>151</v>
      </c>
    </row>
    <row r="1048" spans="1:10">
      <c r="A1048" s="5" t="s">
        <v>986</v>
      </c>
      <c r="B1048" s="6">
        <v>44832.774537210651</v>
      </c>
      <c r="C1048" s="5" t="s">
        <v>13</v>
      </c>
      <c r="D1048" s="11"/>
      <c r="E1048" s="8"/>
      <c r="F1048" s="9">
        <v>7702.9</v>
      </c>
      <c r="I1048" s="7" t="s">
        <v>9</v>
      </c>
      <c r="J1048" s="5" t="s">
        <v>26</v>
      </c>
    </row>
    <row r="1049" spans="1:10">
      <c r="A1049" s="5" t="s">
        <v>986</v>
      </c>
      <c r="B1049" s="6">
        <v>44832.774537210651</v>
      </c>
      <c r="C1049" s="5" t="s">
        <v>13</v>
      </c>
      <c r="D1049" s="11"/>
      <c r="E1049" s="8"/>
      <c r="F1049" s="9">
        <v>9186.9</v>
      </c>
      <c r="I1049" s="7" t="s">
        <v>9</v>
      </c>
      <c r="J1049" s="5" t="s">
        <v>154</v>
      </c>
    </row>
    <row r="1050" spans="1:10">
      <c r="A1050" s="5" t="s">
        <v>986</v>
      </c>
      <c r="B1050" s="6">
        <v>44832.774537210651</v>
      </c>
      <c r="C1050" s="5" t="s">
        <v>13</v>
      </c>
      <c r="D1050" s="11"/>
      <c r="E1050" s="8"/>
      <c r="F1050" s="9">
        <v>8621.5</v>
      </c>
      <c r="I1050" s="7" t="s">
        <v>9</v>
      </c>
      <c r="J1050" s="8" t="s">
        <v>28</v>
      </c>
    </row>
    <row r="1051" spans="1:10">
      <c r="A1051" s="5" t="s">
        <v>986</v>
      </c>
      <c r="B1051" s="6">
        <v>44832.774537210651</v>
      </c>
      <c r="C1051" s="5" t="s">
        <v>13</v>
      </c>
      <c r="D1051" s="11"/>
      <c r="E1051" s="8"/>
      <c r="F1051" s="9">
        <v>5145</v>
      </c>
      <c r="I1051" s="7" t="s">
        <v>9</v>
      </c>
      <c r="J1051" s="8" t="s">
        <v>29</v>
      </c>
    </row>
    <row r="1052" spans="1:10">
      <c r="A1052" s="5" t="s">
        <v>986</v>
      </c>
      <c r="B1052" s="6">
        <v>44832.774537210651</v>
      </c>
      <c r="C1052" s="5" t="s">
        <v>13</v>
      </c>
      <c r="D1052" s="11"/>
      <c r="E1052" s="8"/>
      <c r="F1052" s="9">
        <v>19236.7</v>
      </c>
      <c r="I1052" s="7" t="s">
        <v>9</v>
      </c>
      <c r="J1052" s="8" t="s">
        <v>30</v>
      </c>
    </row>
    <row r="1053" spans="1:10">
      <c r="A1053" s="10" t="s">
        <v>15</v>
      </c>
      <c r="B1053" s="3"/>
      <c r="C1053" s="3"/>
      <c r="D1053" s="11"/>
      <c r="E1053" s="8"/>
      <c r="F1053" s="14">
        <f>SUM(F1032:G1052)</f>
        <v>121100.69999999998</v>
      </c>
      <c r="H1053" s="9"/>
      <c r="I1053" s="7"/>
      <c r="J1053" s="8"/>
    </row>
    <row r="1054" spans="1:10">
      <c r="A1054" s="12" t="s">
        <v>16</v>
      </c>
      <c r="B1054" s="12" t="s">
        <v>17</v>
      </c>
      <c r="C1054" s="12" t="s">
        <v>18</v>
      </c>
      <c r="D1054" s="86" t="s">
        <v>1166</v>
      </c>
      <c r="E1054" s="67"/>
      <c r="H1054" s="9"/>
      <c r="I1054" s="7"/>
      <c r="J1054" s="8"/>
    </row>
    <row r="1058" spans="1:10">
      <c r="A1058" s="1" t="s">
        <v>0</v>
      </c>
      <c r="B1058" s="2"/>
      <c r="C1058" s="2"/>
      <c r="D1058" s="2"/>
      <c r="E1058" s="2"/>
      <c r="F1058" s="2"/>
      <c r="G1058" s="2"/>
      <c r="H1058" s="2"/>
      <c r="I1058" s="2"/>
      <c r="J1058" s="2"/>
    </row>
    <row r="1059" spans="1:10">
      <c r="A1059" s="3" t="s">
        <v>1023</v>
      </c>
      <c r="B1059" s="2"/>
      <c r="C1059" s="2"/>
      <c r="D1059" s="2"/>
      <c r="E1059" s="2"/>
      <c r="F1059" s="2"/>
      <c r="G1059" s="2"/>
      <c r="H1059" s="2"/>
      <c r="I1059" s="2"/>
      <c r="J1059" s="2"/>
    </row>
    <row r="1060" spans="1:10">
      <c r="A1060" s="103" t="s">
        <v>0</v>
      </c>
      <c r="B1060" s="103" t="s">
        <v>2</v>
      </c>
      <c r="C1060" s="103" t="s">
        <v>3</v>
      </c>
      <c r="D1060" s="103" t="s">
        <v>4</v>
      </c>
      <c r="E1060" s="103" t="s">
        <v>5</v>
      </c>
      <c r="F1060" s="105" t="s">
        <v>6</v>
      </c>
      <c r="G1060" s="106"/>
      <c r="H1060" s="107"/>
      <c r="I1060" s="103" t="s">
        <v>7</v>
      </c>
      <c r="J1060" s="103" t="s">
        <v>8</v>
      </c>
    </row>
    <row r="1061" spans="1:10">
      <c r="A1061" s="104"/>
      <c r="B1061" s="104"/>
      <c r="C1061" s="104"/>
      <c r="D1061" s="104"/>
      <c r="E1061" s="104"/>
      <c r="F1061" s="46" t="s">
        <v>9</v>
      </c>
      <c r="G1061" s="46" t="s">
        <v>10</v>
      </c>
      <c r="H1061" s="46" t="s">
        <v>11</v>
      </c>
      <c r="I1061" s="104"/>
      <c r="J1061" s="104"/>
    </row>
    <row r="1062" spans="1:10" s="41" customFormat="1">
      <c r="B1062" s="64"/>
      <c r="C1062" s="64"/>
      <c r="D1062" s="64"/>
      <c r="E1062" s="64"/>
      <c r="F1062" s="65"/>
      <c r="G1062" s="65"/>
      <c r="H1062" s="65"/>
      <c r="I1062" s="64"/>
      <c r="J1062" s="64"/>
    </row>
    <row r="1063" spans="1:10">
      <c r="A1063" s="10" t="s">
        <v>15</v>
      </c>
      <c r="B1063" s="3"/>
      <c r="C1063" s="3"/>
      <c r="D1063" s="11"/>
      <c r="E1063" s="8"/>
      <c r="F1063" s="76"/>
      <c r="H1063" s="9"/>
      <c r="I1063" s="7"/>
      <c r="J1063" s="8"/>
    </row>
    <row r="1064" spans="1:10">
      <c r="A1064" s="12" t="s">
        <v>16</v>
      </c>
      <c r="B1064" s="12" t="s">
        <v>17</v>
      </c>
      <c r="C1064" s="12" t="s">
        <v>18</v>
      </c>
      <c r="D1064" s="86" t="s">
        <v>1166</v>
      </c>
      <c r="E1064" s="67"/>
      <c r="H1064" s="9"/>
      <c r="I1064" s="7"/>
      <c r="J1064" s="8"/>
    </row>
    <row r="1068" spans="1:10">
      <c r="A1068" s="1" t="s">
        <v>0</v>
      </c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1:10">
      <c r="A1069" s="3" t="s">
        <v>1023</v>
      </c>
      <c r="B1069" s="2"/>
      <c r="C1069" s="2"/>
      <c r="D1069" s="2"/>
      <c r="E1069" s="2"/>
      <c r="F1069" s="2"/>
      <c r="G1069" s="2"/>
      <c r="H1069" s="2"/>
      <c r="I1069" s="2"/>
      <c r="J1069" s="2"/>
    </row>
    <row r="1070" spans="1:10">
      <c r="A1070" s="103" t="s">
        <v>0</v>
      </c>
      <c r="B1070" s="103" t="s">
        <v>2</v>
      </c>
      <c r="C1070" s="103" t="s">
        <v>3</v>
      </c>
      <c r="D1070" s="103" t="s">
        <v>4</v>
      </c>
      <c r="E1070" s="103" t="s">
        <v>5</v>
      </c>
      <c r="F1070" s="105" t="s">
        <v>6</v>
      </c>
      <c r="G1070" s="106"/>
      <c r="H1070" s="107"/>
      <c r="I1070" s="103" t="s">
        <v>7</v>
      </c>
      <c r="J1070" s="103" t="s">
        <v>8</v>
      </c>
    </row>
    <row r="1071" spans="1:10">
      <c r="A1071" s="104"/>
      <c r="B1071" s="104"/>
      <c r="C1071" s="104"/>
      <c r="D1071" s="104"/>
      <c r="E1071" s="104"/>
      <c r="F1071" s="46" t="s">
        <v>9</v>
      </c>
      <c r="G1071" s="46" t="s">
        <v>10</v>
      </c>
      <c r="H1071" s="46" t="s">
        <v>11</v>
      </c>
      <c r="I1071" s="104"/>
      <c r="J1071" s="104"/>
    </row>
    <row r="1072" spans="1:10">
      <c r="A1072" s="5" t="s">
        <v>1022</v>
      </c>
      <c r="B1072" s="6">
        <v>44833.769747789353</v>
      </c>
      <c r="C1072" s="5" t="s">
        <v>13</v>
      </c>
      <c r="D1072" s="11">
        <v>128042</v>
      </c>
      <c r="E1072" s="8" t="s">
        <v>21</v>
      </c>
      <c r="H1072" s="9">
        <v>14487.7</v>
      </c>
      <c r="I1072" s="5" t="s">
        <v>22</v>
      </c>
      <c r="J1072" s="5" t="s">
        <v>23</v>
      </c>
    </row>
    <row r="1073" spans="1:10">
      <c r="A1073" s="5" t="s">
        <v>1022</v>
      </c>
      <c r="B1073" s="6">
        <v>44833.769747789353</v>
      </c>
      <c r="C1073" s="5" t="s">
        <v>13</v>
      </c>
      <c r="D1073" s="11">
        <v>128070</v>
      </c>
      <c r="E1073" s="8" t="s">
        <v>21</v>
      </c>
      <c r="H1073" s="9">
        <v>13922</v>
      </c>
      <c r="I1073" s="5" t="s">
        <v>22</v>
      </c>
      <c r="J1073" s="5" t="s">
        <v>20</v>
      </c>
    </row>
    <row r="1074" spans="1:10">
      <c r="A1074" s="5" t="s">
        <v>1022</v>
      </c>
      <c r="B1074" s="6">
        <v>44833.769747789353</v>
      </c>
      <c r="C1074" s="5" t="s">
        <v>13</v>
      </c>
      <c r="D1074" s="11">
        <v>4739</v>
      </c>
      <c r="E1074" s="8" t="s">
        <v>21</v>
      </c>
      <c r="H1074" s="9">
        <v>50</v>
      </c>
      <c r="I1074" s="5" t="s">
        <v>22</v>
      </c>
      <c r="J1074" s="5" t="s">
        <v>20</v>
      </c>
    </row>
    <row r="1075" spans="1:10">
      <c r="A1075" s="5" t="s">
        <v>1022</v>
      </c>
      <c r="B1075" s="6">
        <v>44833.769747789353</v>
      </c>
      <c r="C1075" s="5" t="s">
        <v>13</v>
      </c>
      <c r="D1075" s="11"/>
      <c r="E1075" s="8"/>
      <c r="F1075" s="9">
        <v>7563.9</v>
      </c>
      <c r="I1075" s="7" t="s">
        <v>9</v>
      </c>
      <c r="J1075" s="8" t="s">
        <v>25</v>
      </c>
    </row>
    <row r="1076" spans="1:10">
      <c r="A1076" s="5" t="s">
        <v>1022</v>
      </c>
      <c r="B1076" s="6">
        <v>44833.769747789353</v>
      </c>
      <c r="C1076" s="5" t="s">
        <v>13</v>
      </c>
      <c r="D1076" s="11"/>
      <c r="E1076" s="8"/>
      <c r="F1076" s="9">
        <v>32773.199999999997</v>
      </c>
      <c r="I1076" s="7" t="s">
        <v>9</v>
      </c>
      <c r="J1076" s="5" t="s">
        <v>14</v>
      </c>
    </row>
    <row r="1077" spans="1:10">
      <c r="A1077" s="5" t="s">
        <v>1022</v>
      </c>
      <c r="B1077" s="6">
        <v>44833.769747789353</v>
      </c>
      <c r="C1077" s="5" t="s">
        <v>13</v>
      </c>
      <c r="D1077" s="11"/>
      <c r="E1077" s="8"/>
      <c r="F1077" s="9">
        <v>4313.3999999999996</v>
      </c>
      <c r="I1077" s="7" t="s">
        <v>9</v>
      </c>
      <c r="J1077" s="5" t="s">
        <v>148</v>
      </c>
    </row>
    <row r="1078" spans="1:10">
      <c r="A1078" s="5" t="s">
        <v>1022</v>
      </c>
      <c r="B1078" s="6">
        <v>44833.769747789353</v>
      </c>
      <c r="C1078" s="5" t="s">
        <v>13</v>
      </c>
      <c r="D1078" s="11"/>
      <c r="E1078" s="8"/>
      <c r="F1078" s="9">
        <v>26510</v>
      </c>
      <c r="I1078" s="7" t="s">
        <v>9</v>
      </c>
      <c r="J1078" s="5" t="s">
        <v>151</v>
      </c>
    </row>
    <row r="1079" spans="1:10">
      <c r="A1079" s="5" t="s">
        <v>1022</v>
      </c>
      <c r="B1079" s="6">
        <v>44833.769747789353</v>
      </c>
      <c r="C1079" s="5" t="s">
        <v>13</v>
      </c>
      <c r="D1079" s="11"/>
      <c r="E1079" s="8"/>
      <c r="F1079" s="9">
        <v>47.2</v>
      </c>
      <c r="I1079" s="7" t="s">
        <v>9</v>
      </c>
      <c r="J1079" s="5" t="s">
        <v>152</v>
      </c>
    </row>
    <row r="1080" spans="1:10">
      <c r="A1080" s="5" t="s">
        <v>1022</v>
      </c>
      <c r="B1080" s="6">
        <v>44833.769747789353</v>
      </c>
      <c r="C1080" s="5" t="s">
        <v>13</v>
      </c>
      <c r="D1080" s="11"/>
      <c r="E1080" s="8"/>
      <c r="F1080" s="9">
        <v>7702.9</v>
      </c>
      <c r="I1080" s="7" t="s">
        <v>9</v>
      </c>
      <c r="J1080" s="5" t="s">
        <v>26</v>
      </c>
    </row>
    <row r="1081" spans="1:10">
      <c r="A1081" s="5" t="s">
        <v>1022</v>
      </c>
      <c r="B1081" s="6">
        <v>44833.769747789353</v>
      </c>
      <c r="C1081" s="5" t="s">
        <v>13</v>
      </c>
      <c r="D1081" s="11"/>
      <c r="E1081" s="8"/>
      <c r="F1081" s="9">
        <v>9186.9</v>
      </c>
      <c r="I1081" s="7" t="s">
        <v>9</v>
      </c>
      <c r="J1081" s="5" t="s">
        <v>154</v>
      </c>
    </row>
    <row r="1082" spans="1:10">
      <c r="A1082" s="5" t="s">
        <v>1022</v>
      </c>
      <c r="B1082" s="6">
        <v>44833.769747789353</v>
      </c>
      <c r="C1082" s="5" t="s">
        <v>13</v>
      </c>
      <c r="D1082" s="11"/>
      <c r="E1082" s="8"/>
      <c r="F1082" s="9">
        <v>8621.5</v>
      </c>
      <c r="I1082" s="7" t="s">
        <v>9</v>
      </c>
      <c r="J1082" s="8" t="s">
        <v>28</v>
      </c>
    </row>
    <row r="1083" spans="1:10">
      <c r="A1083" s="5" t="s">
        <v>1022</v>
      </c>
      <c r="B1083" s="6">
        <v>44833.769747789353</v>
      </c>
      <c r="C1083" s="5" t="s">
        <v>13</v>
      </c>
      <c r="D1083" s="11"/>
      <c r="E1083" s="8"/>
      <c r="F1083" s="9">
        <v>5145</v>
      </c>
      <c r="I1083" s="7" t="s">
        <v>9</v>
      </c>
      <c r="J1083" s="8" t="s">
        <v>29</v>
      </c>
    </row>
    <row r="1084" spans="1:10">
      <c r="A1084" s="5" t="s">
        <v>1022</v>
      </c>
      <c r="B1084" s="6">
        <v>44833.769747789353</v>
      </c>
      <c r="C1084" s="5" t="s">
        <v>13</v>
      </c>
      <c r="D1084" s="11"/>
      <c r="E1084" s="8"/>
      <c r="F1084" s="9">
        <v>19236.7</v>
      </c>
      <c r="I1084" s="7" t="s">
        <v>9</v>
      </c>
      <c r="J1084" s="8" t="s">
        <v>30</v>
      </c>
    </row>
    <row r="1085" spans="1:10">
      <c r="A1085" s="10" t="s">
        <v>15</v>
      </c>
      <c r="B1085" s="3"/>
      <c r="C1085" s="3"/>
      <c r="D1085" s="11"/>
      <c r="E1085" s="8"/>
      <c r="F1085" s="14">
        <f>SUM(F1072:G1084)</f>
        <v>121100.69999999998</v>
      </c>
      <c r="H1085" s="9"/>
      <c r="I1085" s="7"/>
      <c r="J1085" s="5"/>
    </row>
    <row r="1086" spans="1:10" ht="15.75">
      <c r="A1086" s="12" t="s">
        <v>16</v>
      </c>
      <c r="B1086" s="12" t="s">
        <v>17</v>
      </c>
      <c r="C1086" s="12" t="s">
        <v>18</v>
      </c>
      <c r="D1086" s="21">
        <v>111905053</v>
      </c>
      <c r="E1086" s="8"/>
      <c r="H1086" s="9"/>
      <c r="I1086" s="7"/>
      <c r="J1086" s="5"/>
    </row>
    <row r="1087" spans="1:10">
      <c r="A1087" s="5"/>
      <c r="B1087" s="6"/>
      <c r="C1087" s="5"/>
      <c r="D1087" s="11"/>
      <c r="E1087" s="8"/>
      <c r="H1087" s="9"/>
      <c r="I1087" s="7"/>
      <c r="J1087" s="5"/>
    </row>
    <row r="1088" spans="1:10">
      <c r="A1088" s="5"/>
      <c r="B1088" s="6"/>
      <c r="C1088" s="5"/>
      <c r="D1088" s="11"/>
      <c r="E1088" s="8"/>
      <c r="H1088" s="9"/>
      <c r="I1088" s="7"/>
      <c r="J1088" s="5"/>
    </row>
    <row r="1089" spans="1:10">
      <c r="A1089" s="5" t="s">
        <v>1021</v>
      </c>
      <c r="B1089" s="6">
        <v>44833.781922754628</v>
      </c>
      <c r="C1089" s="5" t="s">
        <v>13</v>
      </c>
      <c r="D1089" s="13">
        <v>45143224194</v>
      </c>
      <c r="E1089" s="8" t="s">
        <v>21</v>
      </c>
      <c r="H1089" s="9">
        <v>1128.8</v>
      </c>
      <c r="I1089" s="5" t="s">
        <v>22</v>
      </c>
      <c r="J1089" s="5" t="s">
        <v>435</v>
      </c>
    </row>
    <row r="1090" spans="1:10">
      <c r="A1090" s="5" t="s">
        <v>1021</v>
      </c>
      <c r="B1090" s="6">
        <v>44833.781922754628</v>
      </c>
      <c r="C1090" s="5" t="s">
        <v>13</v>
      </c>
      <c r="D1090" s="13">
        <v>45162947717</v>
      </c>
      <c r="E1090" s="8" t="s">
        <v>21</v>
      </c>
      <c r="H1090" s="9">
        <v>450.21</v>
      </c>
      <c r="I1090" s="5" t="s">
        <v>22</v>
      </c>
      <c r="J1090" s="5" t="s">
        <v>435</v>
      </c>
    </row>
    <row r="1091" spans="1:10">
      <c r="A1091" s="5" t="s">
        <v>1021</v>
      </c>
      <c r="B1091" s="6">
        <v>44833.781922754628</v>
      </c>
      <c r="C1091" s="5" t="s">
        <v>13</v>
      </c>
      <c r="D1091" s="13">
        <v>51416808983</v>
      </c>
      <c r="E1091" s="8" t="s">
        <v>21</v>
      </c>
      <c r="H1091" s="9">
        <v>170.1</v>
      </c>
      <c r="I1091" s="5" t="s">
        <v>22</v>
      </c>
      <c r="J1091" s="5" t="s">
        <v>435</v>
      </c>
    </row>
    <row r="1092" spans="1:10">
      <c r="A1092" s="5" t="s">
        <v>1021</v>
      </c>
      <c r="B1092" s="6">
        <v>44833.781922754628</v>
      </c>
      <c r="C1092" s="5" t="s">
        <v>13</v>
      </c>
      <c r="D1092" s="13">
        <v>45152844638</v>
      </c>
      <c r="E1092" s="5" t="s">
        <v>57</v>
      </c>
      <c r="H1092" s="9">
        <v>3297.31</v>
      </c>
      <c r="I1092" s="5" t="s">
        <v>22</v>
      </c>
      <c r="J1092" s="5" t="s">
        <v>435</v>
      </c>
    </row>
    <row r="1093" spans="1:10">
      <c r="A1093" s="5" t="s">
        <v>1021</v>
      </c>
      <c r="B1093" s="6">
        <v>44833.781922754628</v>
      </c>
      <c r="C1093" s="5" t="s">
        <v>13</v>
      </c>
      <c r="D1093" s="13">
        <v>45152844631</v>
      </c>
      <c r="E1093" s="5" t="s">
        <v>57</v>
      </c>
      <c r="H1093" s="9">
        <v>790.81</v>
      </c>
      <c r="I1093" s="5" t="s">
        <v>22</v>
      </c>
      <c r="J1093" s="5" t="s">
        <v>435</v>
      </c>
    </row>
    <row r="1094" spans="1:10">
      <c r="A1094" s="5" t="s">
        <v>1021</v>
      </c>
      <c r="B1094" s="6">
        <v>44833.781922754628</v>
      </c>
      <c r="C1094" s="5" t="s">
        <v>13</v>
      </c>
      <c r="D1094" s="13">
        <v>363501004100014</v>
      </c>
      <c r="E1094" s="5" t="s">
        <v>60</v>
      </c>
      <c r="H1094" s="9">
        <v>0.04</v>
      </c>
      <c r="I1094" s="5" t="s">
        <v>22</v>
      </c>
      <c r="J1094" s="5" t="s">
        <v>435</v>
      </c>
    </row>
    <row r="1095" spans="1:10">
      <c r="A1095" s="5" t="s">
        <v>1021</v>
      </c>
      <c r="B1095" s="6">
        <v>44833.781922754628</v>
      </c>
      <c r="C1095" s="5" t="s">
        <v>13</v>
      </c>
      <c r="D1095" s="11">
        <v>617206</v>
      </c>
      <c r="E1095" s="8" t="s">
        <v>21</v>
      </c>
      <c r="H1095" s="9">
        <v>904.86</v>
      </c>
      <c r="I1095" s="5" t="s">
        <v>22</v>
      </c>
      <c r="J1095" s="5" t="s">
        <v>435</v>
      </c>
    </row>
    <row r="1096" spans="1:10">
      <c r="A1096" s="5" t="s">
        <v>1021</v>
      </c>
      <c r="B1096" s="6">
        <v>44833.781922754628</v>
      </c>
      <c r="C1096" s="5" t="s">
        <v>13</v>
      </c>
      <c r="D1096" s="11"/>
      <c r="E1096" s="8"/>
      <c r="F1096" s="9">
        <v>4437.5</v>
      </c>
      <c r="I1096" s="7" t="s">
        <v>9</v>
      </c>
      <c r="J1096" s="8" t="s">
        <v>149</v>
      </c>
    </row>
    <row r="1097" spans="1:10">
      <c r="A1097" s="5" t="s">
        <v>1021</v>
      </c>
      <c r="B1097" s="6">
        <v>44833.781922754628</v>
      </c>
      <c r="C1097" s="5" t="s">
        <v>13</v>
      </c>
      <c r="D1097" s="11"/>
      <c r="E1097" s="8"/>
      <c r="F1097" s="9">
        <v>21976.400000000001</v>
      </c>
      <c r="I1097" s="7" t="s">
        <v>9</v>
      </c>
      <c r="J1097" s="5" t="s">
        <v>150</v>
      </c>
    </row>
    <row r="1098" spans="1:10">
      <c r="A1098" s="5" t="s">
        <v>1021</v>
      </c>
      <c r="B1098" s="6">
        <v>44833.781922754628</v>
      </c>
      <c r="C1098" s="5" t="s">
        <v>13</v>
      </c>
      <c r="D1098" s="11"/>
      <c r="E1098" s="8"/>
      <c r="F1098" s="9">
        <v>11980.5</v>
      </c>
      <c r="I1098" s="7" t="s">
        <v>9</v>
      </c>
      <c r="J1098" s="5" t="s">
        <v>27</v>
      </c>
    </row>
    <row r="1099" spans="1:10">
      <c r="A1099" s="5" t="s">
        <v>1021</v>
      </c>
      <c r="B1099" s="6">
        <v>44833.781922754628</v>
      </c>
      <c r="C1099" s="5" t="s">
        <v>13</v>
      </c>
      <c r="D1099" s="11"/>
      <c r="E1099" s="8"/>
      <c r="F1099" s="9">
        <v>9409.1</v>
      </c>
      <c r="I1099" s="7" t="s">
        <v>9</v>
      </c>
      <c r="J1099" s="5" t="s">
        <v>153</v>
      </c>
    </row>
    <row r="1100" spans="1:10">
      <c r="A1100" s="5" t="s">
        <v>1021</v>
      </c>
      <c r="B1100" s="6">
        <v>44833.781922754628</v>
      </c>
      <c r="C1100" s="5" t="s">
        <v>13</v>
      </c>
      <c r="D1100" s="11"/>
      <c r="E1100" s="8"/>
      <c r="F1100" s="9">
        <v>38526.9</v>
      </c>
      <c r="I1100" s="7" t="s">
        <v>9</v>
      </c>
      <c r="J1100" s="5" t="s">
        <v>356</v>
      </c>
    </row>
    <row r="1101" spans="1:10">
      <c r="A1101" s="5" t="s">
        <v>1021</v>
      </c>
      <c r="B1101" s="6">
        <v>44833.781922754628</v>
      </c>
      <c r="C1101" s="5" t="s">
        <v>13</v>
      </c>
      <c r="D1101" s="11"/>
      <c r="E1101" s="8"/>
      <c r="F1101" s="9">
        <v>11382.8</v>
      </c>
      <c r="I1101" s="7" t="s">
        <v>9</v>
      </c>
      <c r="J1101" s="8" t="s">
        <v>155</v>
      </c>
    </row>
    <row r="1102" spans="1:10">
      <c r="A1102" s="5" t="s">
        <v>1021</v>
      </c>
      <c r="B1102" s="6">
        <v>44833.781922754628</v>
      </c>
      <c r="C1102" s="5" t="s">
        <v>13</v>
      </c>
      <c r="D1102" s="11"/>
      <c r="E1102" s="8"/>
      <c r="F1102" s="9">
        <v>9744.4</v>
      </c>
      <c r="I1102" s="7" t="s">
        <v>9</v>
      </c>
      <c r="J1102" s="8" t="s">
        <v>156</v>
      </c>
    </row>
    <row r="1103" spans="1:10">
      <c r="A1103" s="10" t="s">
        <v>15</v>
      </c>
      <c r="B1103" s="3"/>
      <c r="C1103" s="3"/>
      <c r="D1103" s="11"/>
      <c r="E1103" s="8"/>
      <c r="F1103" s="14">
        <f>SUM(F1089:G1102)</f>
        <v>107457.59999999999</v>
      </c>
      <c r="H1103" s="9"/>
      <c r="I1103" s="7"/>
      <c r="J1103" s="5"/>
    </row>
    <row r="1104" spans="1:10" ht="15.75">
      <c r="A1104" s="12" t="s">
        <v>16</v>
      </c>
      <c r="B1104" s="12" t="s">
        <v>17</v>
      </c>
      <c r="C1104" s="12" t="s">
        <v>18</v>
      </c>
      <c r="D1104" s="21">
        <v>111905055</v>
      </c>
      <c r="E1104" s="8"/>
      <c r="H1104" s="9"/>
      <c r="I1104" s="7"/>
      <c r="J1104" s="5"/>
    </row>
    <row r="1105" spans="1:10">
      <c r="A1105" s="5"/>
      <c r="B1105" s="6"/>
      <c r="C1105" s="5"/>
      <c r="D1105" s="11"/>
      <c r="E1105" s="8"/>
      <c r="H1105" s="9"/>
      <c r="I1105" s="7"/>
      <c r="J1105" s="5"/>
    </row>
    <row r="1106" spans="1:10">
      <c r="A1106" s="5"/>
      <c r="B1106" s="6"/>
      <c r="C1106" s="5"/>
      <c r="D1106" s="11"/>
      <c r="E1106" s="8"/>
      <c r="H1106" s="9"/>
      <c r="I1106" s="7"/>
      <c r="J1106" s="5"/>
    </row>
    <row r="1107" spans="1:10">
      <c r="A1107" s="5" t="s">
        <v>1020</v>
      </c>
      <c r="B1107" s="6">
        <v>44833.914604189813</v>
      </c>
      <c r="C1107" s="5" t="s">
        <v>13</v>
      </c>
      <c r="D1107" s="11">
        <v>22956572</v>
      </c>
      <c r="E1107" s="5" t="s">
        <v>73</v>
      </c>
      <c r="H1107" s="9">
        <v>32000</v>
      </c>
      <c r="I1107" s="5" t="s">
        <v>22</v>
      </c>
      <c r="J1107" s="5" t="s">
        <v>24</v>
      </c>
    </row>
    <row r="1108" spans="1:10">
      <c r="A1108" s="5" t="s">
        <v>1020</v>
      </c>
      <c r="B1108" s="6">
        <v>44833.914604189813</v>
      </c>
      <c r="C1108" s="5" t="s">
        <v>13</v>
      </c>
      <c r="D1108" s="13">
        <v>45122971549</v>
      </c>
      <c r="E1108" s="8" t="s">
        <v>21</v>
      </c>
      <c r="H1108" s="9">
        <v>2343.6</v>
      </c>
      <c r="I1108" s="5" t="s">
        <v>22</v>
      </c>
      <c r="J1108" s="5" t="s">
        <v>24</v>
      </c>
    </row>
    <row r="1109" spans="1:10">
      <c r="A1109" s="5" t="s">
        <v>1020</v>
      </c>
      <c r="B1109" s="6">
        <v>44833.914604189813</v>
      </c>
      <c r="C1109" s="5" t="s">
        <v>13</v>
      </c>
      <c r="D1109" s="13">
        <v>45143224748</v>
      </c>
      <c r="E1109" s="8" t="s">
        <v>21</v>
      </c>
      <c r="H1109" s="9">
        <v>4</v>
      </c>
      <c r="I1109" s="5" t="s">
        <v>22</v>
      </c>
      <c r="J1109" s="5" t="s">
        <v>24</v>
      </c>
    </row>
    <row r="1110" spans="1:10">
      <c r="A1110" s="5" t="s">
        <v>1020</v>
      </c>
      <c r="B1110" s="6">
        <v>44833.914604189813</v>
      </c>
      <c r="C1110" s="5" t="s">
        <v>13</v>
      </c>
      <c r="D1110" s="13">
        <v>45152845933</v>
      </c>
      <c r="E1110" s="8" t="s">
        <v>21</v>
      </c>
      <c r="H1110" s="9">
        <v>231.5</v>
      </c>
      <c r="I1110" s="5" t="s">
        <v>22</v>
      </c>
      <c r="J1110" s="5" t="s">
        <v>24</v>
      </c>
    </row>
    <row r="1111" spans="1:10">
      <c r="A1111" s="5" t="s">
        <v>1020</v>
      </c>
      <c r="B1111" s="6">
        <v>44833.914604189813</v>
      </c>
      <c r="C1111" s="5" t="s">
        <v>13</v>
      </c>
      <c r="D1111" s="13">
        <v>51516828995</v>
      </c>
      <c r="E1111" s="8" t="s">
        <v>21</v>
      </c>
      <c r="H1111" s="9">
        <v>2139.38</v>
      </c>
      <c r="I1111" s="5" t="s">
        <v>22</v>
      </c>
      <c r="J1111" s="5" t="s">
        <v>24</v>
      </c>
    </row>
    <row r="1112" spans="1:10">
      <c r="A1112" s="5" t="s">
        <v>1020</v>
      </c>
      <c r="B1112" s="6">
        <v>44833.914604189813</v>
      </c>
      <c r="C1112" s="5" t="s">
        <v>13</v>
      </c>
      <c r="D1112" s="13">
        <v>45162949631</v>
      </c>
      <c r="E1112" s="8" t="s">
        <v>21</v>
      </c>
      <c r="H1112" s="9">
        <v>74.2</v>
      </c>
      <c r="I1112" s="5" t="s">
        <v>22</v>
      </c>
      <c r="J1112" s="5" t="s">
        <v>435</v>
      </c>
    </row>
    <row r="1113" spans="1:10">
      <c r="A1113" s="5" t="s">
        <v>1020</v>
      </c>
      <c r="B1113" s="6">
        <v>44833.914604189813</v>
      </c>
      <c r="C1113" s="5" t="s">
        <v>13</v>
      </c>
      <c r="D1113" s="13">
        <v>45143226718</v>
      </c>
      <c r="E1113" s="8" t="s">
        <v>21</v>
      </c>
      <c r="H1113" s="9">
        <v>2493.02</v>
      </c>
      <c r="I1113" s="5" t="s">
        <v>22</v>
      </c>
      <c r="J1113" s="5" t="s">
        <v>435</v>
      </c>
    </row>
    <row r="1114" spans="1:10">
      <c r="A1114" s="5" t="s">
        <v>1020</v>
      </c>
      <c r="B1114" s="6">
        <v>44833.914604189813</v>
      </c>
      <c r="C1114" s="5" t="s">
        <v>13</v>
      </c>
      <c r="D1114" s="13">
        <v>81400221230</v>
      </c>
      <c r="E1114" s="8" t="s">
        <v>21</v>
      </c>
      <c r="H1114" s="9">
        <v>115.2</v>
      </c>
      <c r="I1114" s="5" t="s">
        <v>22</v>
      </c>
      <c r="J1114" s="5" t="s">
        <v>24</v>
      </c>
    </row>
    <row r="1115" spans="1:10">
      <c r="A1115" s="5" t="s">
        <v>1020</v>
      </c>
      <c r="B1115" s="6">
        <v>44833.914604189813</v>
      </c>
      <c r="C1115" s="5" t="s">
        <v>13</v>
      </c>
      <c r="D1115" s="13">
        <v>45132854448</v>
      </c>
      <c r="E1115" s="8" t="s">
        <v>21</v>
      </c>
      <c r="H1115" s="9">
        <v>1677</v>
      </c>
      <c r="I1115" s="5" t="s">
        <v>22</v>
      </c>
      <c r="J1115" s="5" t="s">
        <v>24</v>
      </c>
    </row>
    <row r="1116" spans="1:10">
      <c r="A1116" s="5" t="s">
        <v>1020</v>
      </c>
      <c r="B1116" s="6">
        <v>44833.914604189813</v>
      </c>
      <c r="C1116" s="5" t="s">
        <v>13</v>
      </c>
      <c r="D1116" s="13">
        <v>45143227067</v>
      </c>
      <c r="E1116" s="8" t="s">
        <v>21</v>
      </c>
      <c r="H1116" s="9">
        <v>51.59</v>
      </c>
      <c r="I1116" s="5" t="s">
        <v>22</v>
      </c>
      <c r="J1116" s="5" t="s">
        <v>24</v>
      </c>
    </row>
    <row r="1117" spans="1:10">
      <c r="A1117" s="5" t="s">
        <v>1020</v>
      </c>
      <c r="B1117" s="6">
        <v>44833.914604189813</v>
      </c>
      <c r="C1117" s="5" t="s">
        <v>13</v>
      </c>
      <c r="D1117" s="13">
        <v>51116853245</v>
      </c>
      <c r="E1117" s="8" t="s">
        <v>21</v>
      </c>
      <c r="H1117" s="9">
        <v>1312.67</v>
      </c>
      <c r="I1117" s="5" t="s">
        <v>22</v>
      </c>
      <c r="J1117" s="5" t="s">
        <v>435</v>
      </c>
    </row>
    <row r="1118" spans="1:10">
      <c r="A1118" s="5" t="s">
        <v>1020</v>
      </c>
      <c r="B1118" s="6">
        <v>44833.914604189813</v>
      </c>
      <c r="C1118" s="5" t="s">
        <v>13</v>
      </c>
      <c r="D1118" s="13">
        <v>45143226781</v>
      </c>
      <c r="E1118" s="8" t="s">
        <v>21</v>
      </c>
      <c r="H1118" s="9">
        <v>500</v>
      </c>
      <c r="I1118" s="5" t="s">
        <v>22</v>
      </c>
      <c r="J1118" s="5" t="s">
        <v>24</v>
      </c>
    </row>
    <row r="1119" spans="1:10">
      <c r="A1119" s="5" t="s">
        <v>1020</v>
      </c>
      <c r="B1119" s="6">
        <v>44833.914604189813</v>
      </c>
      <c r="C1119" s="5" t="s">
        <v>13</v>
      </c>
      <c r="D1119" s="13">
        <v>45122971818</v>
      </c>
      <c r="E1119" s="5" t="s">
        <v>57</v>
      </c>
      <c r="H1119" s="9">
        <v>32847</v>
      </c>
      <c r="I1119" s="5" t="s">
        <v>22</v>
      </c>
      <c r="J1119" s="5" t="s">
        <v>24</v>
      </c>
    </row>
    <row r="1120" spans="1:10">
      <c r="A1120" s="5" t="s">
        <v>1020</v>
      </c>
      <c r="B1120" s="6">
        <v>44833.914604189813</v>
      </c>
      <c r="C1120" s="5" t="s">
        <v>13</v>
      </c>
      <c r="D1120" s="13">
        <v>451229718181</v>
      </c>
      <c r="E1120" s="5" t="s">
        <v>57</v>
      </c>
      <c r="H1120" s="9">
        <v>37236.79</v>
      </c>
      <c r="I1120" s="5" t="s">
        <v>22</v>
      </c>
      <c r="J1120" s="5" t="s">
        <v>24</v>
      </c>
    </row>
    <row r="1121" spans="1:10">
      <c r="A1121" s="5" t="s">
        <v>1020</v>
      </c>
      <c r="B1121" s="6">
        <v>44833.914604189813</v>
      </c>
      <c r="C1121" s="5" t="s">
        <v>13</v>
      </c>
      <c r="D1121" s="13">
        <v>51516837366</v>
      </c>
      <c r="E1121" s="8" t="s">
        <v>21</v>
      </c>
      <c r="H1121" s="9">
        <v>2013.57</v>
      </c>
      <c r="I1121" s="5" t="s">
        <v>22</v>
      </c>
      <c r="J1121" s="5" t="s">
        <v>24</v>
      </c>
    </row>
    <row r="1122" spans="1:10">
      <c r="A1122" s="5" t="s">
        <v>1020</v>
      </c>
      <c r="B1122" s="6">
        <v>44833.914604189813</v>
      </c>
      <c r="C1122" s="5" t="s">
        <v>13</v>
      </c>
      <c r="D1122" s="13">
        <v>45132849073</v>
      </c>
      <c r="E1122" s="8" t="s">
        <v>21</v>
      </c>
      <c r="H1122" s="9">
        <v>70</v>
      </c>
      <c r="I1122" s="5" t="s">
        <v>22</v>
      </c>
      <c r="J1122" s="5" t="s">
        <v>24</v>
      </c>
    </row>
    <row r="1123" spans="1:10">
      <c r="A1123" s="5" t="s">
        <v>1020</v>
      </c>
      <c r="B1123" s="6">
        <v>44833.914604189813</v>
      </c>
      <c r="C1123" s="5" t="s">
        <v>13</v>
      </c>
      <c r="D1123" s="11">
        <v>23198139</v>
      </c>
      <c r="E1123" s="5" t="s">
        <v>73</v>
      </c>
      <c r="H1123" s="9">
        <v>22172</v>
      </c>
      <c r="I1123" s="5" t="s">
        <v>22</v>
      </c>
      <c r="J1123" s="5" t="s">
        <v>24</v>
      </c>
    </row>
    <row r="1124" spans="1:10">
      <c r="A1124" s="5" t="s">
        <v>1020</v>
      </c>
      <c r="B1124" s="6">
        <v>44833.914604189813</v>
      </c>
      <c r="C1124" s="5" t="s">
        <v>13</v>
      </c>
      <c r="D1124" s="11">
        <v>14516</v>
      </c>
      <c r="E1124" s="5" t="s">
        <v>648</v>
      </c>
      <c r="H1124" s="9">
        <v>25169</v>
      </c>
      <c r="I1124" s="5" t="s">
        <v>22</v>
      </c>
      <c r="J1124" s="5" t="s">
        <v>23</v>
      </c>
    </row>
    <row r="1125" spans="1:10">
      <c r="A1125" s="5" t="s">
        <v>1020</v>
      </c>
      <c r="B1125" s="6">
        <v>44833.914604189813</v>
      </c>
      <c r="C1125" s="5" t="s">
        <v>13</v>
      </c>
      <c r="D1125" s="11">
        <v>225530</v>
      </c>
      <c r="E1125" s="8" t="s">
        <v>21</v>
      </c>
      <c r="H1125" s="9">
        <v>14974.9</v>
      </c>
      <c r="I1125" s="5" t="s">
        <v>22</v>
      </c>
      <c r="J1125" s="5" t="s">
        <v>23</v>
      </c>
    </row>
    <row r="1126" spans="1:10">
      <c r="A1126" s="5" t="s">
        <v>1020</v>
      </c>
      <c r="B1126" s="6">
        <v>44833.914604189813</v>
      </c>
      <c r="C1126" s="5" t="s">
        <v>13</v>
      </c>
      <c r="D1126" s="11">
        <v>274282</v>
      </c>
      <c r="E1126" s="8" t="s">
        <v>21</v>
      </c>
      <c r="H1126" s="9">
        <v>35309.199999999997</v>
      </c>
      <c r="I1126" s="5" t="s">
        <v>22</v>
      </c>
      <c r="J1126" s="5" t="s">
        <v>20</v>
      </c>
    </row>
    <row r="1127" spans="1:10">
      <c r="A1127" s="5" t="s">
        <v>1020</v>
      </c>
      <c r="B1127" s="6">
        <v>44833.914604189813</v>
      </c>
      <c r="C1127" s="5" t="s">
        <v>13</v>
      </c>
      <c r="D1127" s="11">
        <v>14516</v>
      </c>
      <c r="E1127" s="5" t="s">
        <v>648</v>
      </c>
      <c r="H1127" s="9">
        <v>5088.7</v>
      </c>
      <c r="I1127" s="5" t="s">
        <v>22</v>
      </c>
      <c r="J1127" s="5" t="s">
        <v>20</v>
      </c>
    </row>
    <row r="1128" spans="1:10">
      <c r="A1128" s="5" t="s">
        <v>1020</v>
      </c>
      <c r="B1128" s="6">
        <v>44833.914604189813</v>
      </c>
      <c r="C1128" s="5" t="s">
        <v>13</v>
      </c>
      <c r="D1128" s="11">
        <v>622108</v>
      </c>
      <c r="E1128" s="8" t="s">
        <v>21</v>
      </c>
      <c r="H1128" s="9">
        <v>5952.88</v>
      </c>
      <c r="I1128" s="5" t="s">
        <v>22</v>
      </c>
      <c r="J1128" s="5" t="s">
        <v>435</v>
      </c>
    </row>
    <row r="1129" spans="1:10">
      <c r="A1129" s="5" t="s">
        <v>1020</v>
      </c>
      <c r="B1129" s="6">
        <v>44833.914604189813</v>
      </c>
      <c r="C1129" s="5" t="s">
        <v>13</v>
      </c>
      <c r="D1129" s="11">
        <v>622107</v>
      </c>
      <c r="E1129" s="8" t="s">
        <v>21</v>
      </c>
      <c r="H1129" s="9">
        <v>1580.9</v>
      </c>
      <c r="I1129" s="5" t="s">
        <v>22</v>
      </c>
      <c r="J1129" s="5" t="s">
        <v>435</v>
      </c>
    </row>
    <row r="1130" spans="1:10">
      <c r="A1130" s="5" t="s">
        <v>1020</v>
      </c>
      <c r="B1130" s="6">
        <v>44833.914604189813</v>
      </c>
      <c r="C1130" s="5" t="s">
        <v>13</v>
      </c>
      <c r="D1130" s="11">
        <v>622105</v>
      </c>
      <c r="E1130" s="8" t="s">
        <v>21</v>
      </c>
      <c r="H1130" s="9">
        <v>3099</v>
      </c>
      <c r="I1130" s="5" t="s">
        <v>22</v>
      </c>
      <c r="J1130" s="5" t="s">
        <v>435</v>
      </c>
    </row>
    <row r="1131" spans="1:10">
      <c r="A1131" s="5" t="s">
        <v>1020</v>
      </c>
      <c r="B1131" s="6">
        <v>44833.914604189813</v>
      </c>
      <c r="C1131" s="5" t="s">
        <v>13</v>
      </c>
      <c r="D1131" s="11">
        <v>622106</v>
      </c>
      <c r="E1131" s="8" t="s">
        <v>21</v>
      </c>
      <c r="H1131" s="9">
        <v>14278.86</v>
      </c>
      <c r="I1131" s="5" t="s">
        <v>22</v>
      </c>
      <c r="J1131" s="5" t="s">
        <v>435</v>
      </c>
    </row>
    <row r="1132" spans="1:10">
      <c r="A1132" s="5" t="s">
        <v>1020</v>
      </c>
      <c r="B1132" s="6">
        <v>44833.914604189813</v>
      </c>
      <c r="C1132" s="5" t="s">
        <v>13</v>
      </c>
      <c r="D1132" s="11"/>
      <c r="E1132" s="8"/>
      <c r="F1132" s="9">
        <v>65.8</v>
      </c>
      <c r="I1132" s="7" t="s">
        <v>9</v>
      </c>
      <c r="J1132" s="5" t="s">
        <v>24</v>
      </c>
    </row>
    <row r="1133" spans="1:10">
      <c r="A1133" s="10" t="s">
        <v>15</v>
      </c>
      <c r="B1133" s="3"/>
      <c r="C1133" s="3"/>
      <c r="D1133" s="11"/>
      <c r="E1133" s="8"/>
      <c r="H1133" s="9"/>
      <c r="I1133" s="7"/>
      <c r="J1133" s="5"/>
    </row>
    <row r="1134" spans="1:10" ht="15.75">
      <c r="A1134" s="12" t="s">
        <v>16</v>
      </c>
      <c r="B1134" s="12" t="s">
        <v>17</v>
      </c>
      <c r="C1134" s="12" t="s">
        <v>18</v>
      </c>
      <c r="D1134" s="21">
        <v>111916635</v>
      </c>
      <c r="E1134" s="8"/>
      <c r="H1134" s="9"/>
      <c r="I1134" s="7"/>
      <c r="J1134" s="5"/>
    </row>
    <row r="1137" spans="1:10">
      <c r="A1137" s="1" t="s">
        <v>0</v>
      </c>
      <c r="B1137" s="2"/>
      <c r="C1137" s="2"/>
      <c r="D1137" s="2"/>
      <c r="E1137" s="2"/>
      <c r="F1137" s="2"/>
      <c r="G1137" s="2"/>
      <c r="H1137" s="2"/>
      <c r="I1137" s="2"/>
      <c r="J1137" s="2"/>
    </row>
    <row r="1138" spans="1:10">
      <c r="A1138" s="3" t="s">
        <v>1061</v>
      </c>
      <c r="B1138" s="2"/>
      <c r="C1138" s="2"/>
      <c r="D1138" s="2"/>
      <c r="E1138" s="2"/>
      <c r="F1138" s="2"/>
      <c r="G1138" s="2"/>
      <c r="H1138" s="2"/>
      <c r="I1138" s="2"/>
      <c r="J1138" s="2"/>
    </row>
    <row r="1139" spans="1:10">
      <c r="A1139" s="103" t="s">
        <v>0</v>
      </c>
      <c r="B1139" s="103" t="s">
        <v>2</v>
      </c>
      <c r="C1139" s="103" t="s">
        <v>3</v>
      </c>
      <c r="D1139" s="103" t="s">
        <v>4</v>
      </c>
      <c r="E1139" s="103" t="s">
        <v>5</v>
      </c>
      <c r="F1139" s="105" t="s">
        <v>6</v>
      </c>
      <c r="G1139" s="106"/>
      <c r="H1139" s="107"/>
      <c r="I1139" s="103" t="s">
        <v>7</v>
      </c>
      <c r="J1139" s="103" t="s">
        <v>8</v>
      </c>
    </row>
    <row r="1140" spans="1:10">
      <c r="A1140" s="104"/>
      <c r="B1140" s="104"/>
      <c r="C1140" s="104"/>
      <c r="D1140" s="104"/>
      <c r="E1140" s="104"/>
      <c r="F1140" s="46" t="s">
        <v>9</v>
      </c>
      <c r="G1140" s="46" t="s">
        <v>10</v>
      </c>
      <c r="H1140" s="46" t="s">
        <v>11</v>
      </c>
      <c r="I1140" s="104"/>
      <c r="J1140" s="104"/>
    </row>
    <row r="1141" spans="1:10">
      <c r="A1141" s="5" t="s">
        <v>1060</v>
      </c>
      <c r="B1141" s="6">
        <v>44834.475983182871</v>
      </c>
      <c r="C1141" s="5" t="s">
        <v>13</v>
      </c>
      <c r="D1141" s="11"/>
      <c r="E1141" s="8"/>
      <c r="F1141" s="9">
        <v>8066.8</v>
      </c>
      <c r="I1141" s="7" t="s">
        <v>9</v>
      </c>
      <c r="J1141" s="8" t="s">
        <v>25</v>
      </c>
    </row>
    <row r="1142" spans="1:10">
      <c r="A1142" s="5" t="s">
        <v>1060</v>
      </c>
      <c r="B1142" s="6">
        <v>44834.475983182871</v>
      </c>
      <c r="C1142" s="5" t="s">
        <v>13</v>
      </c>
      <c r="D1142" s="11"/>
      <c r="E1142" s="8"/>
      <c r="F1142" s="9">
        <v>23417.7</v>
      </c>
      <c r="I1142" s="7" t="s">
        <v>9</v>
      </c>
      <c r="J1142" s="5" t="s">
        <v>14</v>
      </c>
    </row>
    <row r="1143" spans="1:10">
      <c r="A1143" s="5" t="s">
        <v>1060</v>
      </c>
      <c r="B1143" s="6">
        <v>44834.475983182871</v>
      </c>
      <c r="C1143" s="5" t="s">
        <v>13</v>
      </c>
      <c r="D1143" s="11"/>
      <c r="E1143" s="8"/>
      <c r="F1143" s="9">
        <v>2925.7</v>
      </c>
      <c r="I1143" s="7" t="s">
        <v>9</v>
      </c>
      <c r="J1143" s="5" t="s">
        <v>148</v>
      </c>
    </row>
    <row r="1144" spans="1:10">
      <c r="A1144" s="5" t="s">
        <v>1060</v>
      </c>
      <c r="B1144" s="6">
        <v>44834.475983182871</v>
      </c>
      <c r="C1144" s="5" t="s">
        <v>13</v>
      </c>
      <c r="D1144" s="11"/>
      <c r="E1144" s="8"/>
      <c r="F1144" s="9">
        <v>9295.1</v>
      </c>
      <c r="I1144" s="7" t="s">
        <v>9</v>
      </c>
      <c r="J1144" s="8" t="s">
        <v>149</v>
      </c>
    </row>
    <row r="1145" spans="1:10">
      <c r="A1145" s="5" t="s">
        <v>1060</v>
      </c>
      <c r="B1145" s="6">
        <v>44834.475983182871</v>
      </c>
      <c r="C1145" s="5" t="s">
        <v>13</v>
      </c>
      <c r="D1145" s="11"/>
      <c r="E1145" s="8"/>
      <c r="F1145" s="9">
        <v>10046.799999999999</v>
      </c>
      <c r="I1145" s="7" t="s">
        <v>9</v>
      </c>
      <c r="J1145" s="5" t="s">
        <v>150</v>
      </c>
    </row>
    <row r="1146" spans="1:10">
      <c r="A1146" s="5" t="s">
        <v>1060</v>
      </c>
      <c r="B1146" s="6">
        <v>44834.475983182871</v>
      </c>
      <c r="C1146" s="5" t="s">
        <v>13</v>
      </c>
      <c r="D1146" s="11"/>
      <c r="E1146" s="8"/>
      <c r="F1146" s="9">
        <v>14459.5</v>
      </c>
      <c r="I1146" s="7" t="s">
        <v>9</v>
      </c>
      <c r="J1146" s="5" t="s">
        <v>151</v>
      </c>
    </row>
    <row r="1147" spans="1:10">
      <c r="A1147" s="5" t="s">
        <v>1060</v>
      </c>
      <c r="B1147" s="6">
        <v>44834.475983182871</v>
      </c>
      <c r="C1147" s="5" t="s">
        <v>13</v>
      </c>
      <c r="D1147" s="11"/>
      <c r="E1147" s="8"/>
      <c r="F1147" s="9">
        <v>9651.7999999999993</v>
      </c>
      <c r="I1147" s="7" t="s">
        <v>9</v>
      </c>
      <c r="J1147" s="5" t="s">
        <v>26</v>
      </c>
    </row>
    <row r="1148" spans="1:10">
      <c r="A1148" s="5" t="s">
        <v>1060</v>
      </c>
      <c r="B1148" s="6">
        <v>44834.475983182871</v>
      </c>
      <c r="C1148" s="5" t="s">
        <v>13</v>
      </c>
      <c r="D1148" s="11"/>
      <c r="E1148" s="8"/>
      <c r="F1148" s="9">
        <v>16524.2</v>
      </c>
      <c r="I1148" s="7" t="s">
        <v>9</v>
      </c>
      <c r="J1148" s="5" t="s">
        <v>27</v>
      </c>
    </row>
    <row r="1149" spans="1:10">
      <c r="A1149" s="5" t="s">
        <v>1060</v>
      </c>
      <c r="B1149" s="6">
        <v>44834.475983182871</v>
      </c>
      <c r="C1149" s="5" t="s">
        <v>13</v>
      </c>
      <c r="D1149" s="11"/>
      <c r="E1149" s="8"/>
      <c r="F1149" s="9">
        <v>12704.3</v>
      </c>
      <c r="I1149" s="7" t="s">
        <v>9</v>
      </c>
      <c r="J1149" s="5" t="s">
        <v>153</v>
      </c>
    </row>
    <row r="1150" spans="1:10">
      <c r="A1150" s="5" t="s">
        <v>1060</v>
      </c>
      <c r="B1150" s="6">
        <v>44834.475983182871</v>
      </c>
      <c r="C1150" s="5" t="s">
        <v>13</v>
      </c>
      <c r="D1150" s="11"/>
      <c r="E1150" s="8"/>
      <c r="F1150" s="9">
        <v>12985.8</v>
      </c>
      <c r="I1150" s="7" t="s">
        <v>9</v>
      </c>
      <c r="J1150" s="5" t="s">
        <v>154</v>
      </c>
    </row>
    <row r="1151" spans="1:10">
      <c r="A1151" s="5" t="s">
        <v>1060</v>
      </c>
      <c r="B1151" s="6">
        <v>44834.475983182871</v>
      </c>
      <c r="C1151" s="5" t="s">
        <v>13</v>
      </c>
      <c r="D1151" s="11"/>
      <c r="E1151" s="8"/>
      <c r="F1151" s="9">
        <v>10016.6</v>
      </c>
      <c r="I1151" s="7" t="s">
        <v>9</v>
      </c>
      <c r="J1151" s="8" t="s">
        <v>28</v>
      </c>
    </row>
    <row r="1152" spans="1:10">
      <c r="A1152" s="5" t="s">
        <v>1060</v>
      </c>
      <c r="B1152" s="6">
        <v>44834.475983182871</v>
      </c>
      <c r="C1152" s="5" t="s">
        <v>13</v>
      </c>
      <c r="D1152" s="11"/>
      <c r="E1152" s="8"/>
      <c r="F1152" s="9">
        <v>11467.5</v>
      </c>
      <c r="I1152" s="7" t="s">
        <v>9</v>
      </c>
      <c r="J1152" s="8" t="s">
        <v>29</v>
      </c>
    </row>
    <row r="1153" spans="1:10">
      <c r="A1153" s="5" t="s">
        <v>1060</v>
      </c>
      <c r="B1153" s="6">
        <v>44834.475983182871</v>
      </c>
      <c r="C1153" s="5" t="s">
        <v>13</v>
      </c>
      <c r="D1153" s="11"/>
      <c r="E1153" s="8"/>
      <c r="F1153" s="9">
        <v>9378.5</v>
      </c>
      <c r="I1153" s="7" t="s">
        <v>9</v>
      </c>
      <c r="J1153" s="8" t="s">
        <v>155</v>
      </c>
    </row>
    <row r="1154" spans="1:10">
      <c r="A1154" s="5" t="s">
        <v>1060</v>
      </c>
      <c r="B1154" s="6">
        <v>44834.475983182871</v>
      </c>
      <c r="C1154" s="5" t="s">
        <v>13</v>
      </c>
      <c r="D1154" s="11"/>
      <c r="E1154" s="8"/>
      <c r="F1154" s="9">
        <v>10752.2</v>
      </c>
      <c r="I1154" s="7" t="s">
        <v>9</v>
      </c>
      <c r="J1154" s="8" t="s">
        <v>156</v>
      </c>
    </row>
    <row r="1155" spans="1:10">
      <c r="A1155" s="5" t="s">
        <v>1060</v>
      </c>
      <c r="B1155" s="6">
        <v>44834.475983182871</v>
      </c>
      <c r="C1155" s="5" t="s">
        <v>13</v>
      </c>
      <c r="D1155" s="11"/>
      <c r="E1155" s="8"/>
      <c r="F1155" s="9">
        <v>4508.7</v>
      </c>
      <c r="I1155" s="7" t="s">
        <v>9</v>
      </c>
      <c r="J1155" s="8" t="s">
        <v>30</v>
      </c>
    </row>
    <row r="1156" spans="1:10">
      <c r="A1156" s="10" t="s">
        <v>15</v>
      </c>
      <c r="B1156" s="3"/>
      <c r="C1156" s="3"/>
      <c r="D1156" s="11"/>
      <c r="E1156" s="8"/>
      <c r="F1156" s="14">
        <f>SUM(F1141:G1155)</f>
        <v>166201.20000000001</v>
      </c>
      <c r="H1156" s="9"/>
      <c r="I1156" s="5"/>
      <c r="J1156" s="5"/>
    </row>
    <row r="1157" spans="1:10" ht="15.75">
      <c r="A1157" s="12" t="s">
        <v>16</v>
      </c>
      <c r="B1157" s="12" t="s">
        <v>17</v>
      </c>
      <c r="C1157" s="12" t="s">
        <v>18</v>
      </c>
      <c r="D1157" s="21">
        <v>111916638</v>
      </c>
      <c r="E1157" s="8"/>
      <c r="H1157" s="9"/>
      <c r="I1157" s="5"/>
      <c r="J1157" s="5"/>
    </row>
    <row r="1158" spans="1:10">
      <c r="A1158" s="5"/>
      <c r="B1158" s="6"/>
      <c r="C1158" s="5"/>
      <c r="D1158" s="11"/>
      <c r="E1158" s="8"/>
      <c r="H1158" s="9"/>
      <c r="I1158" s="5"/>
      <c r="J1158" s="5"/>
    </row>
    <row r="1159" spans="1:10">
      <c r="A1159" s="5"/>
      <c r="B1159" s="6"/>
      <c r="C1159" s="5"/>
      <c r="D1159" s="11"/>
      <c r="E1159" s="8"/>
      <c r="H1159" s="9"/>
      <c r="I1159" s="5"/>
      <c r="J1159" s="5"/>
    </row>
    <row r="1160" spans="1:10">
      <c r="A1160" s="5" t="s">
        <v>1059</v>
      </c>
      <c r="B1160" s="6">
        <v>44834.940907233795</v>
      </c>
      <c r="C1160" s="5" t="s">
        <v>13</v>
      </c>
      <c r="D1160" s="11">
        <v>2950221134</v>
      </c>
      <c r="E1160" s="5" t="s">
        <v>73</v>
      </c>
      <c r="H1160" s="9">
        <v>4485.72</v>
      </c>
      <c r="I1160" s="5" t="s">
        <v>22</v>
      </c>
      <c r="J1160" s="5" t="s">
        <v>24</v>
      </c>
    </row>
    <row r="1161" spans="1:10">
      <c r="A1161" s="5" t="s">
        <v>1058</v>
      </c>
      <c r="B1161" s="6">
        <v>44834.940907233795</v>
      </c>
      <c r="C1161" s="5" t="s">
        <v>13</v>
      </c>
      <c r="D1161" s="13">
        <v>51166780914</v>
      </c>
      <c r="E1161" s="8" t="s">
        <v>21</v>
      </c>
      <c r="H1161" s="9">
        <v>374.31</v>
      </c>
      <c r="I1161" s="5" t="s">
        <v>22</v>
      </c>
      <c r="J1161" s="5" t="s">
        <v>24</v>
      </c>
    </row>
    <row r="1162" spans="1:10">
      <c r="A1162" s="5" t="s">
        <v>1058</v>
      </c>
      <c r="B1162" s="6">
        <v>44834.940907233795</v>
      </c>
      <c r="C1162" s="5" t="s">
        <v>13</v>
      </c>
      <c r="D1162" s="13">
        <v>51116868124</v>
      </c>
      <c r="E1162" s="8" t="s">
        <v>21</v>
      </c>
      <c r="H1162" s="9">
        <v>26606.5</v>
      </c>
      <c r="I1162" s="5" t="s">
        <v>22</v>
      </c>
      <c r="J1162" s="5" t="s">
        <v>24</v>
      </c>
    </row>
    <row r="1163" spans="1:10">
      <c r="A1163" s="5" t="s">
        <v>1058</v>
      </c>
      <c r="B1163" s="6">
        <v>44834.940907233795</v>
      </c>
      <c r="C1163" s="5" t="s">
        <v>13</v>
      </c>
      <c r="D1163" s="13">
        <v>51670802018</v>
      </c>
      <c r="E1163" s="8" t="s">
        <v>21</v>
      </c>
      <c r="H1163" s="9">
        <v>3107.5</v>
      </c>
      <c r="I1163" s="5" t="s">
        <v>22</v>
      </c>
      <c r="J1163" s="5" t="s">
        <v>435</v>
      </c>
    </row>
    <row r="1164" spans="1:10">
      <c r="A1164" s="5" t="s">
        <v>1058</v>
      </c>
      <c r="B1164" s="6">
        <v>44834.940907233795</v>
      </c>
      <c r="C1164" s="5" t="s">
        <v>13</v>
      </c>
      <c r="D1164" s="13">
        <v>51316815519</v>
      </c>
      <c r="E1164" s="8" t="s">
        <v>21</v>
      </c>
      <c r="H1164" s="9">
        <v>2274.62</v>
      </c>
      <c r="I1164" s="5" t="s">
        <v>22</v>
      </c>
      <c r="J1164" s="5" t="s">
        <v>24</v>
      </c>
    </row>
    <row r="1165" spans="1:10">
      <c r="A1165" s="5" t="s">
        <v>1058</v>
      </c>
      <c r="B1165" s="6">
        <v>44834.940907233795</v>
      </c>
      <c r="C1165" s="5" t="s">
        <v>13</v>
      </c>
      <c r="D1165" s="13">
        <v>513168155191</v>
      </c>
      <c r="E1165" s="8" t="s">
        <v>21</v>
      </c>
      <c r="H1165" s="9">
        <v>4371.6499999999996</v>
      </c>
      <c r="I1165" s="5" t="s">
        <v>22</v>
      </c>
      <c r="J1165" s="5" t="s">
        <v>24</v>
      </c>
    </row>
    <row r="1166" spans="1:10">
      <c r="A1166" s="5" t="s">
        <v>1058</v>
      </c>
      <c r="B1166" s="6">
        <v>44834.940907233795</v>
      </c>
      <c r="C1166" s="5" t="s">
        <v>13</v>
      </c>
      <c r="D1166" s="13">
        <v>513168155192</v>
      </c>
      <c r="E1166" s="8" t="s">
        <v>21</v>
      </c>
      <c r="H1166" s="9">
        <v>928</v>
      </c>
      <c r="I1166" s="5" t="s">
        <v>22</v>
      </c>
      <c r="J1166" s="5" t="s">
        <v>24</v>
      </c>
    </row>
    <row r="1167" spans="1:10">
      <c r="A1167" s="5" t="s">
        <v>1058</v>
      </c>
      <c r="B1167" s="6">
        <v>44834.940907233795</v>
      </c>
      <c r="C1167" s="5" t="s">
        <v>13</v>
      </c>
      <c r="D1167" s="13">
        <v>513168155193</v>
      </c>
      <c r="E1167" s="8" t="s">
        <v>21</v>
      </c>
      <c r="H1167" s="9">
        <v>580</v>
      </c>
      <c r="I1167" s="5" t="s">
        <v>22</v>
      </c>
      <c r="J1167" s="5" t="s">
        <v>24</v>
      </c>
    </row>
    <row r="1168" spans="1:10">
      <c r="A1168" s="5" t="s">
        <v>1058</v>
      </c>
      <c r="B1168" s="6">
        <v>44834.940907233795</v>
      </c>
      <c r="C1168" s="5" t="s">
        <v>13</v>
      </c>
      <c r="D1168" s="13">
        <v>513168155194</v>
      </c>
      <c r="E1168" s="8" t="s">
        <v>21</v>
      </c>
      <c r="H1168" s="9">
        <v>2759.44</v>
      </c>
      <c r="I1168" s="5" t="s">
        <v>22</v>
      </c>
      <c r="J1168" s="5" t="s">
        <v>24</v>
      </c>
    </row>
    <row r="1169" spans="1:10">
      <c r="A1169" s="5" t="s">
        <v>1058</v>
      </c>
      <c r="B1169" s="6">
        <v>44834.940907233795</v>
      </c>
      <c r="C1169" s="5" t="s">
        <v>13</v>
      </c>
      <c r="D1169" s="13">
        <v>513168155195</v>
      </c>
      <c r="E1169" s="8" t="s">
        <v>21</v>
      </c>
      <c r="H1169" s="9">
        <v>1483.2</v>
      </c>
      <c r="I1169" s="5" t="s">
        <v>22</v>
      </c>
      <c r="J1169" s="5" t="s">
        <v>24</v>
      </c>
    </row>
    <row r="1170" spans="1:10">
      <c r="A1170" s="5" t="s">
        <v>1058</v>
      </c>
      <c r="B1170" s="6">
        <v>44834.940907233795</v>
      </c>
      <c r="C1170" s="5" t="s">
        <v>13</v>
      </c>
      <c r="D1170" s="13">
        <v>513168155196</v>
      </c>
      <c r="E1170" s="8" t="s">
        <v>21</v>
      </c>
      <c r="H1170" s="9">
        <v>1808.8</v>
      </c>
      <c r="I1170" s="5" t="s">
        <v>22</v>
      </c>
      <c r="J1170" s="5" t="s">
        <v>24</v>
      </c>
    </row>
    <row r="1171" spans="1:10">
      <c r="A1171" s="5" t="s">
        <v>1058</v>
      </c>
      <c r="B1171" s="6">
        <v>44834.940907233795</v>
      </c>
      <c r="C1171" s="5" t="s">
        <v>13</v>
      </c>
      <c r="D1171" s="13">
        <v>513168155197</v>
      </c>
      <c r="E1171" s="8" t="s">
        <v>21</v>
      </c>
      <c r="H1171" s="9">
        <v>2660.51</v>
      </c>
      <c r="I1171" s="5" t="s">
        <v>22</v>
      </c>
      <c r="J1171" s="5" t="s">
        <v>24</v>
      </c>
    </row>
    <row r="1172" spans="1:10">
      <c r="A1172" s="5" t="s">
        <v>1058</v>
      </c>
      <c r="B1172" s="6">
        <v>44834.940907233795</v>
      </c>
      <c r="C1172" s="5" t="s">
        <v>13</v>
      </c>
      <c r="D1172" s="13">
        <v>513168155198</v>
      </c>
      <c r="E1172" s="8" t="s">
        <v>21</v>
      </c>
      <c r="H1172" s="9">
        <v>2373.6</v>
      </c>
      <c r="I1172" s="5" t="s">
        <v>22</v>
      </c>
      <c r="J1172" s="5" t="s">
        <v>24</v>
      </c>
    </row>
    <row r="1173" spans="1:10">
      <c r="A1173" s="5" t="s">
        <v>1058</v>
      </c>
      <c r="B1173" s="6">
        <v>44834.940907233795</v>
      </c>
      <c r="C1173" s="5" t="s">
        <v>13</v>
      </c>
      <c r="D1173" s="13">
        <v>45172914566</v>
      </c>
      <c r="E1173" s="8" t="s">
        <v>21</v>
      </c>
      <c r="H1173" s="9">
        <v>8.6</v>
      </c>
      <c r="I1173" s="5" t="s">
        <v>22</v>
      </c>
      <c r="J1173" s="5" t="s">
        <v>24</v>
      </c>
    </row>
    <row r="1174" spans="1:10">
      <c r="A1174" s="5" t="s">
        <v>1058</v>
      </c>
      <c r="B1174" s="6">
        <v>44834.940907233795</v>
      </c>
      <c r="C1174" s="5" t="s">
        <v>13</v>
      </c>
      <c r="D1174" s="13">
        <v>45132858371</v>
      </c>
      <c r="E1174" s="8" t="s">
        <v>21</v>
      </c>
      <c r="H1174" s="9">
        <v>256</v>
      </c>
      <c r="I1174" s="5" t="s">
        <v>22</v>
      </c>
      <c r="J1174" s="5" t="s">
        <v>24</v>
      </c>
    </row>
    <row r="1175" spans="1:10">
      <c r="A1175" s="5" t="s">
        <v>1058</v>
      </c>
      <c r="B1175" s="6">
        <v>44834.940907233795</v>
      </c>
      <c r="C1175" s="5" t="s">
        <v>13</v>
      </c>
      <c r="D1175" s="13">
        <v>451328583711</v>
      </c>
      <c r="E1175" s="8" t="s">
        <v>21</v>
      </c>
      <c r="H1175" s="9">
        <v>2228.5</v>
      </c>
      <c r="I1175" s="5" t="s">
        <v>22</v>
      </c>
      <c r="J1175" s="5" t="s">
        <v>24</v>
      </c>
    </row>
    <row r="1176" spans="1:10">
      <c r="A1176" s="5" t="s">
        <v>1058</v>
      </c>
      <c r="B1176" s="6">
        <v>44834.940907233795</v>
      </c>
      <c r="C1176" s="5" t="s">
        <v>13</v>
      </c>
      <c r="D1176" s="13">
        <v>451328583712</v>
      </c>
      <c r="E1176" s="8" t="s">
        <v>21</v>
      </c>
      <c r="H1176" s="9">
        <v>2692.46</v>
      </c>
      <c r="I1176" s="5" t="s">
        <v>22</v>
      </c>
      <c r="J1176" s="5" t="s">
        <v>24</v>
      </c>
    </row>
    <row r="1177" spans="1:10">
      <c r="A1177" s="5" t="s">
        <v>1058</v>
      </c>
      <c r="B1177" s="6">
        <v>44834.940907233795</v>
      </c>
      <c r="C1177" s="5" t="s">
        <v>13</v>
      </c>
      <c r="D1177" s="11">
        <v>23159482</v>
      </c>
      <c r="E1177" s="5" t="s">
        <v>73</v>
      </c>
      <c r="H1177" s="9">
        <v>116430</v>
      </c>
      <c r="I1177" s="5" t="s">
        <v>22</v>
      </c>
      <c r="J1177" s="8" t="s">
        <v>354</v>
      </c>
    </row>
    <row r="1178" spans="1:10">
      <c r="A1178" s="5" t="s">
        <v>1058</v>
      </c>
      <c r="B1178" s="6">
        <v>44834.940907233795</v>
      </c>
      <c r="C1178" s="5" t="s">
        <v>13</v>
      </c>
      <c r="D1178" s="11">
        <v>23196967</v>
      </c>
      <c r="E1178" s="5" t="s">
        <v>73</v>
      </c>
      <c r="H1178" s="9">
        <v>26159</v>
      </c>
      <c r="I1178" s="5" t="s">
        <v>22</v>
      </c>
      <c r="J1178" s="8" t="s">
        <v>354</v>
      </c>
    </row>
    <row r="1179" spans="1:10">
      <c r="A1179" s="5" t="s">
        <v>1058</v>
      </c>
      <c r="B1179" s="6">
        <v>44834.940907233795</v>
      </c>
      <c r="C1179" s="5" t="s">
        <v>13</v>
      </c>
      <c r="D1179" s="13">
        <v>451328583713</v>
      </c>
      <c r="E1179" s="8" t="s">
        <v>21</v>
      </c>
      <c r="H1179" s="9">
        <v>1772.8</v>
      </c>
      <c r="I1179" s="5" t="s">
        <v>22</v>
      </c>
      <c r="J1179" s="5" t="s">
        <v>24</v>
      </c>
    </row>
    <row r="1180" spans="1:10">
      <c r="A1180" s="5" t="s">
        <v>1058</v>
      </c>
      <c r="B1180" s="6">
        <v>44834.940907233795</v>
      </c>
      <c r="C1180" s="5" t="s">
        <v>13</v>
      </c>
      <c r="D1180" s="11">
        <v>23284209</v>
      </c>
      <c r="E1180" s="5" t="s">
        <v>73</v>
      </c>
      <c r="H1180" s="9">
        <v>17000</v>
      </c>
      <c r="I1180" s="5" t="s">
        <v>22</v>
      </c>
      <c r="J1180" s="5" t="s">
        <v>24</v>
      </c>
    </row>
    <row r="1181" spans="1:10">
      <c r="A1181" s="5" t="s">
        <v>1058</v>
      </c>
      <c r="B1181" s="6">
        <v>44834.940907233795</v>
      </c>
      <c r="C1181" s="5" t="s">
        <v>13</v>
      </c>
      <c r="D1181" s="13">
        <v>29502211341</v>
      </c>
      <c r="E1181" s="5" t="s">
        <v>73</v>
      </c>
      <c r="H1181" s="9">
        <v>2861.46</v>
      </c>
      <c r="I1181" s="5" t="s">
        <v>22</v>
      </c>
      <c r="J1181" s="5" t="s">
        <v>24</v>
      </c>
    </row>
    <row r="1182" spans="1:10">
      <c r="A1182" s="5" t="s">
        <v>1058</v>
      </c>
      <c r="B1182" s="6">
        <v>44834.940907233795</v>
      </c>
      <c r="C1182" s="5" t="s">
        <v>13</v>
      </c>
      <c r="D1182" s="13">
        <v>29502211343</v>
      </c>
      <c r="E1182" s="5" t="s">
        <v>73</v>
      </c>
      <c r="H1182" s="9">
        <v>652.82000000000005</v>
      </c>
      <c r="I1182" s="5" t="s">
        <v>22</v>
      </c>
      <c r="J1182" s="5" t="s">
        <v>24</v>
      </c>
    </row>
    <row r="1183" spans="1:10">
      <c r="A1183" s="5" t="s">
        <v>1058</v>
      </c>
      <c r="B1183" s="6">
        <v>44834.940907233795</v>
      </c>
      <c r="C1183" s="5" t="s">
        <v>13</v>
      </c>
      <c r="D1183" s="13">
        <v>451328583714</v>
      </c>
      <c r="E1183" s="8" t="s">
        <v>21</v>
      </c>
      <c r="H1183" s="9">
        <v>1893.46</v>
      </c>
      <c r="I1183" s="5" t="s">
        <v>22</v>
      </c>
      <c r="J1183" s="5" t="s">
        <v>24</v>
      </c>
    </row>
    <row r="1184" spans="1:10">
      <c r="A1184" s="5" t="s">
        <v>1058</v>
      </c>
      <c r="B1184" s="6">
        <v>44834.940907233795</v>
      </c>
      <c r="C1184" s="5" t="s">
        <v>13</v>
      </c>
      <c r="D1184" s="13">
        <v>451328583715</v>
      </c>
      <c r="E1184" s="8" t="s">
        <v>21</v>
      </c>
      <c r="H1184" s="9">
        <v>1887.94</v>
      </c>
      <c r="I1184" s="5" t="s">
        <v>22</v>
      </c>
      <c r="J1184" s="5" t="s">
        <v>24</v>
      </c>
    </row>
    <row r="1185" spans="1:10">
      <c r="A1185" s="5" t="s">
        <v>1058</v>
      </c>
      <c r="B1185" s="6">
        <v>44834.940907233795</v>
      </c>
      <c r="C1185" s="5" t="s">
        <v>13</v>
      </c>
      <c r="D1185" s="13">
        <v>451328583716</v>
      </c>
      <c r="E1185" s="8" t="s">
        <v>21</v>
      </c>
      <c r="H1185" s="9">
        <v>1137.8</v>
      </c>
      <c r="I1185" s="5" t="s">
        <v>22</v>
      </c>
      <c r="J1185" s="5" t="s">
        <v>24</v>
      </c>
    </row>
    <row r="1186" spans="1:10">
      <c r="A1186" s="5" t="s">
        <v>1058</v>
      </c>
      <c r="B1186" s="6">
        <v>44834.940907233795</v>
      </c>
      <c r="C1186" s="5" t="s">
        <v>13</v>
      </c>
      <c r="D1186" s="13">
        <v>45132859676</v>
      </c>
      <c r="E1186" s="8" t="s">
        <v>21</v>
      </c>
      <c r="H1186" s="9">
        <v>879.4</v>
      </c>
      <c r="I1186" s="5" t="s">
        <v>22</v>
      </c>
      <c r="J1186" s="5" t="s">
        <v>435</v>
      </c>
    </row>
    <row r="1187" spans="1:10">
      <c r="A1187" s="5" t="s">
        <v>1058</v>
      </c>
      <c r="B1187" s="6">
        <v>44834.940907233795</v>
      </c>
      <c r="C1187" s="5" t="s">
        <v>13</v>
      </c>
      <c r="D1187" s="13">
        <v>451328583717</v>
      </c>
      <c r="E1187" s="8" t="s">
        <v>21</v>
      </c>
      <c r="H1187" s="9">
        <v>2556.62</v>
      </c>
      <c r="I1187" s="5" t="s">
        <v>22</v>
      </c>
      <c r="J1187" s="5" t="s">
        <v>24</v>
      </c>
    </row>
    <row r="1188" spans="1:10">
      <c r="A1188" s="5" t="s">
        <v>1058</v>
      </c>
      <c r="B1188" s="6">
        <v>44834.940907233795</v>
      </c>
      <c r="C1188" s="5" t="s">
        <v>13</v>
      </c>
      <c r="D1188" s="11">
        <v>225655</v>
      </c>
      <c r="E1188" s="8" t="s">
        <v>21</v>
      </c>
      <c r="H1188" s="9">
        <v>21192.3</v>
      </c>
      <c r="I1188" s="5" t="s">
        <v>22</v>
      </c>
      <c r="J1188" s="5" t="s">
        <v>23</v>
      </c>
    </row>
    <row r="1189" spans="1:10">
      <c r="A1189" s="5" t="s">
        <v>1058</v>
      </c>
      <c r="B1189" s="6">
        <v>44834.940907233795</v>
      </c>
      <c r="C1189" s="5" t="s">
        <v>13</v>
      </c>
      <c r="D1189" s="13">
        <v>45112992997</v>
      </c>
      <c r="E1189" s="8" t="s">
        <v>21</v>
      </c>
      <c r="H1189" s="9">
        <v>109.2</v>
      </c>
      <c r="I1189" s="5" t="s">
        <v>22</v>
      </c>
      <c r="J1189" s="5" t="s">
        <v>24</v>
      </c>
    </row>
    <row r="1190" spans="1:10">
      <c r="A1190" s="5" t="s">
        <v>1058</v>
      </c>
      <c r="B1190" s="6">
        <v>44834.940907233795</v>
      </c>
      <c r="C1190" s="5" t="s">
        <v>13</v>
      </c>
      <c r="D1190" s="13">
        <v>451129929971</v>
      </c>
      <c r="E1190" s="8" t="s">
        <v>21</v>
      </c>
      <c r="H1190" s="9">
        <v>240</v>
      </c>
      <c r="I1190" s="5" t="s">
        <v>22</v>
      </c>
      <c r="J1190" s="5" t="s">
        <v>24</v>
      </c>
    </row>
    <row r="1191" spans="1:10">
      <c r="A1191" s="5" t="s">
        <v>1058</v>
      </c>
      <c r="B1191" s="6">
        <v>44834.940907233795</v>
      </c>
      <c r="C1191" s="5" t="s">
        <v>13</v>
      </c>
      <c r="D1191" s="13">
        <v>451129929972</v>
      </c>
      <c r="E1191" s="8" t="s">
        <v>21</v>
      </c>
      <c r="H1191" s="9">
        <v>1444.6</v>
      </c>
      <c r="I1191" s="5" t="s">
        <v>22</v>
      </c>
      <c r="J1191" s="5" t="s">
        <v>24</v>
      </c>
    </row>
    <row r="1192" spans="1:10">
      <c r="A1192" s="5" t="s">
        <v>1058</v>
      </c>
      <c r="B1192" s="6">
        <v>44834.940907233795</v>
      </c>
      <c r="C1192" s="5" t="s">
        <v>13</v>
      </c>
      <c r="D1192" s="13">
        <v>451129929973</v>
      </c>
      <c r="E1192" s="8" t="s">
        <v>21</v>
      </c>
      <c r="H1192" s="9">
        <v>17254.5</v>
      </c>
      <c r="I1192" s="5" t="s">
        <v>22</v>
      </c>
      <c r="J1192" s="5" t="s">
        <v>24</v>
      </c>
    </row>
    <row r="1193" spans="1:10">
      <c r="A1193" s="5" t="s">
        <v>1058</v>
      </c>
      <c r="B1193" s="6">
        <v>44834.940907233795</v>
      </c>
      <c r="C1193" s="5" t="s">
        <v>13</v>
      </c>
      <c r="D1193" s="13">
        <v>451129929974</v>
      </c>
      <c r="E1193" s="8" t="s">
        <v>21</v>
      </c>
      <c r="H1193" s="9">
        <v>2618.8000000000002</v>
      </c>
      <c r="I1193" s="5" t="s">
        <v>22</v>
      </c>
      <c r="J1193" s="5" t="s">
        <v>24</v>
      </c>
    </row>
    <row r="1194" spans="1:10">
      <c r="A1194" s="5" t="s">
        <v>1058</v>
      </c>
      <c r="B1194" s="6">
        <v>44834.940907233795</v>
      </c>
      <c r="C1194" s="5" t="s">
        <v>13</v>
      </c>
      <c r="D1194" s="13">
        <v>451129929975</v>
      </c>
      <c r="E1194" s="8" t="s">
        <v>21</v>
      </c>
      <c r="H1194" s="9">
        <v>17691.86</v>
      </c>
      <c r="I1194" s="5" t="s">
        <v>22</v>
      </c>
      <c r="J1194" s="5" t="s">
        <v>24</v>
      </c>
    </row>
    <row r="1195" spans="1:10">
      <c r="A1195" s="5" t="s">
        <v>1058</v>
      </c>
      <c r="B1195" s="6">
        <v>44834.940907233795</v>
      </c>
      <c r="C1195" s="5" t="s">
        <v>13</v>
      </c>
      <c r="D1195" s="13">
        <v>451129929976</v>
      </c>
      <c r="E1195" s="8" t="s">
        <v>21</v>
      </c>
      <c r="H1195" s="9">
        <v>5108.3999999999996</v>
      </c>
      <c r="I1195" s="5" t="s">
        <v>22</v>
      </c>
      <c r="J1195" s="5" t="s">
        <v>24</v>
      </c>
    </row>
    <row r="1196" spans="1:10">
      <c r="A1196" s="5" t="s">
        <v>1058</v>
      </c>
      <c r="B1196" s="6">
        <v>44834.940907233795</v>
      </c>
      <c r="C1196" s="5" t="s">
        <v>13</v>
      </c>
      <c r="D1196" s="11">
        <v>260219</v>
      </c>
      <c r="E1196" s="8" t="s">
        <v>21</v>
      </c>
      <c r="H1196" s="9">
        <v>9743.9</v>
      </c>
      <c r="I1196" s="5" t="s">
        <v>22</v>
      </c>
      <c r="J1196" s="5" t="s">
        <v>435</v>
      </c>
    </row>
    <row r="1197" spans="1:10">
      <c r="A1197" s="5" t="s">
        <v>1058</v>
      </c>
      <c r="B1197" s="6">
        <v>44834.940907233795</v>
      </c>
      <c r="C1197" s="5" t="s">
        <v>13</v>
      </c>
      <c r="D1197" s="13">
        <v>51166786660</v>
      </c>
      <c r="E1197" s="8" t="s">
        <v>21</v>
      </c>
      <c r="H1197" s="9">
        <v>1519.4</v>
      </c>
      <c r="I1197" s="5" t="s">
        <v>22</v>
      </c>
      <c r="J1197" s="5" t="s">
        <v>435</v>
      </c>
    </row>
    <row r="1198" spans="1:10">
      <c r="A1198" s="5" t="s">
        <v>1058</v>
      </c>
      <c r="B1198" s="6">
        <v>44834.940907233795</v>
      </c>
      <c r="C1198" s="5" t="s">
        <v>13</v>
      </c>
      <c r="D1198" s="13">
        <v>45122966095</v>
      </c>
      <c r="E1198" s="8" t="s">
        <v>21</v>
      </c>
      <c r="H1198" s="9">
        <v>3445.29</v>
      </c>
      <c r="I1198" s="5" t="s">
        <v>22</v>
      </c>
      <c r="J1198" s="5" t="s">
        <v>24</v>
      </c>
    </row>
    <row r="1199" spans="1:10">
      <c r="A1199" s="5" t="s">
        <v>1058</v>
      </c>
      <c r="B1199" s="6">
        <v>44834.940907233795</v>
      </c>
      <c r="C1199" s="5" t="s">
        <v>13</v>
      </c>
      <c r="D1199" s="13">
        <v>451229660951</v>
      </c>
      <c r="E1199" s="8" t="s">
        <v>21</v>
      </c>
      <c r="H1199" s="9">
        <v>1781.72</v>
      </c>
      <c r="I1199" s="5" t="s">
        <v>22</v>
      </c>
      <c r="J1199" s="5" t="s">
        <v>24</v>
      </c>
    </row>
    <row r="1200" spans="1:10">
      <c r="A1200" s="5" t="s">
        <v>1058</v>
      </c>
      <c r="B1200" s="6">
        <v>44834.940907233795</v>
      </c>
      <c r="C1200" s="5" t="s">
        <v>13</v>
      </c>
      <c r="D1200" s="11">
        <v>274512</v>
      </c>
      <c r="E1200" s="8" t="s">
        <v>21</v>
      </c>
      <c r="H1200" s="9">
        <v>8446</v>
      </c>
      <c r="I1200" s="5" t="s">
        <v>22</v>
      </c>
      <c r="J1200" s="5" t="s">
        <v>20</v>
      </c>
    </row>
    <row r="1201" spans="1:10">
      <c r="A1201" s="5" t="s">
        <v>1058</v>
      </c>
      <c r="B1201" s="6">
        <v>44834.940907233795</v>
      </c>
      <c r="C1201" s="5" t="s">
        <v>13</v>
      </c>
      <c r="D1201" s="13">
        <v>58660109619</v>
      </c>
      <c r="E1201" s="8" t="s">
        <v>21</v>
      </c>
      <c r="H1201" s="9">
        <v>21656.74</v>
      </c>
      <c r="I1201" s="5" t="s">
        <v>22</v>
      </c>
      <c r="J1201" s="5" t="s">
        <v>24</v>
      </c>
    </row>
    <row r="1202" spans="1:10">
      <c r="A1202" s="5" t="s">
        <v>1058</v>
      </c>
      <c r="B1202" s="6">
        <v>44834.940907233795</v>
      </c>
      <c r="C1202" s="5" t="s">
        <v>13</v>
      </c>
      <c r="D1202" s="13">
        <v>45132853888</v>
      </c>
      <c r="E1202" s="8" t="s">
        <v>21</v>
      </c>
      <c r="H1202" s="9">
        <v>445.2</v>
      </c>
      <c r="I1202" s="5" t="s">
        <v>22</v>
      </c>
      <c r="J1202" s="5" t="s">
        <v>24</v>
      </c>
    </row>
    <row r="1203" spans="1:10">
      <c r="A1203" s="5" t="s">
        <v>1058</v>
      </c>
      <c r="B1203" s="6">
        <v>44834.940907233795</v>
      </c>
      <c r="C1203" s="5" t="s">
        <v>13</v>
      </c>
      <c r="D1203" s="13">
        <v>45122977415</v>
      </c>
      <c r="E1203" s="8" t="s">
        <v>21</v>
      </c>
      <c r="H1203" s="9">
        <v>295</v>
      </c>
      <c r="I1203" s="5" t="s">
        <v>22</v>
      </c>
      <c r="J1203" s="5" t="s">
        <v>24</v>
      </c>
    </row>
    <row r="1204" spans="1:10">
      <c r="A1204" s="5" t="s">
        <v>1058</v>
      </c>
      <c r="B1204" s="6">
        <v>44834.940907233795</v>
      </c>
      <c r="C1204" s="5" t="s">
        <v>13</v>
      </c>
      <c r="D1204" s="13">
        <v>45122974227</v>
      </c>
      <c r="E1204" s="8" t="s">
        <v>21</v>
      </c>
      <c r="H1204" s="9">
        <v>160.9</v>
      </c>
      <c r="I1204" s="5" t="s">
        <v>22</v>
      </c>
      <c r="J1204" s="5" t="s">
        <v>24</v>
      </c>
    </row>
    <row r="1205" spans="1:10">
      <c r="A1205" s="5" t="s">
        <v>1058</v>
      </c>
      <c r="B1205" s="6">
        <v>44834.940907233795</v>
      </c>
      <c r="C1205" s="5" t="s">
        <v>13</v>
      </c>
      <c r="D1205" s="13">
        <v>45122975959</v>
      </c>
      <c r="E1205" s="8" t="s">
        <v>21</v>
      </c>
      <c r="H1205" s="9">
        <v>250.45</v>
      </c>
      <c r="I1205" s="5" t="s">
        <v>22</v>
      </c>
      <c r="J1205" s="5" t="s">
        <v>24</v>
      </c>
    </row>
    <row r="1206" spans="1:10">
      <c r="A1206" s="5" t="s">
        <v>1058</v>
      </c>
      <c r="B1206" s="6">
        <v>44834.940907233795</v>
      </c>
      <c r="C1206" s="5" t="s">
        <v>13</v>
      </c>
      <c r="D1206" s="13">
        <v>45143226932</v>
      </c>
      <c r="E1206" s="8" t="s">
        <v>21</v>
      </c>
      <c r="H1206" s="9">
        <v>101</v>
      </c>
      <c r="I1206" s="5" t="s">
        <v>22</v>
      </c>
      <c r="J1206" s="5" t="s">
        <v>24</v>
      </c>
    </row>
    <row r="1207" spans="1:10">
      <c r="A1207" s="5" t="s">
        <v>1058</v>
      </c>
      <c r="B1207" s="6">
        <v>44834.940907233795</v>
      </c>
      <c r="C1207" s="5" t="s">
        <v>13</v>
      </c>
      <c r="D1207" s="13">
        <v>45172918153</v>
      </c>
      <c r="E1207" s="8" t="s">
        <v>21</v>
      </c>
      <c r="H1207" s="9">
        <v>1725.91</v>
      </c>
      <c r="I1207" s="5" t="s">
        <v>22</v>
      </c>
      <c r="J1207" s="5" t="s">
        <v>24</v>
      </c>
    </row>
    <row r="1208" spans="1:10">
      <c r="A1208" s="5" t="s">
        <v>1058</v>
      </c>
      <c r="B1208" s="6">
        <v>44834.940907233795</v>
      </c>
      <c r="C1208" s="5" t="s">
        <v>13</v>
      </c>
      <c r="D1208" s="13">
        <v>11440731196</v>
      </c>
      <c r="E1208" s="8" t="s">
        <v>21</v>
      </c>
      <c r="H1208" s="9">
        <v>330.05</v>
      </c>
      <c r="I1208" s="5" t="s">
        <v>22</v>
      </c>
      <c r="J1208" s="5" t="s">
        <v>24</v>
      </c>
    </row>
    <row r="1209" spans="1:10">
      <c r="A1209" s="5" t="s">
        <v>1058</v>
      </c>
      <c r="B1209" s="6">
        <v>44834.940907233795</v>
      </c>
      <c r="C1209" s="5" t="s">
        <v>13</v>
      </c>
      <c r="D1209" s="13">
        <v>51116866517</v>
      </c>
      <c r="E1209" s="8" t="s">
        <v>21</v>
      </c>
      <c r="H1209" s="9">
        <v>288</v>
      </c>
      <c r="I1209" s="5" t="s">
        <v>22</v>
      </c>
      <c r="J1209" s="5" t="s">
        <v>24</v>
      </c>
    </row>
    <row r="1210" spans="1:10">
      <c r="A1210" s="5" t="s">
        <v>1059</v>
      </c>
      <c r="B1210" s="6">
        <v>44834.940907233795</v>
      </c>
      <c r="C1210" s="5" t="s">
        <v>13</v>
      </c>
      <c r="D1210" s="11"/>
      <c r="E1210" s="8"/>
      <c r="F1210" s="9">
        <v>14069.1</v>
      </c>
      <c r="I1210" s="7" t="s">
        <v>9</v>
      </c>
      <c r="J1210" s="5" t="s">
        <v>20</v>
      </c>
    </row>
    <row r="1211" spans="1:10">
      <c r="A1211" s="5" t="s">
        <v>1058</v>
      </c>
      <c r="B1211" s="6">
        <v>44834.940907233795</v>
      </c>
      <c r="C1211" s="5" t="s">
        <v>13</v>
      </c>
      <c r="D1211" s="11"/>
      <c r="E1211" s="8"/>
      <c r="F1211" s="9">
        <v>9467.7000000000007</v>
      </c>
      <c r="I1211" s="7" t="s">
        <v>9</v>
      </c>
      <c r="J1211" s="8" t="s">
        <v>25</v>
      </c>
    </row>
    <row r="1212" spans="1:10">
      <c r="A1212" s="5" t="s">
        <v>1058</v>
      </c>
      <c r="B1212" s="6">
        <v>44834.940907233795</v>
      </c>
      <c r="C1212" s="5" t="s">
        <v>13</v>
      </c>
      <c r="D1212" s="11"/>
      <c r="E1212" s="8"/>
      <c r="F1212" s="9">
        <v>5680</v>
      </c>
      <c r="I1212" s="7" t="s">
        <v>9</v>
      </c>
      <c r="J1212" s="5" t="s">
        <v>14</v>
      </c>
    </row>
    <row r="1213" spans="1:10">
      <c r="A1213" s="5" t="s">
        <v>1058</v>
      </c>
      <c r="B1213" s="6">
        <v>44834.940907233795</v>
      </c>
      <c r="C1213" s="5" t="s">
        <v>13</v>
      </c>
      <c r="D1213" s="11"/>
      <c r="E1213" s="8"/>
      <c r="F1213" s="9">
        <v>9427.7999999999993</v>
      </c>
      <c r="I1213" s="7" t="s">
        <v>9</v>
      </c>
      <c r="J1213" s="5" t="s">
        <v>148</v>
      </c>
    </row>
    <row r="1214" spans="1:10">
      <c r="A1214" s="5" t="s">
        <v>1058</v>
      </c>
      <c r="B1214" s="6">
        <v>44834.940907233795</v>
      </c>
      <c r="C1214" s="5" t="s">
        <v>13</v>
      </c>
      <c r="D1214" s="11"/>
      <c r="E1214" s="8"/>
      <c r="F1214" s="9">
        <v>8314.7999999999993</v>
      </c>
      <c r="I1214" s="7" t="s">
        <v>9</v>
      </c>
      <c r="J1214" s="8" t="s">
        <v>149</v>
      </c>
    </row>
    <row r="1215" spans="1:10">
      <c r="A1215" s="5" t="s">
        <v>1058</v>
      </c>
      <c r="B1215" s="6">
        <v>44834.940907233795</v>
      </c>
      <c r="C1215" s="5" t="s">
        <v>13</v>
      </c>
      <c r="D1215" s="11"/>
      <c r="E1215" s="8"/>
      <c r="F1215" s="9">
        <v>44419.6</v>
      </c>
      <c r="I1215" s="7" t="s">
        <v>9</v>
      </c>
      <c r="J1215" s="5" t="s">
        <v>150</v>
      </c>
    </row>
    <row r="1216" spans="1:10">
      <c r="A1216" s="5" t="s">
        <v>1058</v>
      </c>
      <c r="B1216" s="6">
        <v>44834.940907233795</v>
      </c>
      <c r="C1216" s="5" t="s">
        <v>13</v>
      </c>
      <c r="D1216" s="11"/>
      <c r="E1216" s="8"/>
      <c r="F1216" s="9">
        <v>26179.200000000001</v>
      </c>
      <c r="I1216" s="7" t="s">
        <v>9</v>
      </c>
      <c r="J1216" s="5" t="s">
        <v>151</v>
      </c>
    </row>
    <row r="1217" spans="1:10">
      <c r="A1217" s="5" t="s">
        <v>1058</v>
      </c>
      <c r="B1217" s="6">
        <v>44834.940907233795</v>
      </c>
      <c r="C1217" s="5" t="s">
        <v>13</v>
      </c>
      <c r="D1217" s="11"/>
      <c r="E1217" s="8"/>
      <c r="F1217" s="9">
        <v>10277.299999999999</v>
      </c>
      <c r="I1217" s="7" t="s">
        <v>9</v>
      </c>
      <c r="J1217" s="5" t="s">
        <v>26</v>
      </c>
    </row>
    <row r="1218" spans="1:10">
      <c r="A1218" s="5" t="s">
        <v>1058</v>
      </c>
      <c r="B1218" s="6">
        <v>44834.940907233795</v>
      </c>
      <c r="C1218" s="5" t="s">
        <v>13</v>
      </c>
      <c r="D1218" s="11"/>
      <c r="E1218" s="8"/>
      <c r="F1218" s="9">
        <v>12647.5</v>
      </c>
      <c r="I1218" s="7" t="s">
        <v>9</v>
      </c>
      <c r="J1218" s="5" t="s">
        <v>27</v>
      </c>
    </row>
    <row r="1219" spans="1:10">
      <c r="A1219" s="5" t="s">
        <v>1058</v>
      </c>
      <c r="B1219" s="6">
        <v>44834.940907233795</v>
      </c>
      <c r="C1219" s="5" t="s">
        <v>13</v>
      </c>
      <c r="D1219" s="11"/>
      <c r="E1219" s="8"/>
      <c r="F1219" s="9">
        <v>9332.7999999999993</v>
      </c>
      <c r="I1219" s="7" t="s">
        <v>9</v>
      </c>
      <c r="J1219" s="5" t="s">
        <v>153</v>
      </c>
    </row>
    <row r="1220" spans="1:10">
      <c r="A1220" s="5" t="s">
        <v>1058</v>
      </c>
      <c r="B1220" s="6">
        <v>44834.940907233795</v>
      </c>
      <c r="C1220" s="5" t="s">
        <v>13</v>
      </c>
      <c r="D1220" s="11"/>
      <c r="E1220" s="8"/>
      <c r="F1220" s="9">
        <v>44940.5</v>
      </c>
      <c r="I1220" s="7" t="s">
        <v>9</v>
      </c>
      <c r="J1220" s="5" t="s">
        <v>356</v>
      </c>
    </row>
    <row r="1221" spans="1:10">
      <c r="A1221" s="5" t="s">
        <v>1058</v>
      </c>
      <c r="B1221" s="6">
        <v>44834.940907233795</v>
      </c>
      <c r="C1221" s="5" t="s">
        <v>13</v>
      </c>
      <c r="D1221" s="11"/>
      <c r="E1221" s="8"/>
      <c r="F1221" s="9">
        <v>9002.5</v>
      </c>
      <c r="I1221" s="7" t="s">
        <v>9</v>
      </c>
      <c r="J1221" s="5" t="s">
        <v>154</v>
      </c>
    </row>
    <row r="1222" spans="1:10">
      <c r="A1222" s="5" t="s">
        <v>1058</v>
      </c>
      <c r="B1222" s="6">
        <v>44834.940907233795</v>
      </c>
      <c r="C1222" s="5" t="s">
        <v>13</v>
      </c>
      <c r="D1222" s="11"/>
      <c r="E1222" s="8"/>
      <c r="F1222" s="9">
        <v>72280</v>
      </c>
      <c r="I1222" s="7" t="s">
        <v>9</v>
      </c>
      <c r="J1222" s="5" t="s">
        <v>23</v>
      </c>
    </row>
    <row r="1223" spans="1:10">
      <c r="A1223" s="5" t="s">
        <v>1058</v>
      </c>
      <c r="B1223" s="6">
        <v>44834.940907233795</v>
      </c>
      <c r="C1223" s="5" t="s">
        <v>13</v>
      </c>
      <c r="D1223" s="11"/>
      <c r="E1223" s="8"/>
      <c r="F1223" s="9">
        <v>11038.6</v>
      </c>
      <c r="I1223" s="7" t="s">
        <v>9</v>
      </c>
      <c r="J1223" s="8" t="s">
        <v>28</v>
      </c>
    </row>
    <row r="1224" spans="1:10">
      <c r="A1224" s="5" t="s">
        <v>1058</v>
      </c>
      <c r="B1224" s="6">
        <v>44834.940907233795</v>
      </c>
      <c r="C1224" s="5" t="s">
        <v>13</v>
      </c>
      <c r="D1224" s="11"/>
      <c r="E1224" s="8"/>
      <c r="F1224" s="9">
        <v>2913</v>
      </c>
      <c r="I1224" s="7" t="s">
        <v>9</v>
      </c>
      <c r="J1224" s="8" t="s">
        <v>29</v>
      </c>
    </row>
    <row r="1225" spans="1:10">
      <c r="A1225" s="5" t="s">
        <v>1058</v>
      </c>
      <c r="B1225" s="6">
        <v>44834.940907233795</v>
      </c>
      <c r="C1225" s="5" t="s">
        <v>13</v>
      </c>
      <c r="D1225" s="11"/>
      <c r="E1225" s="8"/>
      <c r="F1225" s="9">
        <v>12327.5</v>
      </c>
      <c r="I1225" s="7" t="s">
        <v>9</v>
      </c>
      <c r="J1225" s="8" t="s">
        <v>155</v>
      </c>
    </row>
    <row r="1226" spans="1:10">
      <c r="A1226" s="5" t="s">
        <v>1058</v>
      </c>
      <c r="B1226" s="6">
        <v>44834.940907233795</v>
      </c>
      <c r="C1226" s="5" t="s">
        <v>13</v>
      </c>
      <c r="D1226" s="11"/>
      <c r="E1226" s="8"/>
      <c r="F1226" s="9">
        <v>33463.699999999997</v>
      </c>
      <c r="I1226" s="7" t="s">
        <v>9</v>
      </c>
      <c r="J1226" s="8" t="s">
        <v>156</v>
      </c>
    </row>
    <row r="1227" spans="1:10">
      <c r="A1227" s="5" t="s">
        <v>1058</v>
      </c>
      <c r="B1227" s="6">
        <v>44834.940907233795</v>
      </c>
      <c r="C1227" s="5" t="s">
        <v>13</v>
      </c>
      <c r="D1227" s="11"/>
      <c r="E1227" s="8"/>
      <c r="F1227" s="9">
        <v>7931.4</v>
      </c>
      <c r="I1227" s="7" t="s">
        <v>9</v>
      </c>
      <c r="J1227" s="8" t="s">
        <v>30</v>
      </c>
    </row>
    <row r="1228" spans="1:10">
      <c r="A1228" s="5" t="s">
        <v>1058</v>
      </c>
      <c r="B1228" s="6">
        <v>44834.940907233795</v>
      </c>
      <c r="C1228" s="5" t="s">
        <v>13</v>
      </c>
      <c r="D1228" s="11"/>
      <c r="E1228" s="8"/>
      <c r="F1228" s="9">
        <v>1880</v>
      </c>
      <c r="I1228" s="7" t="s">
        <v>9</v>
      </c>
      <c r="J1228" s="8" t="s">
        <v>354</v>
      </c>
    </row>
    <row r="1229" spans="1:10">
      <c r="A1229" s="5" t="s">
        <v>1058</v>
      </c>
      <c r="B1229" s="6">
        <v>44834.940907233795</v>
      </c>
      <c r="C1229" s="5" t="s">
        <v>13</v>
      </c>
      <c r="D1229" s="11"/>
      <c r="E1229" s="8"/>
      <c r="F1229" s="9">
        <v>9045.2000000000007</v>
      </c>
      <c r="I1229" s="7" t="s">
        <v>9</v>
      </c>
      <c r="J1229" s="5" t="s">
        <v>435</v>
      </c>
    </row>
    <row r="1230" spans="1:10">
      <c r="A1230" s="10" t="s">
        <v>15</v>
      </c>
      <c r="B1230" s="3"/>
      <c r="C1230" s="3"/>
      <c r="D1230" s="11"/>
      <c r="E1230" s="8"/>
      <c r="F1230" s="14">
        <f>SUM(F1160:G1229)</f>
        <v>354638.2</v>
      </c>
      <c r="H1230" s="9"/>
      <c r="I1230" s="5"/>
      <c r="J1230" s="5"/>
    </row>
    <row r="1231" spans="1:10" ht="15.75">
      <c r="A1231" s="12" t="s">
        <v>16</v>
      </c>
      <c r="B1231" s="12" t="s">
        <v>17</v>
      </c>
      <c r="C1231" s="12" t="s">
        <v>18</v>
      </c>
      <c r="D1231" s="21">
        <v>111925690</v>
      </c>
      <c r="E1231" s="8"/>
      <c r="H1231" s="9"/>
      <c r="I1231" s="5"/>
      <c r="J1231" s="5"/>
    </row>
    <row r="1232" spans="1:10">
      <c r="A1232" s="5"/>
      <c r="B1232" s="6"/>
      <c r="C1232" s="5"/>
      <c r="D1232" s="11"/>
      <c r="E1232" s="8"/>
      <c r="H1232" s="9"/>
      <c r="I1232" s="5"/>
      <c r="J1232" s="5"/>
    </row>
    <row r="1233" spans="1:10">
      <c r="A1233" s="5"/>
      <c r="B1233" s="6"/>
      <c r="C1233" s="5"/>
      <c r="D1233" s="11"/>
      <c r="E1233" s="8"/>
      <c r="H1233" s="9"/>
      <c r="I1233" s="5"/>
      <c r="J1233" s="5"/>
    </row>
    <row r="1234" spans="1:10">
      <c r="A1234" s="1" t="s">
        <v>0</v>
      </c>
      <c r="B1234" s="2"/>
      <c r="C1234" s="2"/>
      <c r="D1234" s="2"/>
      <c r="E1234" s="2"/>
      <c r="F1234" s="2"/>
      <c r="G1234" s="2"/>
      <c r="H1234" s="2"/>
      <c r="I1234" s="2"/>
      <c r="J1234" s="2"/>
    </row>
    <row r="1235" spans="1:10">
      <c r="A1235" s="3" t="s">
        <v>1057</v>
      </c>
      <c r="B1235" s="2"/>
      <c r="C1235" s="2"/>
      <c r="D1235" s="2"/>
      <c r="E1235" s="2"/>
      <c r="F1235" s="2"/>
      <c r="G1235" s="2"/>
      <c r="H1235" s="2"/>
      <c r="I1235" s="2"/>
      <c r="J1235" s="2"/>
    </row>
    <row r="1236" spans="1:10">
      <c r="A1236" s="103" t="s">
        <v>0</v>
      </c>
      <c r="B1236" s="103" t="s">
        <v>2</v>
      </c>
      <c r="C1236" s="103" t="s">
        <v>3</v>
      </c>
      <c r="D1236" s="103" t="s">
        <v>4</v>
      </c>
      <c r="E1236" s="103" t="s">
        <v>5</v>
      </c>
      <c r="F1236" s="105" t="s">
        <v>6</v>
      </c>
      <c r="G1236" s="106"/>
      <c r="H1236" s="107"/>
      <c r="I1236" s="103" t="s">
        <v>7</v>
      </c>
      <c r="J1236" s="103" t="s">
        <v>8</v>
      </c>
    </row>
    <row r="1237" spans="1:10">
      <c r="A1237" s="104"/>
      <c r="B1237" s="104"/>
      <c r="C1237" s="104"/>
      <c r="D1237" s="104"/>
      <c r="E1237" s="104"/>
      <c r="F1237" s="46" t="s">
        <v>9</v>
      </c>
      <c r="G1237" s="46" t="s">
        <v>10</v>
      </c>
      <c r="H1237" s="46" t="s">
        <v>11</v>
      </c>
      <c r="I1237" s="104"/>
      <c r="J1237" s="104"/>
    </row>
    <row r="1238" spans="1:10">
      <c r="A1238" s="5" t="s">
        <v>1056</v>
      </c>
      <c r="B1238" s="6">
        <v>44835.934955092591</v>
      </c>
      <c r="C1238" s="5" t="s">
        <v>13</v>
      </c>
      <c r="D1238" s="13">
        <v>45172922902</v>
      </c>
      <c r="E1238" s="8" t="s">
        <v>21</v>
      </c>
      <c r="H1238" s="9">
        <v>13573.6</v>
      </c>
      <c r="I1238" s="5" t="s">
        <v>22</v>
      </c>
      <c r="J1238" s="5" t="s">
        <v>435</v>
      </c>
    </row>
    <row r="1239" spans="1:10">
      <c r="A1239" s="5" t="s">
        <v>1056</v>
      </c>
      <c r="B1239" s="6">
        <v>44835.934955092591</v>
      </c>
      <c r="C1239" s="5" t="s">
        <v>13</v>
      </c>
      <c r="D1239" s="11">
        <v>2950399611</v>
      </c>
      <c r="E1239" s="5" t="s">
        <v>73</v>
      </c>
      <c r="H1239" s="9">
        <v>10000</v>
      </c>
      <c r="I1239" s="5" t="s">
        <v>22</v>
      </c>
      <c r="J1239" s="5" t="s">
        <v>24</v>
      </c>
    </row>
    <row r="1240" spans="1:10">
      <c r="A1240" s="5" t="s">
        <v>1056</v>
      </c>
      <c r="B1240" s="6">
        <v>44835.934955092591</v>
      </c>
      <c r="C1240" s="5" t="s">
        <v>13</v>
      </c>
      <c r="D1240" s="11">
        <v>2950400255</v>
      </c>
      <c r="E1240" s="5" t="s">
        <v>73</v>
      </c>
      <c r="H1240" s="9">
        <v>10000</v>
      </c>
      <c r="I1240" s="5" t="s">
        <v>22</v>
      </c>
      <c r="J1240" s="5" t="s">
        <v>24</v>
      </c>
    </row>
    <row r="1241" spans="1:10">
      <c r="A1241" s="5" t="s">
        <v>1056</v>
      </c>
      <c r="B1241" s="6">
        <v>44835.934955092591</v>
      </c>
      <c r="C1241" s="5" t="s">
        <v>13</v>
      </c>
      <c r="D1241" s="11">
        <v>2950497360</v>
      </c>
      <c r="E1241" s="5" t="s">
        <v>73</v>
      </c>
      <c r="H1241" s="9">
        <v>5000</v>
      </c>
      <c r="I1241" s="5" t="s">
        <v>22</v>
      </c>
      <c r="J1241" s="5" t="s">
        <v>24</v>
      </c>
    </row>
    <row r="1242" spans="1:10">
      <c r="A1242" s="5" t="s">
        <v>1056</v>
      </c>
      <c r="B1242" s="6">
        <v>44835.934955092591</v>
      </c>
      <c r="C1242" s="5" t="s">
        <v>13</v>
      </c>
      <c r="D1242" s="11">
        <v>2955649182</v>
      </c>
      <c r="E1242" s="5" t="s">
        <v>73</v>
      </c>
      <c r="H1242" s="9">
        <v>12751</v>
      </c>
      <c r="I1242" s="5" t="s">
        <v>22</v>
      </c>
      <c r="J1242" s="5" t="s">
        <v>24</v>
      </c>
    </row>
    <row r="1243" spans="1:10">
      <c r="A1243" s="5" t="s">
        <v>1056</v>
      </c>
      <c r="B1243" s="6">
        <v>44835.934955092591</v>
      </c>
      <c r="C1243" s="5" t="s">
        <v>13</v>
      </c>
      <c r="D1243" s="11">
        <v>225770</v>
      </c>
      <c r="E1243" s="8" t="s">
        <v>21</v>
      </c>
      <c r="H1243" s="9">
        <v>7306.8</v>
      </c>
      <c r="I1243" s="5" t="s">
        <v>22</v>
      </c>
      <c r="J1243" s="5" t="s">
        <v>23</v>
      </c>
    </row>
    <row r="1244" spans="1:10">
      <c r="A1244" s="5" t="s">
        <v>1056</v>
      </c>
      <c r="B1244" s="6">
        <v>44835.934955092591</v>
      </c>
      <c r="C1244" s="5" t="s">
        <v>13</v>
      </c>
      <c r="D1244" s="11">
        <v>7647</v>
      </c>
      <c r="E1244" s="8" t="s">
        <v>21</v>
      </c>
      <c r="H1244" s="9">
        <v>270</v>
      </c>
      <c r="I1244" s="5" t="s">
        <v>22</v>
      </c>
      <c r="J1244" s="5" t="s">
        <v>435</v>
      </c>
    </row>
    <row r="1245" spans="1:10">
      <c r="A1245" s="5" t="s">
        <v>1056</v>
      </c>
      <c r="B1245" s="6">
        <v>44835.934955092591</v>
      </c>
      <c r="C1245" s="5" t="s">
        <v>13</v>
      </c>
      <c r="D1245" s="11">
        <v>7649</v>
      </c>
      <c r="E1245" s="8" t="s">
        <v>21</v>
      </c>
      <c r="H1245" s="9">
        <v>4860</v>
      </c>
      <c r="I1245" s="5" t="s">
        <v>22</v>
      </c>
      <c r="J1245" s="5" t="s">
        <v>20</v>
      </c>
    </row>
    <row r="1246" spans="1:10">
      <c r="A1246" s="5" t="s">
        <v>1056</v>
      </c>
      <c r="B1246" s="6">
        <v>44835.934955092591</v>
      </c>
      <c r="C1246" s="5" t="s">
        <v>13</v>
      </c>
      <c r="D1246" s="11">
        <v>7651</v>
      </c>
      <c r="E1246" s="8" t="s">
        <v>21</v>
      </c>
      <c r="H1246" s="9">
        <v>3910</v>
      </c>
      <c r="I1246" s="5" t="s">
        <v>22</v>
      </c>
      <c r="J1246" s="5" t="s">
        <v>20</v>
      </c>
    </row>
    <row r="1247" spans="1:10">
      <c r="A1247" s="5" t="s">
        <v>1056</v>
      </c>
      <c r="B1247" s="6">
        <v>44835.934955092591</v>
      </c>
      <c r="C1247" s="5" t="s">
        <v>13</v>
      </c>
      <c r="D1247" s="11">
        <v>225767</v>
      </c>
      <c r="E1247" s="8" t="s">
        <v>21</v>
      </c>
      <c r="H1247" s="9">
        <v>10876</v>
      </c>
      <c r="I1247" s="5" t="s">
        <v>22</v>
      </c>
      <c r="J1247" s="5" t="s">
        <v>20</v>
      </c>
    </row>
    <row r="1248" spans="1:10">
      <c r="A1248" s="5" t="s">
        <v>1056</v>
      </c>
      <c r="B1248" s="6">
        <v>44835.934955092591</v>
      </c>
      <c r="C1248" s="5" t="s">
        <v>13</v>
      </c>
      <c r="D1248" s="11"/>
      <c r="E1248" s="8"/>
      <c r="F1248" s="9">
        <v>13.8</v>
      </c>
      <c r="I1248" s="7" t="s">
        <v>9</v>
      </c>
      <c r="J1248" s="5" t="s">
        <v>20</v>
      </c>
    </row>
    <row r="1249" spans="1:10">
      <c r="A1249" s="5" t="s">
        <v>1056</v>
      </c>
      <c r="B1249" s="6">
        <v>44835.934955092591</v>
      </c>
      <c r="C1249" s="5" t="s">
        <v>13</v>
      </c>
      <c r="D1249" s="11"/>
      <c r="E1249" s="8"/>
      <c r="F1249" s="9">
        <v>4</v>
      </c>
      <c r="I1249" s="7" t="s">
        <v>9</v>
      </c>
      <c r="J1249" s="5" t="s">
        <v>435</v>
      </c>
    </row>
    <row r="1250" spans="1:10">
      <c r="A1250" s="10" t="s">
        <v>15</v>
      </c>
      <c r="B1250" s="3"/>
      <c r="C1250" s="3"/>
      <c r="D1250" s="11"/>
      <c r="E1250" s="8"/>
      <c r="F1250" s="14">
        <f>SUM(F1238:G1249)</f>
        <v>17.8</v>
      </c>
      <c r="H1250" s="9"/>
      <c r="I1250" s="5"/>
      <c r="J1250" s="5"/>
    </row>
    <row r="1251" spans="1:10" ht="15.75">
      <c r="A1251" s="12" t="s">
        <v>16</v>
      </c>
      <c r="B1251" s="12" t="s">
        <v>17</v>
      </c>
      <c r="C1251" s="12" t="s">
        <v>18</v>
      </c>
      <c r="D1251" s="21">
        <v>111925691</v>
      </c>
      <c r="E1251" s="8"/>
      <c r="H1251" s="9"/>
      <c r="I1251" s="5"/>
      <c r="J1251" s="5"/>
    </row>
    <row r="1254" spans="1:10">
      <c r="A1254" s="1" t="s">
        <v>0</v>
      </c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1:10">
      <c r="A1255" s="3" t="s">
        <v>1131</v>
      </c>
      <c r="B1255" s="2"/>
      <c r="C1255" s="2"/>
      <c r="D1255" s="2"/>
      <c r="E1255" s="2"/>
      <c r="F1255" s="2"/>
      <c r="G1255" s="2"/>
      <c r="H1255" s="2"/>
      <c r="I1255" s="2"/>
      <c r="J1255" s="2"/>
    </row>
    <row r="1256" spans="1:10">
      <c r="A1256" s="103" t="s">
        <v>0</v>
      </c>
      <c r="B1256" s="103" t="s">
        <v>2</v>
      </c>
      <c r="C1256" s="103" t="s">
        <v>3</v>
      </c>
      <c r="D1256" s="103" t="s">
        <v>4</v>
      </c>
      <c r="E1256" s="103" t="s">
        <v>5</v>
      </c>
      <c r="F1256" s="105" t="s">
        <v>6</v>
      </c>
      <c r="G1256" s="106"/>
      <c r="H1256" s="107"/>
      <c r="I1256" s="103" t="s">
        <v>7</v>
      </c>
      <c r="J1256" s="103" t="s">
        <v>8</v>
      </c>
    </row>
    <row r="1257" spans="1:10">
      <c r="A1257" s="104"/>
      <c r="B1257" s="104"/>
      <c r="C1257" s="104"/>
      <c r="D1257" s="104"/>
      <c r="E1257" s="104"/>
      <c r="F1257" s="46" t="s">
        <v>9</v>
      </c>
      <c r="G1257" s="46" t="s">
        <v>10</v>
      </c>
      <c r="H1257" s="46" t="s">
        <v>11</v>
      </c>
      <c r="I1257" s="104"/>
      <c r="J1257" s="104"/>
    </row>
    <row r="1258" spans="1:10">
      <c r="A1258" s="5" t="s">
        <v>1130</v>
      </c>
      <c r="B1258" s="6">
        <v>44837.512885231481</v>
      </c>
      <c r="C1258" s="5" t="s">
        <v>13</v>
      </c>
      <c r="D1258" s="7"/>
      <c r="E1258" s="8"/>
      <c r="F1258" s="9">
        <v>7697</v>
      </c>
      <c r="I1258" s="7" t="s">
        <v>9</v>
      </c>
      <c r="J1258" s="5" t="s">
        <v>14</v>
      </c>
    </row>
    <row r="1259" spans="1:10">
      <c r="A1259" s="5" t="s">
        <v>1130</v>
      </c>
      <c r="B1259" s="6">
        <v>44837.512885231481</v>
      </c>
      <c r="C1259" s="5" t="s">
        <v>13</v>
      </c>
      <c r="D1259" s="7"/>
      <c r="E1259" s="8"/>
      <c r="F1259" s="9">
        <v>5668.1</v>
      </c>
      <c r="I1259" s="7" t="s">
        <v>9</v>
      </c>
      <c r="J1259" s="5" t="s">
        <v>150</v>
      </c>
    </row>
    <row r="1260" spans="1:10">
      <c r="A1260" s="5" t="s">
        <v>1130</v>
      </c>
      <c r="B1260" s="6">
        <v>44837.512885231481</v>
      </c>
      <c r="C1260" s="5" t="s">
        <v>13</v>
      </c>
      <c r="D1260" s="7"/>
      <c r="E1260" s="8"/>
      <c r="F1260" s="9">
        <v>6501.1</v>
      </c>
      <c r="I1260" s="7" t="s">
        <v>9</v>
      </c>
      <c r="J1260" s="5" t="s">
        <v>151</v>
      </c>
    </row>
    <row r="1261" spans="1:10">
      <c r="A1261" s="5" t="s">
        <v>1130</v>
      </c>
      <c r="B1261" s="6">
        <v>44837.512885231481</v>
      </c>
      <c r="C1261" s="5" t="s">
        <v>13</v>
      </c>
      <c r="D1261" s="7"/>
      <c r="E1261" s="8"/>
      <c r="F1261" s="9">
        <v>8096.4</v>
      </c>
      <c r="I1261" s="7" t="s">
        <v>9</v>
      </c>
      <c r="J1261" s="5" t="s">
        <v>26</v>
      </c>
    </row>
    <row r="1262" spans="1:10">
      <c r="A1262" s="5" t="s">
        <v>1130</v>
      </c>
      <c r="B1262" s="6">
        <v>44837.512885231481</v>
      </c>
      <c r="C1262" s="5" t="s">
        <v>13</v>
      </c>
      <c r="D1262" s="7"/>
      <c r="E1262" s="8"/>
      <c r="F1262" s="9">
        <v>10981.4</v>
      </c>
      <c r="I1262" s="7" t="s">
        <v>9</v>
      </c>
      <c r="J1262" s="5" t="s">
        <v>27</v>
      </c>
    </row>
    <row r="1263" spans="1:10">
      <c r="A1263" s="5" t="s">
        <v>1130</v>
      </c>
      <c r="B1263" s="6">
        <v>44837.512885231481</v>
      </c>
      <c r="C1263" s="5" t="s">
        <v>13</v>
      </c>
      <c r="D1263" s="7"/>
      <c r="E1263" s="8"/>
      <c r="F1263" s="9">
        <v>12968.2</v>
      </c>
      <c r="I1263" s="7" t="s">
        <v>9</v>
      </c>
      <c r="J1263" s="5" t="s">
        <v>153</v>
      </c>
    </row>
    <row r="1264" spans="1:10">
      <c r="A1264" s="5" t="s">
        <v>1130</v>
      </c>
      <c r="B1264" s="6">
        <v>44837.512885231481</v>
      </c>
      <c r="C1264" s="5" t="s">
        <v>13</v>
      </c>
      <c r="D1264" s="7"/>
      <c r="E1264" s="8"/>
      <c r="F1264" s="9">
        <v>6289.1</v>
      </c>
      <c r="I1264" s="7" t="s">
        <v>9</v>
      </c>
      <c r="J1264" s="5" t="s">
        <v>154</v>
      </c>
    </row>
    <row r="1265" spans="1:10">
      <c r="A1265" s="5" t="s">
        <v>1130</v>
      </c>
      <c r="B1265" s="6">
        <v>44837.512885231481</v>
      </c>
      <c r="C1265" s="5" t="s">
        <v>13</v>
      </c>
      <c r="D1265" s="7"/>
      <c r="E1265" s="8"/>
      <c r="F1265" s="9">
        <v>2056.1</v>
      </c>
      <c r="I1265" s="7" t="s">
        <v>9</v>
      </c>
      <c r="J1265" s="8" t="s">
        <v>29</v>
      </c>
    </row>
    <row r="1266" spans="1:10">
      <c r="A1266" s="5" t="s">
        <v>1130</v>
      </c>
      <c r="B1266" s="6">
        <v>44837.512885231481</v>
      </c>
      <c r="C1266" s="5" t="s">
        <v>13</v>
      </c>
      <c r="D1266" s="7"/>
      <c r="E1266" s="8"/>
      <c r="F1266" s="9">
        <v>9016.2999999999993</v>
      </c>
      <c r="I1266" s="7" t="s">
        <v>9</v>
      </c>
      <c r="J1266" s="8" t="s">
        <v>155</v>
      </c>
    </row>
    <row r="1267" spans="1:10">
      <c r="A1267" s="5" t="s">
        <v>1130</v>
      </c>
      <c r="B1267" s="6">
        <v>44837.512885231481</v>
      </c>
      <c r="C1267" s="5" t="s">
        <v>13</v>
      </c>
      <c r="D1267" s="7"/>
      <c r="E1267" s="8"/>
      <c r="F1267" s="9">
        <v>6102.8</v>
      </c>
      <c r="I1267" s="7" t="s">
        <v>9</v>
      </c>
      <c r="J1267" s="8" t="s">
        <v>156</v>
      </c>
    </row>
    <row r="1268" spans="1:10">
      <c r="A1268" s="5" t="s">
        <v>1130</v>
      </c>
      <c r="B1268" s="6">
        <v>44837.512885231481</v>
      </c>
      <c r="C1268" s="5" t="s">
        <v>13</v>
      </c>
      <c r="D1268" s="7"/>
      <c r="E1268" s="8"/>
      <c r="F1268" s="9">
        <v>10551.5</v>
      </c>
      <c r="I1268" s="7" t="s">
        <v>9</v>
      </c>
      <c r="J1268" s="8" t="s">
        <v>30</v>
      </c>
    </row>
    <row r="1269" spans="1:10">
      <c r="A1269" s="5" t="s">
        <v>1130</v>
      </c>
      <c r="B1269" s="6">
        <v>44837.512885231481</v>
      </c>
      <c r="C1269" s="5" t="s">
        <v>13</v>
      </c>
      <c r="D1269" s="7"/>
      <c r="E1269" s="8"/>
      <c r="F1269" s="9">
        <v>54466.9</v>
      </c>
      <c r="I1269" s="7" t="s">
        <v>9</v>
      </c>
      <c r="J1269" s="8" t="s">
        <v>354</v>
      </c>
    </row>
    <row r="1270" spans="1:10">
      <c r="A1270" s="10" t="s">
        <v>15</v>
      </c>
      <c r="B1270" s="3"/>
      <c r="C1270" s="3"/>
      <c r="D1270" s="11"/>
      <c r="E1270" s="8"/>
      <c r="F1270" s="14">
        <f>SUM(F1258:G1269)</f>
        <v>140394.9</v>
      </c>
      <c r="H1270" s="9"/>
      <c r="I1270" s="7"/>
      <c r="J1270" s="8"/>
    </row>
    <row r="1271" spans="1:10" ht="15.75">
      <c r="A1271" s="12" t="s">
        <v>16</v>
      </c>
      <c r="B1271" s="12" t="s">
        <v>17</v>
      </c>
      <c r="C1271" s="12" t="s">
        <v>18</v>
      </c>
      <c r="D1271" s="21">
        <v>111925692</v>
      </c>
      <c r="E1271" s="8"/>
      <c r="H1271" s="9"/>
      <c r="I1271" s="7"/>
      <c r="J1271" s="8"/>
    </row>
    <row r="1272" spans="1:10">
      <c r="A1272" s="5"/>
      <c r="B1272" s="6"/>
      <c r="C1272" s="5"/>
      <c r="D1272" s="11"/>
      <c r="E1272" s="8"/>
      <c r="H1272" s="9"/>
      <c r="I1272" s="7"/>
      <c r="J1272" s="8"/>
    </row>
    <row r="1273" spans="1:10">
      <c r="A1273" s="5"/>
      <c r="B1273" s="6"/>
      <c r="C1273" s="5"/>
      <c r="D1273" s="11"/>
      <c r="E1273" s="8"/>
      <c r="H1273" s="9"/>
      <c r="I1273" s="7"/>
      <c r="J1273" s="8"/>
    </row>
    <row r="1274" spans="1:10">
      <c r="A1274" s="5" t="s">
        <v>1129</v>
      </c>
      <c r="B1274" s="6">
        <v>44837.971492662036</v>
      </c>
      <c r="C1274" s="5" t="s">
        <v>13</v>
      </c>
      <c r="D1274" s="11">
        <v>4513286199</v>
      </c>
      <c r="E1274" s="8" t="s">
        <v>21</v>
      </c>
      <c r="H1274" s="9">
        <v>324.16000000000003</v>
      </c>
      <c r="I1274" s="5" t="s">
        <v>22</v>
      </c>
      <c r="J1274" s="5" t="s">
        <v>435</v>
      </c>
    </row>
    <row r="1275" spans="1:10">
      <c r="A1275" s="5" t="s">
        <v>1129</v>
      </c>
      <c r="B1275" s="6">
        <v>44837.971492662036</v>
      </c>
      <c r="C1275" s="5" t="s">
        <v>13</v>
      </c>
      <c r="D1275" s="13">
        <v>45143232273</v>
      </c>
      <c r="E1275" s="8" t="s">
        <v>21</v>
      </c>
      <c r="H1275" s="9">
        <v>742.6</v>
      </c>
      <c r="I1275" s="5" t="s">
        <v>22</v>
      </c>
      <c r="J1275" s="5" t="s">
        <v>435</v>
      </c>
    </row>
    <row r="1276" spans="1:10">
      <c r="A1276" s="5" t="s">
        <v>1129</v>
      </c>
      <c r="B1276" s="6">
        <v>44837.971492662036</v>
      </c>
      <c r="C1276" s="5" t="s">
        <v>13</v>
      </c>
      <c r="D1276" s="13">
        <v>45112993606</v>
      </c>
      <c r="E1276" s="8" t="s">
        <v>21</v>
      </c>
      <c r="H1276" s="9">
        <v>2910</v>
      </c>
      <c r="I1276" s="5" t="s">
        <v>22</v>
      </c>
      <c r="J1276" s="5" t="s">
        <v>24</v>
      </c>
    </row>
    <row r="1277" spans="1:10">
      <c r="A1277" s="5" t="s">
        <v>1129</v>
      </c>
      <c r="B1277" s="6">
        <v>44837.971492662036</v>
      </c>
      <c r="C1277" s="5" t="s">
        <v>13</v>
      </c>
      <c r="D1277" s="13">
        <v>45122986196</v>
      </c>
      <c r="E1277" s="8" t="s">
        <v>21</v>
      </c>
      <c r="H1277" s="9">
        <v>187.3</v>
      </c>
      <c r="I1277" s="5" t="s">
        <v>22</v>
      </c>
      <c r="J1277" s="5" t="s">
        <v>435</v>
      </c>
    </row>
    <row r="1278" spans="1:10">
      <c r="A1278" s="5" t="s">
        <v>1129</v>
      </c>
      <c r="B1278" s="6">
        <v>44837.971492662036</v>
      </c>
      <c r="C1278" s="5" t="s">
        <v>13</v>
      </c>
      <c r="D1278" s="11">
        <v>225914</v>
      </c>
      <c r="E1278" s="8" t="s">
        <v>21</v>
      </c>
      <c r="H1278" s="9">
        <v>20765.7</v>
      </c>
      <c r="I1278" s="5" t="s">
        <v>22</v>
      </c>
      <c r="J1278" s="5" t="s">
        <v>20</v>
      </c>
    </row>
    <row r="1279" spans="1:10">
      <c r="A1279" s="5" t="s">
        <v>1129</v>
      </c>
      <c r="B1279" s="6">
        <v>44837.971492662036</v>
      </c>
      <c r="C1279" s="5" t="s">
        <v>13</v>
      </c>
      <c r="D1279" s="11">
        <v>225916</v>
      </c>
      <c r="E1279" s="8" t="s">
        <v>21</v>
      </c>
      <c r="H1279" s="9">
        <v>11946.9</v>
      </c>
      <c r="I1279" s="5" t="s">
        <v>22</v>
      </c>
      <c r="J1279" s="5" t="s">
        <v>23</v>
      </c>
    </row>
    <row r="1280" spans="1:10">
      <c r="A1280" s="5" t="s">
        <v>1129</v>
      </c>
      <c r="B1280" s="6">
        <v>44837.971492662036</v>
      </c>
      <c r="C1280" s="5" t="s">
        <v>13</v>
      </c>
      <c r="D1280" s="13">
        <v>45172920767</v>
      </c>
      <c r="E1280" s="8" t="s">
        <v>21</v>
      </c>
      <c r="H1280" s="9">
        <v>40000</v>
      </c>
      <c r="I1280" s="5" t="s">
        <v>22</v>
      </c>
      <c r="J1280" s="5" t="s">
        <v>24</v>
      </c>
    </row>
    <row r="1281" spans="1:10">
      <c r="A1281" s="5" t="s">
        <v>1129</v>
      </c>
      <c r="B1281" s="6">
        <v>44837.971492662036</v>
      </c>
      <c r="C1281" s="5" t="s">
        <v>13</v>
      </c>
      <c r="D1281" s="13">
        <v>45152851804</v>
      </c>
      <c r="E1281" s="8" t="s">
        <v>21</v>
      </c>
      <c r="H1281" s="9">
        <v>10806.93</v>
      </c>
      <c r="I1281" s="5" t="s">
        <v>22</v>
      </c>
      <c r="J1281" s="5" t="s">
        <v>24</v>
      </c>
    </row>
    <row r="1282" spans="1:10">
      <c r="A1282" s="5" t="s">
        <v>1129</v>
      </c>
      <c r="B1282" s="6">
        <v>44837.971492662036</v>
      </c>
      <c r="C1282" s="5" t="s">
        <v>13</v>
      </c>
      <c r="D1282" s="13">
        <v>451528518041</v>
      </c>
      <c r="E1282" s="8" t="s">
        <v>21</v>
      </c>
      <c r="H1282" s="9">
        <v>7114.3</v>
      </c>
      <c r="I1282" s="5" t="s">
        <v>22</v>
      </c>
      <c r="J1282" s="5" t="s">
        <v>24</v>
      </c>
    </row>
    <row r="1283" spans="1:10">
      <c r="A1283" s="5" t="s">
        <v>1129</v>
      </c>
      <c r="B1283" s="6">
        <v>44837.971492662036</v>
      </c>
      <c r="C1283" s="5" t="s">
        <v>13</v>
      </c>
      <c r="D1283" s="13">
        <v>45152852397</v>
      </c>
      <c r="E1283" s="8" t="s">
        <v>21</v>
      </c>
      <c r="H1283" s="9">
        <v>6589.44</v>
      </c>
      <c r="I1283" s="5" t="s">
        <v>22</v>
      </c>
      <c r="J1283" s="5" t="s">
        <v>24</v>
      </c>
    </row>
    <row r="1284" spans="1:10">
      <c r="A1284" s="5" t="s">
        <v>1129</v>
      </c>
      <c r="B1284" s="6">
        <v>44837.971492662036</v>
      </c>
      <c r="C1284" s="5" t="s">
        <v>13</v>
      </c>
      <c r="D1284" s="11">
        <v>756291</v>
      </c>
      <c r="E1284" s="8" t="s">
        <v>21</v>
      </c>
      <c r="H1284" s="9">
        <v>868.34</v>
      </c>
      <c r="I1284" s="5" t="s">
        <v>22</v>
      </c>
      <c r="J1284" s="5" t="s">
        <v>435</v>
      </c>
    </row>
    <row r="1285" spans="1:10">
      <c r="A1285" s="5" t="s">
        <v>1129</v>
      </c>
      <c r="B1285" s="6">
        <v>44837.971492662036</v>
      </c>
      <c r="C1285" s="5" t="s">
        <v>13</v>
      </c>
      <c r="D1285" s="11">
        <v>3453</v>
      </c>
      <c r="E1285" s="8" t="s">
        <v>21</v>
      </c>
      <c r="H1285" s="9">
        <v>950</v>
      </c>
      <c r="I1285" s="5" t="s">
        <v>22</v>
      </c>
      <c r="J1285" s="5" t="s">
        <v>435</v>
      </c>
    </row>
    <row r="1286" spans="1:10">
      <c r="A1286" s="5" t="s">
        <v>1129</v>
      </c>
      <c r="B1286" s="6">
        <v>44837.971492662036</v>
      </c>
      <c r="C1286" s="5" t="s">
        <v>13</v>
      </c>
      <c r="D1286" s="11">
        <v>756290</v>
      </c>
      <c r="E1286" s="8" t="s">
        <v>21</v>
      </c>
      <c r="H1286" s="9">
        <v>24359.1</v>
      </c>
      <c r="I1286" s="5" t="s">
        <v>22</v>
      </c>
      <c r="J1286" s="5" t="s">
        <v>435</v>
      </c>
    </row>
    <row r="1287" spans="1:10">
      <c r="A1287" s="5" t="s">
        <v>1129</v>
      </c>
      <c r="B1287" s="6">
        <v>44837.971492662036</v>
      </c>
      <c r="C1287" s="5" t="s">
        <v>13</v>
      </c>
      <c r="D1287" s="13">
        <v>45143229892</v>
      </c>
      <c r="E1287" s="8" t="s">
        <v>21</v>
      </c>
      <c r="H1287" s="9">
        <v>1457.6</v>
      </c>
      <c r="I1287" s="5" t="s">
        <v>22</v>
      </c>
      <c r="J1287" s="5" t="s">
        <v>24</v>
      </c>
    </row>
    <row r="1288" spans="1:10">
      <c r="A1288" s="5" t="s">
        <v>1129</v>
      </c>
      <c r="B1288" s="6">
        <v>44837.971492662036</v>
      </c>
      <c r="C1288" s="5" t="s">
        <v>13</v>
      </c>
      <c r="D1288" s="13">
        <v>51516858646</v>
      </c>
      <c r="E1288" s="8" t="s">
        <v>21</v>
      </c>
      <c r="H1288" s="9">
        <v>291.60000000000002</v>
      </c>
      <c r="I1288" s="5" t="s">
        <v>22</v>
      </c>
      <c r="J1288" s="5" t="s">
        <v>24</v>
      </c>
    </row>
    <row r="1289" spans="1:10">
      <c r="A1289" s="5" t="s">
        <v>1129</v>
      </c>
      <c r="B1289" s="6">
        <v>44837.971492662036</v>
      </c>
      <c r="C1289" s="5" t="s">
        <v>13</v>
      </c>
      <c r="D1289" s="13">
        <v>45162957841</v>
      </c>
      <c r="E1289" s="8" t="s">
        <v>21</v>
      </c>
      <c r="H1289" s="9">
        <v>399.65</v>
      </c>
      <c r="I1289" s="5" t="s">
        <v>22</v>
      </c>
      <c r="J1289" s="5" t="s">
        <v>24</v>
      </c>
    </row>
    <row r="1290" spans="1:10">
      <c r="A1290" s="5" t="s">
        <v>1129</v>
      </c>
      <c r="B1290" s="6">
        <v>44837.971492662036</v>
      </c>
      <c r="C1290" s="5" t="s">
        <v>13</v>
      </c>
      <c r="D1290" s="13">
        <v>45162955786</v>
      </c>
      <c r="E1290" s="8" t="s">
        <v>21</v>
      </c>
      <c r="H1290" s="9">
        <v>66.599999999999994</v>
      </c>
      <c r="I1290" s="5" t="s">
        <v>22</v>
      </c>
      <c r="J1290" s="5" t="s">
        <v>24</v>
      </c>
    </row>
    <row r="1291" spans="1:10">
      <c r="A1291" s="5" t="s">
        <v>1129</v>
      </c>
      <c r="B1291" s="6">
        <v>44837.971492662036</v>
      </c>
      <c r="C1291" s="5" t="s">
        <v>13</v>
      </c>
      <c r="D1291" s="11"/>
      <c r="E1291" s="8"/>
      <c r="F1291" s="9">
        <v>1170</v>
      </c>
      <c r="I1291" s="7" t="s">
        <v>9</v>
      </c>
      <c r="J1291" s="8" t="s">
        <v>25</v>
      </c>
    </row>
    <row r="1292" spans="1:10">
      <c r="A1292" s="5" t="s">
        <v>1129</v>
      </c>
      <c r="B1292" s="6">
        <v>44837.971492662036</v>
      </c>
      <c r="C1292" s="5" t="s">
        <v>13</v>
      </c>
      <c r="D1292" s="11"/>
      <c r="E1292" s="8"/>
      <c r="F1292" s="9">
        <v>5771.1</v>
      </c>
      <c r="I1292" s="7" t="s">
        <v>9</v>
      </c>
      <c r="J1292" s="5" t="s">
        <v>148</v>
      </c>
    </row>
    <row r="1293" spans="1:10">
      <c r="A1293" s="5" t="s">
        <v>1129</v>
      </c>
      <c r="B1293" s="6">
        <v>44837.971492662036</v>
      </c>
      <c r="C1293" s="5" t="s">
        <v>13</v>
      </c>
      <c r="D1293" s="11"/>
      <c r="E1293" s="8"/>
      <c r="F1293" s="9">
        <v>3006</v>
      </c>
      <c r="I1293" s="7" t="s">
        <v>9</v>
      </c>
      <c r="J1293" s="8" t="s">
        <v>149</v>
      </c>
    </row>
    <row r="1294" spans="1:10">
      <c r="A1294" s="5" t="s">
        <v>1129</v>
      </c>
      <c r="B1294" s="6">
        <v>44837.971492662036</v>
      </c>
      <c r="C1294" s="5" t="s">
        <v>13</v>
      </c>
      <c r="D1294" s="11"/>
      <c r="E1294" s="8"/>
      <c r="F1294" s="9">
        <v>9027.2000000000007</v>
      </c>
      <c r="I1294" s="7" t="s">
        <v>9</v>
      </c>
      <c r="J1294" s="5" t="s">
        <v>150</v>
      </c>
    </row>
    <row r="1295" spans="1:10">
      <c r="A1295" s="5" t="s">
        <v>1129</v>
      </c>
      <c r="B1295" s="6">
        <v>44837.971492662036</v>
      </c>
      <c r="C1295" s="5" t="s">
        <v>13</v>
      </c>
      <c r="D1295" s="11"/>
      <c r="E1295" s="8"/>
      <c r="F1295" s="9">
        <v>2247.9</v>
      </c>
      <c r="I1295" s="7" t="s">
        <v>9</v>
      </c>
      <c r="J1295" s="5" t="s">
        <v>151</v>
      </c>
    </row>
    <row r="1296" spans="1:10">
      <c r="A1296" s="5" t="s">
        <v>1129</v>
      </c>
      <c r="B1296" s="6">
        <v>44837.971492662036</v>
      </c>
      <c r="C1296" s="5" t="s">
        <v>13</v>
      </c>
      <c r="D1296" s="11"/>
      <c r="E1296" s="8"/>
      <c r="F1296" s="9">
        <v>2531.6</v>
      </c>
      <c r="I1296" s="7" t="s">
        <v>9</v>
      </c>
      <c r="J1296" s="5" t="s">
        <v>27</v>
      </c>
    </row>
    <row r="1297" spans="1:10">
      <c r="A1297" s="5" t="s">
        <v>1129</v>
      </c>
      <c r="B1297" s="6">
        <v>44837.971492662036</v>
      </c>
      <c r="C1297" s="5" t="s">
        <v>13</v>
      </c>
      <c r="D1297" s="11"/>
      <c r="E1297" s="8"/>
      <c r="F1297" s="9">
        <v>3041.2</v>
      </c>
      <c r="I1297" s="7" t="s">
        <v>9</v>
      </c>
      <c r="J1297" s="5" t="s">
        <v>154</v>
      </c>
    </row>
    <row r="1298" spans="1:10">
      <c r="A1298" s="5" t="s">
        <v>1129</v>
      </c>
      <c r="B1298" s="6">
        <v>44837.971492662036</v>
      </c>
      <c r="C1298" s="5" t="s">
        <v>13</v>
      </c>
      <c r="D1298" s="11"/>
      <c r="E1298" s="8"/>
      <c r="F1298" s="9">
        <v>5803.5</v>
      </c>
      <c r="I1298" s="7" t="s">
        <v>9</v>
      </c>
      <c r="J1298" s="8" t="s">
        <v>28</v>
      </c>
    </row>
    <row r="1299" spans="1:10">
      <c r="A1299" s="5" t="s">
        <v>1129</v>
      </c>
      <c r="B1299" s="6">
        <v>44837.971492662036</v>
      </c>
      <c r="C1299" s="5" t="s">
        <v>13</v>
      </c>
      <c r="D1299" s="11"/>
      <c r="E1299" s="8"/>
      <c r="F1299" s="9">
        <v>2407.9</v>
      </c>
      <c r="I1299" s="7" t="s">
        <v>9</v>
      </c>
      <c r="J1299" s="8" t="s">
        <v>29</v>
      </c>
    </row>
    <row r="1300" spans="1:10">
      <c r="A1300" s="5" t="s">
        <v>1129</v>
      </c>
      <c r="B1300" s="6">
        <v>44837.971492662036</v>
      </c>
      <c r="C1300" s="5" t="s">
        <v>13</v>
      </c>
      <c r="D1300" s="11"/>
      <c r="E1300" s="8"/>
      <c r="F1300" s="9">
        <v>5389.4</v>
      </c>
      <c r="I1300" s="7" t="s">
        <v>9</v>
      </c>
      <c r="J1300" s="8" t="s">
        <v>156</v>
      </c>
    </row>
    <row r="1301" spans="1:10">
      <c r="A1301" s="5" t="s">
        <v>1129</v>
      </c>
      <c r="B1301" s="6">
        <v>44837.971492662036</v>
      </c>
      <c r="C1301" s="5" t="s">
        <v>13</v>
      </c>
      <c r="D1301" s="11"/>
      <c r="E1301" s="8"/>
      <c r="F1301" s="9">
        <v>4440.3</v>
      </c>
      <c r="I1301" s="7" t="s">
        <v>9</v>
      </c>
      <c r="J1301" s="8" t="s">
        <v>30</v>
      </c>
    </row>
    <row r="1302" spans="1:10">
      <c r="A1302" s="5" t="s">
        <v>1129</v>
      </c>
      <c r="B1302" s="6">
        <v>44837.971492662036</v>
      </c>
      <c r="C1302" s="5" t="s">
        <v>13</v>
      </c>
      <c r="D1302" s="11"/>
      <c r="E1302" s="8"/>
      <c r="F1302" s="9">
        <v>6</v>
      </c>
      <c r="I1302" s="7" t="s">
        <v>9</v>
      </c>
      <c r="J1302" s="5" t="s">
        <v>435</v>
      </c>
    </row>
    <row r="1303" spans="1:10">
      <c r="A1303" s="10" t="s">
        <v>15</v>
      </c>
      <c r="B1303" s="3"/>
      <c r="C1303" s="3"/>
      <c r="D1303" s="11"/>
      <c r="E1303" s="8"/>
      <c r="F1303" s="14">
        <f>SUM(F1274:G1302)</f>
        <v>44842.100000000006</v>
      </c>
      <c r="H1303" s="9"/>
      <c r="I1303" s="7"/>
      <c r="J1303" s="8"/>
    </row>
    <row r="1304" spans="1:10" ht="15.75">
      <c r="A1304" s="12" t="s">
        <v>16</v>
      </c>
      <c r="B1304" s="12" t="s">
        <v>17</v>
      </c>
      <c r="C1304" s="12" t="s">
        <v>18</v>
      </c>
      <c r="D1304" s="21">
        <v>111927587</v>
      </c>
      <c r="E1304" s="8"/>
      <c r="H1304" s="9"/>
      <c r="I1304" s="7"/>
      <c r="J1304" s="8"/>
    </row>
    <row r="1307" spans="1:10">
      <c r="A1307" s="1" t="s">
        <v>0</v>
      </c>
      <c r="B1307" s="2"/>
      <c r="C1307" s="2"/>
      <c r="D1307" s="2"/>
      <c r="E1307" s="2"/>
      <c r="F1307" s="2"/>
      <c r="G1307" s="2"/>
      <c r="H1307" s="2"/>
      <c r="I1307" s="2"/>
      <c r="J1307" s="2"/>
    </row>
    <row r="1308" spans="1:10">
      <c r="A1308" s="3" t="s">
        <v>1170</v>
      </c>
      <c r="B1308" s="2"/>
      <c r="C1308" s="2"/>
      <c r="D1308" s="2"/>
      <c r="E1308" s="2"/>
      <c r="F1308" s="2"/>
      <c r="G1308" s="2"/>
      <c r="H1308" s="2"/>
      <c r="I1308" s="2"/>
      <c r="J1308" s="2"/>
    </row>
    <row r="1309" spans="1:10">
      <c r="A1309" s="103" t="s">
        <v>0</v>
      </c>
      <c r="B1309" s="103" t="s">
        <v>2</v>
      </c>
      <c r="C1309" s="103" t="s">
        <v>3</v>
      </c>
      <c r="D1309" s="103" t="s">
        <v>4</v>
      </c>
      <c r="E1309" s="103" t="s">
        <v>5</v>
      </c>
      <c r="F1309" s="105" t="s">
        <v>6</v>
      </c>
      <c r="G1309" s="106"/>
      <c r="H1309" s="107"/>
      <c r="I1309" s="103" t="s">
        <v>7</v>
      </c>
      <c r="J1309" s="103" t="s">
        <v>8</v>
      </c>
    </row>
    <row r="1310" spans="1:10">
      <c r="A1310" s="104"/>
      <c r="B1310" s="104"/>
      <c r="C1310" s="104"/>
      <c r="D1310" s="104"/>
      <c r="E1310" s="104"/>
      <c r="F1310" s="46" t="s">
        <v>9</v>
      </c>
      <c r="G1310" s="46" t="s">
        <v>10</v>
      </c>
      <c r="H1310" s="46" t="s">
        <v>11</v>
      </c>
      <c r="I1310" s="104"/>
      <c r="J1310" s="104"/>
    </row>
    <row r="1311" spans="1:10">
      <c r="A1311" s="5" t="s">
        <v>1169</v>
      </c>
      <c r="B1311" s="6">
        <v>44838.458147245372</v>
      </c>
      <c r="C1311" s="5" t="s">
        <v>13</v>
      </c>
      <c r="D1311" s="11"/>
      <c r="E1311" s="8"/>
      <c r="F1311" s="9">
        <v>4268</v>
      </c>
      <c r="I1311" s="7" t="s">
        <v>9</v>
      </c>
      <c r="J1311" s="5" t="s">
        <v>14</v>
      </c>
    </row>
    <row r="1312" spans="1:10">
      <c r="A1312" s="5" t="s">
        <v>1169</v>
      </c>
      <c r="B1312" s="6">
        <v>44838.458147245372</v>
      </c>
      <c r="C1312" s="5" t="s">
        <v>13</v>
      </c>
      <c r="D1312" s="11"/>
      <c r="E1312" s="8"/>
      <c r="F1312" s="9">
        <v>7294.4</v>
      </c>
      <c r="I1312" s="7" t="s">
        <v>9</v>
      </c>
      <c r="J1312" s="5" t="s">
        <v>26</v>
      </c>
    </row>
    <row r="1313" spans="1:10">
      <c r="A1313" s="5" t="s">
        <v>1169</v>
      </c>
      <c r="B1313" s="6">
        <v>44838.458147245372</v>
      </c>
      <c r="C1313" s="5" t="s">
        <v>13</v>
      </c>
      <c r="D1313" s="11"/>
      <c r="E1313" s="8"/>
      <c r="F1313" s="9">
        <v>10064.200000000001</v>
      </c>
      <c r="I1313" s="7" t="s">
        <v>9</v>
      </c>
      <c r="J1313" s="5" t="s">
        <v>153</v>
      </c>
    </row>
    <row r="1314" spans="1:10">
      <c r="A1314" s="5" t="s">
        <v>1169</v>
      </c>
      <c r="B1314" s="6">
        <v>44838.458147245372</v>
      </c>
      <c r="C1314" s="5" t="s">
        <v>13</v>
      </c>
      <c r="D1314" s="11"/>
      <c r="E1314" s="8"/>
      <c r="F1314" s="9">
        <v>3386</v>
      </c>
      <c r="I1314" s="7" t="s">
        <v>9</v>
      </c>
      <c r="J1314" s="8" t="s">
        <v>155</v>
      </c>
    </row>
    <row r="1315" spans="1:10">
      <c r="A1315" s="10" t="s">
        <v>15</v>
      </c>
      <c r="B1315" s="3"/>
      <c r="C1315" s="3"/>
      <c r="D1315" s="11"/>
      <c r="E1315" s="8"/>
      <c r="F1315" s="33">
        <f>SUM(F1311:G1314)</f>
        <v>25012.6</v>
      </c>
      <c r="H1315" s="9"/>
      <c r="I1315" s="7"/>
      <c r="J1315" s="8"/>
    </row>
    <row r="1316" spans="1:10" ht="15.75">
      <c r="A1316" s="12" t="s">
        <v>16</v>
      </c>
      <c r="B1316" s="12" t="s">
        <v>17</v>
      </c>
      <c r="C1316" s="12" t="s">
        <v>18</v>
      </c>
      <c r="D1316" s="21">
        <v>111927588</v>
      </c>
      <c r="E1316" s="8"/>
      <c r="H1316" s="9"/>
      <c r="I1316" s="7"/>
      <c r="J1316" s="8"/>
    </row>
    <row r="1317" spans="1:10">
      <c r="A1317" s="5"/>
      <c r="B1317" s="6"/>
      <c r="C1317" s="5"/>
      <c r="D1317" s="11"/>
      <c r="E1317" s="8"/>
      <c r="H1317" s="9"/>
      <c r="I1317" s="7"/>
      <c r="J1317" s="8"/>
    </row>
    <row r="1318" spans="1:10">
      <c r="A1318" s="5"/>
      <c r="B1318" s="6"/>
      <c r="C1318" s="5"/>
      <c r="D1318" s="11"/>
      <c r="E1318" s="8"/>
      <c r="H1318" s="9"/>
      <c r="I1318" s="7"/>
      <c r="J1318" s="8"/>
    </row>
    <row r="1319" spans="1:10">
      <c r="A1319" s="5" t="s">
        <v>1168</v>
      </c>
      <c r="B1319" s="6">
        <v>44838.746763854164</v>
      </c>
      <c r="C1319" s="5" t="s">
        <v>13</v>
      </c>
      <c r="D1319" s="11">
        <v>226030</v>
      </c>
      <c r="E1319" s="8" t="s">
        <v>21</v>
      </c>
      <c r="H1319" s="9">
        <v>8045.3</v>
      </c>
      <c r="I1319" s="5" t="s">
        <v>22</v>
      </c>
      <c r="J1319" s="5" t="s">
        <v>20</v>
      </c>
    </row>
    <row r="1320" spans="1:10">
      <c r="A1320" s="5" t="s">
        <v>1168</v>
      </c>
      <c r="B1320" s="6">
        <v>44838.746763854164</v>
      </c>
      <c r="C1320" s="5" t="s">
        <v>13</v>
      </c>
      <c r="D1320" s="11">
        <v>128724</v>
      </c>
      <c r="E1320" s="8" t="s">
        <v>21</v>
      </c>
      <c r="H1320" s="9">
        <v>12106.5</v>
      </c>
      <c r="I1320" s="5" t="s">
        <v>22</v>
      </c>
      <c r="J1320" s="5" t="s">
        <v>23</v>
      </c>
    </row>
    <row r="1321" spans="1:10">
      <c r="A1321" s="5" t="s">
        <v>1168</v>
      </c>
      <c r="B1321" s="6">
        <v>44838.746763854164</v>
      </c>
      <c r="C1321" s="5" t="s">
        <v>13</v>
      </c>
      <c r="D1321" s="13">
        <v>51416838749</v>
      </c>
      <c r="E1321" s="8" t="s">
        <v>21</v>
      </c>
      <c r="H1321" s="9">
        <v>1600</v>
      </c>
      <c r="I1321" s="5" t="s">
        <v>22</v>
      </c>
      <c r="J1321" s="5" t="s">
        <v>435</v>
      </c>
    </row>
    <row r="1322" spans="1:10">
      <c r="A1322" s="5" t="s">
        <v>1168</v>
      </c>
      <c r="B1322" s="6">
        <v>44838.746763854164</v>
      </c>
      <c r="C1322" s="5" t="s">
        <v>13</v>
      </c>
      <c r="D1322" s="11">
        <v>677151</v>
      </c>
      <c r="E1322" s="8" t="s">
        <v>21</v>
      </c>
      <c r="H1322" s="9">
        <v>3384.72</v>
      </c>
      <c r="I1322" s="5" t="s">
        <v>22</v>
      </c>
      <c r="J1322" s="5" t="s">
        <v>435</v>
      </c>
    </row>
    <row r="1323" spans="1:10">
      <c r="A1323" s="5" t="s">
        <v>1168</v>
      </c>
      <c r="B1323" s="6">
        <v>44838.746763854164</v>
      </c>
      <c r="C1323" s="5" t="s">
        <v>13</v>
      </c>
      <c r="D1323" s="11">
        <v>677150</v>
      </c>
      <c r="E1323" s="8" t="s">
        <v>21</v>
      </c>
      <c r="H1323" s="9">
        <v>187.2</v>
      </c>
      <c r="I1323" s="5" t="s">
        <v>22</v>
      </c>
      <c r="J1323" s="5" t="s">
        <v>435</v>
      </c>
    </row>
    <row r="1324" spans="1:10">
      <c r="A1324" s="5" t="s">
        <v>1168</v>
      </c>
      <c r="B1324" s="6">
        <v>44838.746763854164</v>
      </c>
      <c r="C1324" s="5" t="s">
        <v>13</v>
      </c>
      <c r="D1324" s="11">
        <v>677149</v>
      </c>
      <c r="E1324" s="8" t="s">
        <v>21</v>
      </c>
      <c r="H1324" s="9">
        <v>3542.7</v>
      </c>
      <c r="I1324" s="5" t="s">
        <v>22</v>
      </c>
      <c r="J1324" s="5" t="s">
        <v>435</v>
      </c>
    </row>
    <row r="1325" spans="1:10">
      <c r="A1325" s="5" t="s">
        <v>1168</v>
      </c>
      <c r="B1325" s="6">
        <v>44838.746763854164</v>
      </c>
      <c r="C1325" s="5" t="s">
        <v>13</v>
      </c>
      <c r="D1325" s="11"/>
      <c r="E1325" s="8"/>
      <c r="F1325" s="9">
        <v>848.9</v>
      </c>
      <c r="I1325" s="7" t="s">
        <v>9</v>
      </c>
      <c r="J1325" s="8" t="s">
        <v>25</v>
      </c>
    </row>
    <row r="1326" spans="1:10">
      <c r="A1326" s="5" t="s">
        <v>1168</v>
      </c>
      <c r="B1326" s="6">
        <v>44838.746763854164</v>
      </c>
      <c r="C1326" s="5" t="s">
        <v>13</v>
      </c>
      <c r="D1326" s="11"/>
      <c r="E1326" s="8"/>
      <c r="F1326" s="9">
        <v>2838.9</v>
      </c>
      <c r="I1326" s="7" t="s">
        <v>9</v>
      </c>
      <c r="J1326" s="8" t="s">
        <v>149</v>
      </c>
    </row>
    <row r="1327" spans="1:10">
      <c r="A1327" s="5" t="s">
        <v>1168</v>
      </c>
      <c r="B1327" s="6">
        <v>44838.746763854164</v>
      </c>
      <c r="C1327" s="5" t="s">
        <v>13</v>
      </c>
      <c r="D1327" s="11"/>
      <c r="E1327" s="8"/>
      <c r="F1327" s="9">
        <v>5689.7</v>
      </c>
      <c r="I1327" s="7" t="s">
        <v>9</v>
      </c>
      <c r="J1327" s="5" t="s">
        <v>151</v>
      </c>
    </row>
    <row r="1328" spans="1:10">
      <c r="A1328" s="5" t="s">
        <v>1168</v>
      </c>
      <c r="B1328" s="6">
        <v>44838.746763854164</v>
      </c>
      <c r="C1328" s="5" t="s">
        <v>13</v>
      </c>
      <c r="D1328" s="11"/>
      <c r="E1328" s="8"/>
      <c r="F1328" s="9">
        <v>8283.2000000000007</v>
      </c>
      <c r="I1328" s="7" t="s">
        <v>9</v>
      </c>
      <c r="J1328" s="5" t="s">
        <v>26</v>
      </c>
    </row>
    <row r="1329" spans="1:10">
      <c r="A1329" s="5" t="s">
        <v>1168</v>
      </c>
      <c r="B1329" s="6">
        <v>44838.746763854164</v>
      </c>
      <c r="C1329" s="5" t="s">
        <v>13</v>
      </c>
      <c r="D1329" s="11"/>
      <c r="E1329" s="8"/>
      <c r="F1329" s="9">
        <v>9028.5</v>
      </c>
      <c r="I1329" s="7" t="s">
        <v>9</v>
      </c>
      <c r="J1329" s="8" t="s">
        <v>29</v>
      </c>
    </row>
    <row r="1330" spans="1:10">
      <c r="A1330" s="5" t="s">
        <v>1168</v>
      </c>
      <c r="B1330" s="6">
        <v>44838.746763854164</v>
      </c>
      <c r="C1330" s="5" t="s">
        <v>13</v>
      </c>
      <c r="D1330" s="11"/>
      <c r="E1330" s="8"/>
      <c r="F1330" s="9">
        <v>8124.8</v>
      </c>
      <c r="I1330" s="7" t="s">
        <v>9</v>
      </c>
      <c r="J1330" s="8" t="s">
        <v>155</v>
      </c>
    </row>
    <row r="1331" spans="1:10">
      <c r="A1331" s="5" t="s">
        <v>1168</v>
      </c>
      <c r="B1331" s="6">
        <v>44838.746763854164</v>
      </c>
      <c r="C1331" s="5" t="s">
        <v>13</v>
      </c>
      <c r="D1331" s="11"/>
      <c r="E1331" s="8"/>
      <c r="F1331" s="9">
        <v>5585.2</v>
      </c>
      <c r="I1331" s="7" t="s">
        <v>9</v>
      </c>
      <c r="J1331" s="8" t="s">
        <v>30</v>
      </c>
    </row>
    <row r="1332" spans="1:10">
      <c r="A1332" s="10" t="s">
        <v>15</v>
      </c>
      <c r="B1332" s="3"/>
      <c r="C1332" s="3"/>
      <c r="D1332" s="11"/>
      <c r="E1332" s="8"/>
      <c r="F1332" s="33">
        <f>SUM(F1319:G1331)</f>
        <v>40399.199999999997</v>
      </c>
      <c r="H1332" s="9"/>
      <c r="I1332" s="7"/>
      <c r="J1332" s="8"/>
    </row>
    <row r="1333" spans="1:10" ht="15.75">
      <c r="A1333" s="12" t="s">
        <v>16</v>
      </c>
      <c r="B1333" s="12" t="s">
        <v>17</v>
      </c>
      <c r="C1333" s="12" t="s">
        <v>18</v>
      </c>
      <c r="D1333" s="21">
        <v>111942868</v>
      </c>
      <c r="E1333" s="8"/>
      <c r="H1333" s="9"/>
      <c r="I1333" s="7"/>
      <c r="J1333" s="8"/>
    </row>
    <row r="1336" spans="1:10">
      <c r="A1336" s="1" t="s">
        <v>0</v>
      </c>
      <c r="B1336" s="2"/>
      <c r="C1336" s="2"/>
      <c r="D1336" s="2"/>
      <c r="E1336" s="2"/>
      <c r="F1336" s="2"/>
      <c r="G1336" s="2"/>
      <c r="H1336" s="2"/>
      <c r="I1336" s="2"/>
      <c r="J1336" s="2"/>
    </row>
    <row r="1337" spans="1:10">
      <c r="A1337" s="3" t="s">
        <v>1205</v>
      </c>
      <c r="B1337" s="2"/>
      <c r="C1337" s="2"/>
      <c r="D1337" s="2"/>
      <c r="E1337" s="2"/>
      <c r="F1337" s="2"/>
      <c r="G1337" s="2"/>
      <c r="H1337" s="2"/>
      <c r="I1337" s="2"/>
      <c r="J1337" s="2"/>
    </row>
    <row r="1338" spans="1:10">
      <c r="A1338" s="103" t="s">
        <v>0</v>
      </c>
      <c r="B1338" s="103" t="s">
        <v>2</v>
      </c>
      <c r="C1338" s="103" t="s">
        <v>3</v>
      </c>
      <c r="D1338" s="103" t="s">
        <v>4</v>
      </c>
      <c r="E1338" s="103" t="s">
        <v>5</v>
      </c>
      <c r="F1338" s="105" t="s">
        <v>6</v>
      </c>
      <c r="G1338" s="106"/>
      <c r="H1338" s="107"/>
      <c r="I1338" s="103" t="s">
        <v>7</v>
      </c>
      <c r="J1338" s="103" t="s">
        <v>8</v>
      </c>
    </row>
    <row r="1339" spans="1:10">
      <c r="A1339" s="104"/>
      <c r="B1339" s="104"/>
      <c r="C1339" s="104"/>
      <c r="D1339" s="104"/>
      <c r="E1339" s="104"/>
      <c r="F1339" s="46" t="s">
        <v>9</v>
      </c>
      <c r="G1339" s="46" t="s">
        <v>10</v>
      </c>
      <c r="H1339" s="46" t="s">
        <v>11</v>
      </c>
      <c r="I1339" s="104"/>
      <c r="J1339" s="104"/>
    </row>
    <row r="1340" spans="1:10">
      <c r="A1340" s="5" t="s">
        <v>1204</v>
      </c>
      <c r="B1340" s="6">
        <v>44839.474089849537</v>
      </c>
      <c r="C1340" s="5" t="s">
        <v>13</v>
      </c>
      <c r="D1340" s="7"/>
      <c r="E1340" s="8"/>
      <c r="F1340" s="9">
        <v>4876.1000000000004</v>
      </c>
      <c r="I1340" s="7" t="s">
        <v>9</v>
      </c>
      <c r="J1340" s="5" t="s">
        <v>14</v>
      </c>
    </row>
    <row r="1341" spans="1:10">
      <c r="A1341" s="5" t="s">
        <v>1204</v>
      </c>
      <c r="B1341" s="6">
        <v>44839.474089849537</v>
      </c>
      <c r="C1341" s="5" t="s">
        <v>13</v>
      </c>
      <c r="D1341" s="7"/>
      <c r="E1341" s="8"/>
      <c r="F1341" s="9">
        <v>23706.9</v>
      </c>
      <c r="I1341" s="7" t="s">
        <v>9</v>
      </c>
      <c r="J1341" s="5" t="s">
        <v>148</v>
      </c>
    </row>
    <row r="1342" spans="1:10">
      <c r="A1342" s="5" t="s">
        <v>1204</v>
      </c>
      <c r="B1342" s="6">
        <v>44839.474089849537</v>
      </c>
      <c r="C1342" s="5" t="s">
        <v>13</v>
      </c>
      <c r="D1342" s="7"/>
      <c r="E1342" s="8"/>
      <c r="F1342" s="9">
        <v>22973</v>
      </c>
      <c r="I1342" s="7" t="s">
        <v>9</v>
      </c>
      <c r="J1342" s="5" t="s">
        <v>150</v>
      </c>
    </row>
    <row r="1343" spans="1:10">
      <c r="A1343" s="5" t="s">
        <v>1204</v>
      </c>
      <c r="B1343" s="6">
        <v>44839.474089849537</v>
      </c>
      <c r="C1343" s="5" t="s">
        <v>13</v>
      </c>
      <c r="D1343" s="7"/>
      <c r="E1343" s="8"/>
      <c r="F1343" s="9">
        <v>7094.4</v>
      </c>
      <c r="I1343" s="7" t="s">
        <v>9</v>
      </c>
      <c r="J1343" s="5" t="s">
        <v>151</v>
      </c>
    </row>
    <row r="1344" spans="1:10">
      <c r="A1344" s="5" t="s">
        <v>1204</v>
      </c>
      <c r="B1344" s="6">
        <v>44839.474089849537</v>
      </c>
      <c r="C1344" s="5" t="s">
        <v>13</v>
      </c>
      <c r="D1344" s="7"/>
      <c r="E1344" s="8"/>
      <c r="F1344" s="9">
        <v>1088.3</v>
      </c>
      <c r="I1344" s="7" t="s">
        <v>9</v>
      </c>
      <c r="J1344" s="5" t="s">
        <v>27</v>
      </c>
    </row>
    <row r="1345" spans="1:10">
      <c r="A1345" s="5" t="s">
        <v>1204</v>
      </c>
      <c r="B1345" s="6">
        <v>44839.474089849537</v>
      </c>
      <c r="C1345" s="5" t="s">
        <v>13</v>
      </c>
      <c r="D1345" s="7"/>
      <c r="E1345" s="8"/>
      <c r="F1345" s="9">
        <v>14088.3</v>
      </c>
      <c r="I1345" s="7" t="s">
        <v>9</v>
      </c>
      <c r="J1345" s="5" t="s">
        <v>153</v>
      </c>
    </row>
    <row r="1346" spans="1:10">
      <c r="A1346" s="5" t="s">
        <v>1204</v>
      </c>
      <c r="B1346" s="6">
        <v>44839.474089849537</v>
      </c>
      <c r="C1346" s="5" t="s">
        <v>13</v>
      </c>
      <c r="D1346" s="7"/>
      <c r="E1346" s="8"/>
      <c r="F1346" s="9">
        <v>6061.3</v>
      </c>
      <c r="I1346" s="7" t="s">
        <v>9</v>
      </c>
      <c r="J1346" s="5" t="s">
        <v>356</v>
      </c>
    </row>
    <row r="1347" spans="1:10">
      <c r="A1347" s="5" t="s">
        <v>1204</v>
      </c>
      <c r="B1347" s="6">
        <v>44839.474089849537</v>
      </c>
      <c r="C1347" s="5" t="s">
        <v>13</v>
      </c>
      <c r="D1347" s="7"/>
      <c r="E1347" s="8"/>
      <c r="F1347" s="9">
        <v>8170.4</v>
      </c>
      <c r="I1347" s="7" t="s">
        <v>9</v>
      </c>
      <c r="J1347" s="5" t="s">
        <v>154</v>
      </c>
    </row>
    <row r="1348" spans="1:10">
      <c r="A1348" s="5" t="s">
        <v>1204</v>
      </c>
      <c r="B1348" s="6">
        <v>44839.474089849537</v>
      </c>
      <c r="C1348" s="5" t="s">
        <v>13</v>
      </c>
      <c r="D1348" s="7"/>
      <c r="E1348" s="8"/>
      <c r="F1348" s="9">
        <v>8823.5</v>
      </c>
      <c r="I1348" s="7" t="s">
        <v>9</v>
      </c>
      <c r="J1348" s="8" t="s">
        <v>28</v>
      </c>
    </row>
    <row r="1349" spans="1:10">
      <c r="A1349" s="5" t="s">
        <v>1204</v>
      </c>
      <c r="B1349" s="6">
        <v>44839.474089849537</v>
      </c>
      <c r="C1349" s="5" t="s">
        <v>13</v>
      </c>
      <c r="D1349" s="7"/>
      <c r="E1349" s="8"/>
      <c r="F1349" s="9">
        <v>8969</v>
      </c>
      <c r="I1349" s="7" t="s">
        <v>9</v>
      </c>
      <c r="J1349" s="8" t="s">
        <v>156</v>
      </c>
    </row>
    <row r="1350" spans="1:10">
      <c r="A1350" s="10" t="s">
        <v>15</v>
      </c>
      <c r="B1350" s="3"/>
      <c r="C1350" s="3"/>
      <c r="D1350" s="11"/>
      <c r="E1350" s="8"/>
      <c r="F1350" s="14">
        <f>SUM(F1340:G1349)</f>
        <v>105851.2</v>
      </c>
      <c r="H1350" s="9"/>
      <c r="I1350" s="7"/>
      <c r="J1350" s="8"/>
    </row>
    <row r="1351" spans="1:10" ht="15.75">
      <c r="A1351" s="12" t="s">
        <v>16</v>
      </c>
      <c r="B1351" s="12" t="s">
        <v>17</v>
      </c>
      <c r="C1351" s="12" t="s">
        <v>18</v>
      </c>
      <c r="D1351" s="21">
        <v>111942976</v>
      </c>
      <c r="E1351" s="8"/>
      <c r="H1351" s="9"/>
      <c r="I1351" s="7"/>
      <c r="J1351" s="8"/>
    </row>
    <row r="1352" spans="1:10">
      <c r="A1352" s="5"/>
      <c r="B1352" s="6"/>
      <c r="C1352" s="5"/>
      <c r="D1352" s="11"/>
      <c r="E1352" s="8"/>
      <c r="H1352" s="9"/>
      <c r="I1352" s="7"/>
      <c r="J1352" s="8"/>
    </row>
    <row r="1353" spans="1:10">
      <c r="A1353" s="5"/>
      <c r="B1353" s="6"/>
      <c r="C1353" s="5"/>
      <c r="D1353" s="11"/>
      <c r="E1353" s="8"/>
      <c r="H1353" s="9"/>
      <c r="I1353" s="7"/>
      <c r="J1353" s="8"/>
    </row>
    <row r="1354" spans="1:10">
      <c r="A1354" s="5" t="s">
        <v>1203</v>
      </c>
      <c r="B1354" s="6">
        <v>44839.895458055558</v>
      </c>
      <c r="C1354" s="5" t="s">
        <v>13</v>
      </c>
      <c r="D1354" s="13">
        <v>451129963847</v>
      </c>
      <c r="E1354" s="8" t="s">
        <v>21</v>
      </c>
      <c r="H1354" s="9">
        <v>9421.19</v>
      </c>
      <c r="I1354" s="5" t="s">
        <v>22</v>
      </c>
      <c r="J1354" s="5" t="s">
        <v>24</v>
      </c>
    </row>
    <row r="1355" spans="1:10">
      <c r="A1355" s="5" t="s">
        <v>1202</v>
      </c>
      <c r="B1355" s="6">
        <v>44839.895458055558</v>
      </c>
      <c r="C1355" s="5" t="s">
        <v>13</v>
      </c>
      <c r="D1355" s="13">
        <v>45152854237</v>
      </c>
      <c r="E1355" s="8" t="s">
        <v>21</v>
      </c>
      <c r="H1355" s="9">
        <v>18289.259999999998</v>
      </c>
      <c r="I1355" s="5" t="s">
        <v>22</v>
      </c>
      <c r="J1355" s="5" t="s">
        <v>24</v>
      </c>
    </row>
    <row r="1356" spans="1:10">
      <c r="A1356" s="5" t="s">
        <v>1202</v>
      </c>
      <c r="B1356" s="6">
        <v>44839.895458055558</v>
      </c>
      <c r="C1356" s="5" t="s">
        <v>13</v>
      </c>
      <c r="D1356" s="13">
        <v>451528542371</v>
      </c>
      <c r="E1356" s="8" t="s">
        <v>21</v>
      </c>
      <c r="H1356" s="9">
        <v>25790.51</v>
      </c>
      <c r="I1356" s="5" t="s">
        <v>22</v>
      </c>
      <c r="J1356" s="5" t="s">
        <v>24</v>
      </c>
    </row>
    <row r="1357" spans="1:10">
      <c r="A1357" s="5" t="s">
        <v>1202</v>
      </c>
      <c r="B1357" s="6">
        <v>44839.895458055558</v>
      </c>
      <c r="C1357" s="5" t="s">
        <v>13</v>
      </c>
      <c r="D1357" s="13">
        <v>451528542372</v>
      </c>
      <c r="E1357" s="8" t="s">
        <v>21</v>
      </c>
      <c r="H1357" s="9">
        <v>17681.21</v>
      </c>
      <c r="I1357" s="5" t="s">
        <v>22</v>
      </c>
      <c r="J1357" s="5" t="s">
        <v>24</v>
      </c>
    </row>
    <row r="1358" spans="1:10">
      <c r="A1358" s="5" t="s">
        <v>1202</v>
      </c>
      <c r="B1358" s="6">
        <v>44839.895458055558</v>
      </c>
      <c r="C1358" s="5" t="s">
        <v>13</v>
      </c>
      <c r="D1358" s="13">
        <v>451528542373</v>
      </c>
      <c r="E1358" s="8" t="s">
        <v>21</v>
      </c>
      <c r="H1358" s="9">
        <v>17126.52</v>
      </c>
      <c r="I1358" s="5" t="s">
        <v>22</v>
      </c>
      <c r="J1358" s="5" t="s">
        <v>24</v>
      </c>
    </row>
    <row r="1359" spans="1:10">
      <c r="A1359" s="5" t="s">
        <v>1202</v>
      </c>
      <c r="B1359" s="6">
        <v>44839.895458055558</v>
      </c>
      <c r="C1359" s="5" t="s">
        <v>13</v>
      </c>
      <c r="D1359" s="13">
        <v>451528542374</v>
      </c>
      <c r="E1359" s="8" t="s">
        <v>21</v>
      </c>
      <c r="H1359" s="9">
        <v>19523.349999999999</v>
      </c>
      <c r="I1359" s="5" t="s">
        <v>22</v>
      </c>
      <c r="J1359" s="5" t="s">
        <v>24</v>
      </c>
    </row>
    <row r="1360" spans="1:10">
      <c r="A1360" s="5" t="s">
        <v>1202</v>
      </c>
      <c r="B1360" s="6">
        <v>44839.895458055558</v>
      </c>
      <c r="C1360" s="5" t="s">
        <v>13</v>
      </c>
      <c r="D1360" s="13">
        <v>451528542375</v>
      </c>
      <c r="E1360" s="8" t="s">
        <v>21</v>
      </c>
      <c r="H1360" s="9">
        <v>24509.74</v>
      </c>
      <c r="I1360" s="5" t="s">
        <v>22</v>
      </c>
      <c r="J1360" s="5" t="s">
        <v>24</v>
      </c>
    </row>
    <row r="1361" spans="1:10">
      <c r="A1361" s="5" t="s">
        <v>1202</v>
      </c>
      <c r="B1361" s="6">
        <v>44839.895458055558</v>
      </c>
      <c r="C1361" s="5" t="s">
        <v>13</v>
      </c>
      <c r="D1361" s="13">
        <v>451528542376</v>
      </c>
      <c r="E1361" s="8" t="s">
        <v>21</v>
      </c>
      <c r="H1361" s="9">
        <v>29751.53</v>
      </c>
      <c r="I1361" s="5" t="s">
        <v>22</v>
      </c>
      <c r="J1361" s="5" t="s">
        <v>24</v>
      </c>
    </row>
    <row r="1362" spans="1:10">
      <c r="A1362" s="5" t="s">
        <v>1202</v>
      </c>
      <c r="B1362" s="6">
        <v>44839.895458055558</v>
      </c>
      <c r="C1362" s="5" t="s">
        <v>13</v>
      </c>
      <c r="D1362" s="13">
        <v>451528542377</v>
      </c>
      <c r="E1362" s="8" t="s">
        <v>21</v>
      </c>
      <c r="H1362" s="9">
        <v>1142</v>
      </c>
      <c r="I1362" s="5" t="s">
        <v>22</v>
      </c>
      <c r="J1362" s="5" t="s">
        <v>24</v>
      </c>
    </row>
    <row r="1363" spans="1:10">
      <c r="A1363" s="5" t="s">
        <v>1202</v>
      </c>
      <c r="B1363" s="6">
        <v>44839.895458055558</v>
      </c>
      <c r="C1363" s="5" t="s">
        <v>13</v>
      </c>
      <c r="D1363" s="13">
        <v>11790836504</v>
      </c>
      <c r="E1363" s="8" t="s">
        <v>21</v>
      </c>
      <c r="H1363" s="9">
        <v>730.49</v>
      </c>
      <c r="I1363" s="5" t="s">
        <v>22</v>
      </c>
      <c r="J1363" s="5" t="s">
        <v>435</v>
      </c>
    </row>
    <row r="1364" spans="1:10">
      <c r="A1364" s="5" t="s">
        <v>1202</v>
      </c>
      <c r="B1364" s="6">
        <v>44839.895458055558</v>
      </c>
      <c r="C1364" s="5" t="s">
        <v>13</v>
      </c>
      <c r="D1364" s="13">
        <v>11770768191</v>
      </c>
      <c r="E1364" s="8" t="s">
        <v>21</v>
      </c>
      <c r="H1364" s="9">
        <v>1012.74</v>
      </c>
      <c r="I1364" s="5" t="s">
        <v>22</v>
      </c>
      <c r="J1364" s="5" t="s">
        <v>435</v>
      </c>
    </row>
    <row r="1365" spans="1:10">
      <c r="A1365" s="5" t="s">
        <v>1202</v>
      </c>
      <c r="B1365" s="6">
        <v>44839.895458055558</v>
      </c>
      <c r="C1365" s="5" t="s">
        <v>13</v>
      </c>
      <c r="D1365" s="13">
        <v>45113003319</v>
      </c>
      <c r="E1365" s="8" t="s">
        <v>21</v>
      </c>
      <c r="H1365" s="9">
        <v>804</v>
      </c>
      <c r="I1365" s="5" t="s">
        <v>22</v>
      </c>
      <c r="J1365" s="5" t="s">
        <v>435</v>
      </c>
    </row>
    <row r="1366" spans="1:10">
      <c r="A1366" s="5" t="s">
        <v>1202</v>
      </c>
      <c r="B1366" s="6">
        <v>44839.895458055558</v>
      </c>
      <c r="C1366" s="5" t="s">
        <v>13</v>
      </c>
      <c r="D1366" s="13">
        <v>45152881589</v>
      </c>
      <c r="E1366" s="8" t="s">
        <v>21</v>
      </c>
      <c r="H1366" s="9">
        <v>3686</v>
      </c>
      <c r="I1366" s="5" t="s">
        <v>22</v>
      </c>
      <c r="J1366" s="5" t="s">
        <v>435</v>
      </c>
    </row>
    <row r="1367" spans="1:10">
      <c r="A1367" s="5" t="s">
        <v>1202</v>
      </c>
      <c r="B1367" s="6">
        <v>44839.895458055558</v>
      </c>
      <c r="C1367" s="5" t="s">
        <v>13</v>
      </c>
      <c r="D1367" s="13">
        <v>45162961720</v>
      </c>
      <c r="E1367" s="8" t="s">
        <v>21</v>
      </c>
      <c r="H1367" s="9">
        <v>1109.49</v>
      </c>
      <c r="I1367" s="5" t="s">
        <v>22</v>
      </c>
      <c r="J1367" s="5" t="s">
        <v>435</v>
      </c>
    </row>
    <row r="1368" spans="1:10">
      <c r="A1368" s="5" t="s">
        <v>1202</v>
      </c>
      <c r="B1368" s="6">
        <v>44839.895458055558</v>
      </c>
      <c r="C1368" s="5" t="s">
        <v>13</v>
      </c>
      <c r="D1368" s="13">
        <v>45132868607</v>
      </c>
      <c r="E1368" s="8" t="s">
        <v>21</v>
      </c>
      <c r="H1368" s="9">
        <v>402</v>
      </c>
      <c r="I1368" s="5" t="s">
        <v>22</v>
      </c>
      <c r="J1368" s="5" t="s">
        <v>435</v>
      </c>
    </row>
    <row r="1369" spans="1:10">
      <c r="A1369" s="5" t="s">
        <v>1202</v>
      </c>
      <c r="B1369" s="6">
        <v>44839.895458055558</v>
      </c>
      <c r="C1369" s="5" t="s">
        <v>13</v>
      </c>
      <c r="D1369" s="13">
        <v>45112996384</v>
      </c>
      <c r="E1369" s="8" t="s">
        <v>21</v>
      </c>
      <c r="H1369" s="9">
        <v>1808.58</v>
      </c>
      <c r="I1369" s="5" t="s">
        <v>22</v>
      </c>
      <c r="J1369" s="5" t="s">
        <v>24</v>
      </c>
    </row>
    <row r="1370" spans="1:10">
      <c r="A1370" s="5" t="s">
        <v>1202</v>
      </c>
      <c r="B1370" s="6">
        <v>44839.895458055558</v>
      </c>
      <c r="C1370" s="5" t="s">
        <v>13</v>
      </c>
      <c r="D1370" s="13">
        <v>451129963841</v>
      </c>
      <c r="E1370" s="8" t="s">
        <v>21</v>
      </c>
      <c r="H1370" s="9">
        <v>7279.35</v>
      </c>
      <c r="I1370" s="5" t="s">
        <v>22</v>
      </c>
      <c r="J1370" s="5" t="s">
        <v>24</v>
      </c>
    </row>
    <row r="1371" spans="1:10">
      <c r="A1371" s="5" t="s">
        <v>1202</v>
      </c>
      <c r="B1371" s="6">
        <v>44839.895458055558</v>
      </c>
      <c r="C1371" s="5" t="s">
        <v>13</v>
      </c>
      <c r="D1371" s="13">
        <v>451129963842</v>
      </c>
      <c r="E1371" s="8" t="s">
        <v>21</v>
      </c>
      <c r="H1371" s="9">
        <v>6708.95</v>
      </c>
      <c r="I1371" s="5" t="s">
        <v>22</v>
      </c>
      <c r="J1371" s="5" t="s">
        <v>24</v>
      </c>
    </row>
    <row r="1372" spans="1:10">
      <c r="A1372" s="5" t="s">
        <v>1202</v>
      </c>
      <c r="B1372" s="6">
        <v>44839.895458055558</v>
      </c>
      <c r="C1372" s="5" t="s">
        <v>13</v>
      </c>
      <c r="D1372" s="13">
        <v>451129963843</v>
      </c>
      <c r="E1372" s="8" t="s">
        <v>21</v>
      </c>
      <c r="H1372" s="9">
        <v>5668.71</v>
      </c>
      <c r="I1372" s="5" t="s">
        <v>22</v>
      </c>
      <c r="J1372" s="5" t="s">
        <v>24</v>
      </c>
    </row>
    <row r="1373" spans="1:10">
      <c r="A1373" s="5" t="s">
        <v>1202</v>
      </c>
      <c r="B1373" s="6">
        <v>44839.895458055558</v>
      </c>
      <c r="C1373" s="5" t="s">
        <v>13</v>
      </c>
      <c r="D1373" s="13">
        <v>451129963844</v>
      </c>
      <c r="E1373" s="8" t="s">
        <v>21</v>
      </c>
      <c r="H1373" s="9">
        <v>6993.35</v>
      </c>
      <c r="I1373" s="5" t="s">
        <v>22</v>
      </c>
      <c r="J1373" s="5" t="s">
        <v>24</v>
      </c>
    </row>
    <row r="1374" spans="1:10">
      <c r="A1374" s="5" t="s">
        <v>1202</v>
      </c>
      <c r="B1374" s="6">
        <v>44839.895458055558</v>
      </c>
      <c r="C1374" s="5" t="s">
        <v>13</v>
      </c>
      <c r="D1374" s="13">
        <v>451129963845</v>
      </c>
      <c r="E1374" s="8" t="s">
        <v>21</v>
      </c>
      <c r="H1374" s="9">
        <v>7964.93</v>
      </c>
      <c r="I1374" s="5" t="s">
        <v>22</v>
      </c>
      <c r="J1374" s="5" t="s">
        <v>24</v>
      </c>
    </row>
    <row r="1375" spans="1:10">
      <c r="A1375" s="5" t="s">
        <v>1202</v>
      </c>
      <c r="B1375" s="6">
        <v>44839.895458055558</v>
      </c>
      <c r="C1375" s="5" t="s">
        <v>13</v>
      </c>
      <c r="D1375" s="13">
        <v>451129963846</v>
      </c>
      <c r="E1375" s="8" t="s">
        <v>21</v>
      </c>
      <c r="H1375" s="9">
        <v>7999.31</v>
      </c>
      <c r="I1375" s="5" t="s">
        <v>22</v>
      </c>
      <c r="J1375" s="5" t="s">
        <v>24</v>
      </c>
    </row>
    <row r="1376" spans="1:10">
      <c r="A1376" s="5" t="s">
        <v>1202</v>
      </c>
      <c r="B1376" s="6">
        <v>44839.895458055558</v>
      </c>
      <c r="C1376" s="5" t="s">
        <v>13</v>
      </c>
      <c r="D1376" s="13">
        <v>451129963848</v>
      </c>
      <c r="E1376" s="8" t="s">
        <v>21</v>
      </c>
      <c r="H1376" s="9">
        <v>53.8</v>
      </c>
      <c r="I1376" s="5" t="s">
        <v>22</v>
      </c>
      <c r="J1376" s="5" t="s">
        <v>24</v>
      </c>
    </row>
    <row r="1377" spans="1:10">
      <c r="A1377" s="5" t="s">
        <v>1202</v>
      </c>
      <c r="B1377" s="6">
        <v>44839.895458055558</v>
      </c>
      <c r="C1377" s="5" t="s">
        <v>13</v>
      </c>
      <c r="D1377" s="11">
        <v>128832</v>
      </c>
      <c r="E1377" s="8" t="s">
        <v>21</v>
      </c>
      <c r="H1377" s="9">
        <v>4395.7</v>
      </c>
      <c r="I1377" s="5" t="s">
        <v>22</v>
      </c>
      <c r="J1377" s="5" t="s">
        <v>23</v>
      </c>
    </row>
    <row r="1378" spans="1:10">
      <c r="A1378" s="5" t="s">
        <v>1202</v>
      </c>
      <c r="B1378" s="6">
        <v>44839.895458055558</v>
      </c>
      <c r="C1378" s="5" t="s">
        <v>13</v>
      </c>
      <c r="D1378" s="11">
        <v>679082</v>
      </c>
      <c r="E1378" s="8" t="s">
        <v>21</v>
      </c>
      <c r="H1378" s="9">
        <v>11276.61</v>
      </c>
      <c r="I1378" s="5" t="s">
        <v>22</v>
      </c>
      <c r="J1378" s="5" t="s">
        <v>435</v>
      </c>
    </row>
    <row r="1379" spans="1:10">
      <c r="A1379" s="5" t="s">
        <v>1202</v>
      </c>
      <c r="B1379" s="6">
        <v>44839.895458055558</v>
      </c>
      <c r="C1379" s="5" t="s">
        <v>13</v>
      </c>
      <c r="D1379" s="11">
        <v>679081</v>
      </c>
      <c r="E1379" s="8" t="s">
        <v>21</v>
      </c>
      <c r="H1379" s="9">
        <v>5906.15</v>
      </c>
      <c r="I1379" s="5" t="s">
        <v>22</v>
      </c>
      <c r="J1379" s="5" t="s">
        <v>435</v>
      </c>
    </row>
    <row r="1380" spans="1:10">
      <c r="A1380" s="5" t="s">
        <v>1202</v>
      </c>
      <c r="B1380" s="6">
        <v>44839.895458055558</v>
      </c>
      <c r="C1380" s="5" t="s">
        <v>13</v>
      </c>
      <c r="D1380" s="11">
        <v>679080</v>
      </c>
      <c r="E1380" s="8" t="s">
        <v>21</v>
      </c>
      <c r="H1380" s="9">
        <v>2875.2</v>
      </c>
      <c r="I1380" s="5" t="s">
        <v>22</v>
      </c>
      <c r="J1380" s="5" t="s">
        <v>435</v>
      </c>
    </row>
    <row r="1381" spans="1:10">
      <c r="A1381" s="5" t="s">
        <v>1202</v>
      </c>
      <c r="B1381" s="6">
        <v>44839.895458055558</v>
      </c>
      <c r="C1381" s="5" t="s">
        <v>13</v>
      </c>
      <c r="D1381" s="11">
        <v>275188</v>
      </c>
      <c r="E1381" s="8" t="s">
        <v>21</v>
      </c>
      <c r="H1381" s="9">
        <v>14243.5</v>
      </c>
      <c r="I1381" s="5" t="s">
        <v>22</v>
      </c>
      <c r="J1381" s="5" t="s">
        <v>20</v>
      </c>
    </row>
    <row r="1382" spans="1:10">
      <c r="A1382" s="5" t="s">
        <v>1202</v>
      </c>
      <c r="B1382" s="6">
        <v>44839.895458055558</v>
      </c>
      <c r="C1382" s="5" t="s">
        <v>13</v>
      </c>
      <c r="D1382" s="13">
        <v>45122985314</v>
      </c>
      <c r="E1382" s="8" t="s">
        <v>21</v>
      </c>
      <c r="H1382" s="9">
        <v>1214.27</v>
      </c>
      <c r="I1382" s="5" t="s">
        <v>22</v>
      </c>
      <c r="J1382" s="5" t="s">
        <v>435</v>
      </c>
    </row>
    <row r="1383" spans="1:10">
      <c r="A1383" s="5" t="s">
        <v>1202</v>
      </c>
      <c r="B1383" s="6">
        <v>44839.895458055558</v>
      </c>
      <c r="C1383" s="5" t="s">
        <v>13</v>
      </c>
      <c r="D1383" s="13">
        <v>45112996386</v>
      </c>
      <c r="E1383" s="8" t="s">
        <v>21</v>
      </c>
      <c r="H1383" s="9">
        <v>2194.44</v>
      </c>
      <c r="I1383" s="5" t="s">
        <v>22</v>
      </c>
      <c r="J1383" s="5" t="s">
        <v>24</v>
      </c>
    </row>
    <row r="1384" spans="1:10">
      <c r="A1384" s="5" t="s">
        <v>1202</v>
      </c>
      <c r="B1384" s="6">
        <v>44839.895458055558</v>
      </c>
      <c r="C1384" s="5" t="s">
        <v>13</v>
      </c>
      <c r="D1384" s="13">
        <v>45152864046</v>
      </c>
      <c r="E1384" s="8" t="s">
        <v>21</v>
      </c>
      <c r="H1384" s="9">
        <v>2597.4299999999998</v>
      </c>
      <c r="I1384" s="5" t="s">
        <v>22</v>
      </c>
      <c r="J1384" s="5" t="s">
        <v>435</v>
      </c>
    </row>
    <row r="1385" spans="1:10">
      <c r="A1385" s="5" t="s">
        <v>1202</v>
      </c>
      <c r="B1385" s="6">
        <v>44839.895458055558</v>
      </c>
      <c r="C1385" s="5" t="s">
        <v>13</v>
      </c>
      <c r="D1385" s="13">
        <v>451129963861</v>
      </c>
      <c r="E1385" s="8" t="s">
        <v>21</v>
      </c>
      <c r="H1385" s="9">
        <v>4614.01</v>
      </c>
      <c r="I1385" s="5" t="s">
        <v>22</v>
      </c>
      <c r="J1385" s="5" t="s">
        <v>24</v>
      </c>
    </row>
    <row r="1386" spans="1:10">
      <c r="A1386" s="5" t="s">
        <v>1202</v>
      </c>
      <c r="B1386" s="6">
        <v>44839.895458055558</v>
      </c>
      <c r="C1386" s="5" t="s">
        <v>13</v>
      </c>
      <c r="D1386" s="13">
        <v>451129963862</v>
      </c>
      <c r="E1386" s="8" t="s">
        <v>21</v>
      </c>
      <c r="H1386" s="9">
        <v>4624.17</v>
      </c>
      <c r="I1386" s="5" t="s">
        <v>22</v>
      </c>
      <c r="J1386" s="5" t="s">
        <v>24</v>
      </c>
    </row>
    <row r="1387" spans="1:10">
      <c r="A1387" s="5" t="s">
        <v>1202</v>
      </c>
      <c r="B1387" s="6">
        <v>44839.895458055558</v>
      </c>
      <c r="C1387" s="5" t="s">
        <v>13</v>
      </c>
      <c r="D1387" s="13">
        <v>451129963863</v>
      </c>
      <c r="E1387" s="8" t="s">
        <v>21</v>
      </c>
      <c r="H1387" s="9">
        <v>4456.1899999999996</v>
      </c>
      <c r="I1387" s="5" t="s">
        <v>22</v>
      </c>
      <c r="J1387" s="5" t="s">
        <v>24</v>
      </c>
    </row>
    <row r="1388" spans="1:10">
      <c r="A1388" s="5" t="s">
        <v>1202</v>
      </c>
      <c r="B1388" s="6">
        <v>44839.895458055558</v>
      </c>
      <c r="C1388" s="5" t="s">
        <v>13</v>
      </c>
      <c r="D1388" s="13">
        <v>45122992023</v>
      </c>
      <c r="E1388" s="8" t="s">
        <v>21</v>
      </c>
      <c r="H1388" s="9">
        <v>1402.3</v>
      </c>
      <c r="I1388" s="5" t="s">
        <v>22</v>
      </c>
      <c r="J1388" s="5" t="s">
        <v>435</v>
      </c>
    </row>
    <row r="1389" spans="1:10">
      <c r="A1389" s="5" t="s">
        <v>1202</v>
      </c>
      <c r="B1389" s="6">
        <v>44839.895458055558</v>
      </c>
      <c r="C1389" s="5" t="s">
        <v>13</v>
      </c>
      <c r="D1389" s="13">
        <v>451129963864</v>
      </c>
      <c r="E1389" s="8" t="s">
        <v>21</v>
      </c>
      <c r="H1389" s="9">
        <v>4665.91</v>
      </c>
      <c r="I1389" s="5" t="s">
        <v>22</v>
      </c>
      <c r="J1389" s="5" t="s">
        <v>24</v>
      </c>
    </row>
    <row r="1390" spans="1:10">
      <c r="A1390" s="5" t="s">
        <v>1202</v>
      </c>
      <c r="B1390" s="6">
        <v>44839.895458055558</v>
      </c>
      <c r="C1390" s="5" t="s">
        <v>13</v>
      </c>
      <c r="D1390" s="13">
        <v>451129963865</v>
      </c>
      <c r="E1390" s="8" t="s">
        <v>21</v>
      </c>
      <c r="H1390" s="9">
        <v>7421.81</v>
      </c>
      <c r="I1390" s="5" t="s">
        <v>22</v>
      </c>
      <c r="J1390" s="5" t="s">
        <v>24</v>
      </c>
    </row>
    <row r="1391" spans="1:10">
      <c r="A1391" s="5" t="s">
        <v>1202</v>
      </c>
      <c r="B1391" s="6">
        <v>44839.895458055558</v>
      </c>
      <c r="C1391" s="5" t="s">
        <v>13</v>
      </c>
      <c r="D1391" s="13">
        <v>451129963866</v>
      </c>
      <c r="E1391" s="8" t="s">
        <v>21</v>
      </c>
      <c r="H1391" s="9">
        <v>4947.07</v>
      </c>
      <c r="I1391" s="5" t="s">
        <v>22</v>
      </c>
      <c r="J1391" s="5" t="s">
        <v>24</v>
      </c>
    </row>
    <row r="1392" spans="1:10">
      <c r="A1392" s="5" t="s">
        <v>1202</v>
      </c>
      <c r="B1392" s="6">
        <v>44839.895458055558</v>
      </c>
      <c r="C1392" s="5" t="s">
        <v>13</v>
      </c>
      <c r="D1392" s="13">
        <v>451129963867</v>
      </c>
      <c r="E1392" s="8" t="s">
        <v>21</v>
      </c>
      <c r="H1392" s="9">
        <v>3645.23</v>
      </c>
      <c r="I1392" s="5" t="s">
        <v>22</v>
      </c>
      <c r="J1392" s="5" t="s">
        <v>24</v>
      </c>
    </row>
    <row r="1393" spans="1:10">
      <c r="A1393" s="5" t="s">
        <v>1202</v>
      </c>
      <c r="B1393" s="6">
        <v>44839.895458055558</v>
      </c>
      <c r="C1393" s="5" t="s">
        <v>13</v>
      </c>
      <c r="D1393" s="13">
        <v>45122982211</v>
      </c>
      <c r="E1393" s="8" t="s">
        <v>21</v>
      </c>
      <c r="H1393" s="9">
        <v>4634.76</v>
      </c>
      <c r="I1393" s="5" t="s">
        <v>22</v>
      </c>
      <c r="J1393" s="5" t="s">
        <v>24</v>
      </c>
    </row>
    <row r="1394" spans="1:10">
      <c r="A1394" s="5" t="s">
        <v>1202</v>
      </c>
      <c r="B1394" s="6">
        <v>44839.895458055558</v>
      </c>
      <c r="C1394" s="5" t="s">
        <v>13</v>
      </c>
      <c r="D1394" s="13">
        <v>451229822111</v>
      </c>
      <c r="E1394" s="8" t="s">
        <v>21</v>
      </c>
      <c r="H1394" s="9">
        <v>800.29</v>
      </c>
      <c r="I1394" s="5" t="s">
        <v>22</v>
      </c>
      <c r="J1394" s="5" t="s">
        <v>24</v>
      </c>
    </row>
    <row r="1395" spans="1:10">
      <c r="A1395" s="5" t="s">
        <v>1202</v>
      </c>
      <c r="B1395" s="6">
        <v>44839.895458055558</v>
      </c>
      <c r="C1395" s="5" t="s">
        <v>13</v>
      </c>
      <c r="D1395" s="13">
        <v>451229822112</v>
      </c>
      <c r="E1395" s="8" t="s">
        <v>21</v>
      </c>
      <c r="H1395" s="9">
        <v>22281.62</v>
      </c>
      <c r="I1395" s="5" t="s">
        <v>22</v>
      </c>
      <c r="J1395" s="5" t="s">
        <v>24</v>
      </c>
    </row>
    <row r="1396" spans="1:10">
      <c r="A1396" s="5" t="s">
        <v>1202</v>
      </c>
      <c r="B1396" s="6">
        <v>44839.895458055558</v>
      </c>
      <c r="C1396" s="5" t="s">
        <v>13</v>
      </c>
      <c r="D1396" s="13">
        <v>451229822113</v>
      </c>
      <c r="E1396" s="8" t="s">
        <v>21</v>
      </c>
      <c r="H1396" s="9">
        <v>940</v>
      </c>
      <c r="I1396" s="5" t="s">
        <v>22</v>
      </c>
      <c r="J1396" s="5" t="s">
        <v>24</v>
      </c>
    </row>
    <row r="1397" spans="1:10">
      <c r="A1397" s="5" t="s">
        <v>1202</v>
      </c>
      <c r="B1397" s="6">
        <v>44839.895458055558</v>
      </c>
      <c r="C1397" s="5" t="s">
        <v>13</v>
      </c>
      <c r="D1397" s="13">
        <v>451229822114</v>
      </c>
      <c r="E1397" s="8" t="s">
        <v>21</v>
      </c>
      <c r="H1397" s="9">
        <v>24170.01</v>
      </c>
      <c r="I1397" s="5" t="s">
        <v>22</v>
      </c>
      <c r="J1397" s="5" t="s">
        <v>24</v>
      </c>
    </row>
    <row r="1398" spans="1:10">
      <c r="A1398" s="5" t="s">
        <v>1202</v>
      </c>
      <c r="B1398" s="6">
        <v>44839.895458055558</v>
      </c>
      <c r="C1398" s="5" t="s">
        <v>13</v>
      </c>
      <c r="D1398" s="13">
        <v>451229822115</v>
      </c>
      <c r="E1398" s="8" t="s">
        <v>21</v>
      </c>
      <c r="H1398" s="9">
        <v>202</v>
      </c>
      <c r="I1398" s="5" t="s">
        <v>22</v>
      </c>
      <c r="J1398" s="5" t="s">
        <v>24</v>
      </c>
    </row>
    <row r="1399" spans="1:10">
      <c r="A1399" s="5" t="s">
        <v>1202</v>
      </c>
      <c r="B1399" s="6">
        <v>44839.895458055558</v>
      </c>
      <c r="C1399" s="5" t="s">
        <v>13</v>
      </c>
      <c r="D1399" s="13">
        <v>451229822116</v>
      </c>
      <c r="E1399" s="8" t="s">
        <v>21</v>
      </c>
      <c r="H1399" s="9">
        <v>26937.56</v>
      </c>
      <c r="I1399" s="5" t="s">
        <v>22</v>
      </c>
      <c r="J1399" s="5" t="s">
        <v>24</v>
      </c>
    </row>
    <row r="1400" spans="1:10">
      <c r="A1400" s="5" t="s">
        <v>1202</v>
      </c>
      <c r="B1400" s="6">
        <v>44839.895458055558</v>
      </c>
      <c r="C1400" s="5" t="s">
        <v>13</v>
      </c>
      <c r="D1400" s="13">
        <v>451229822117</v>
      </c>
      <c r="E1400" s="8" t="s">
        <v>21</v>
      </c>
      <c r="H1400" s="9">
        <v>480</v>
      </c>
      <c r="I1400" s="5" t="s">
        <v>22</v>
      </c>
      <c r="J1400" s="5" t="s">
        <v>24</v>
      </c>
    </row>
    <row r="1401" spans="1:10">
      <c r="A1401" s="5" t="s">
        <v>1202</v>
      </c>
      <c r="B1401" s="6">
        <v>44839.895458055558</v>
      </c>
      <c r="C1401" s="5" t="s">
        <v>13</v>
      </c>
      <c r="D1401" s="13">
        <v>451229822118</v>
      </c>
      <c r="E1401" s="8" t="s">
        <v>21</v>
      </c>
      <c r="H1401" s="9">
        <v>17061.580000000002</v>
      </c>
      <c r="I1401" s="5" t="s">
        <v>22</v>
      </c>
      <c r="J1401" s="5" t="s">
        <v>24</v>
      </c>
    </row>
    <row r="1402" spans="1:10">
      <c r="A1402" s="5" t="s">
        <v>1202</v>
      </c>
      <c r="B1402" s="6">
        <v>44839.895458055558</v>
      </c>
      <c r="C1402" s="5" t="s">
        <v>13</v>
      </c>
      <c r="D1402" s="13">
        <v>451229822119</v>
      </c>
      <c r="E1402" s="8" t="s">
        <v>21</v>
      </c>
      <c r="H1402" s="9">
        <v>30502.83</v>
      </c>
      <c r="I1402" s="5" t="s">
        <v>22</v>
      </c>
      <c r="J1402" s="5" t="s">
        <v>24</v>
      </c>
    </row>
    <row r="1403" spans="1:10">
      <c r="A1403" s="5" t="s">
        <v>1202</v>
      </c>
      <c r="B1403" s="6">
        <v>44839.895458055558</v>
      </c>
      <c r="C1403" s="5" t="s">
        <v>13</v>
      </c>
      <c r="D1403" s="13">
        <v>4512298221110</v>
      </c>
      <c r="E1403" s="8" t="s">
        <v>21</v>
      </c>
      <c r="H1403" s="9">
        <v>32373.57</v>
      </c>
      <c r="I1403" s="5" t="s">
        <v>22</v>
      </c>
      <c r="J1403" s="5" t="s">
        <v>24</v>
      </c>
    </row>
    <row r="1404" spans="1:10">
      <c r="A1404" s="5" t="s">
        <v>1202</v>
      </c>
      <c r="B1404" s="6">
        <v>44839.895458055558</v>
      </c>
      <c r="C1404" s="5" t="s">
        <v>13</v>
      </c>
      <c r="D1404" s="13">
        <v>4512298221111</v>
      </c>
      <c r="E1404" s="8" t="s">
        <v>21</v>
      </c>
      <c r="H1404" s="9">
        <v>21697.74</v>
      </c>
      <c r="I1404" s="5" t="s">
        <v>22</v>
      </c>
      <c r="J1404" s="5" t="s">
        <v>24</v>
      </c>
    </row>
    <row r="1405" spans="1:10">
      <c r="A1405" s="5" t="s">
        <v>1202</v>
      </c>
      <c r="B1405" s="6">
        <v>44839.895458055558</v>
      </c>
      <c r="C1405" s="5" t="s">
        <v>13</v>
      </c>
      <c r="D1405" s="13">
        <v>45122982211</v>
      </c>
      <c r="E1405" s="8" t="s">
        <v>21</v>
      </c>
      <c r="H1405" s="9">
        <v>672</v>
      </c>
      <c r="I1405" s="5" t="s">
        <v>22</v>
      </c>
      <c r="J1405" s="5" t="s">
        <v>24</v>
      </c>
    </row>
    <row r="1406" spans="1:10">
      <c r="A1406" s="5" t="s">
        <v>1202</v>
      </c>
      <c r="B1406" s="6">
        <v>44839.895458055558</v>
      </c>
      <c r="C1406" s="5" t="s">
        <v>13</v>
      </c>
      <c r="D1406" s="11">
        <v>23720465</v>
      </c>
      <c r="E1406" s="5" t="s">
        <v>73</v>
      </c>
      <c r="H1406" s="9">
        <v>46396.639999999999</v>
      </c>
      <c r="I1406" s="5" t="s">
        <v>22</v>
      </c>
      <c r="J1406" s="5" t="s">
        <v>24</v>
      </c>
    </row>
    <row r="1407" spans="1:10">
      <c r="A1407" s="5" t="s">
        <v>1202</v>
      </c>
      <c r="B1407" s="6">
        <v>44839.895458055558</v>
      </c>
      <c r="C1407" s="5" t="s">
        <v>13</v>
      </c>
      <c r="D1407" s="11"/>
      <c r="E1407" s="8"/>
      <c r="F1407" s="9">
        <v>1427.2</v>
      </c>
      <c r="I1407" s="7" t="s">
        <v>9</v>
      </c>
      <c r="J1407" s="5" t="s">
        <v>148</v>
      </c>
    </row>
    <row r="1408" spans="1:10">
      <c r="A1408" s="5" t="s">
        <v>1202</v>
      </c>
      <c r="B1408" s="6">
        <v>44839.895458055558</v>
      </c>
      <c r="C1408" s="5" t="s">
        <v>13</v>
      </c>
      <c r="D1408" s="11"/>
      <c r="E1408" s="8"/>
      <c r="F1408" s="9">
        <v>7763.8</v>
      </c>
      <c r="I1408" s="7" t="s">
        <v>9</v>
      </c>
      <c r="J1408" s="8" t="s">
        <v>149</v>
      </c>
    </row>
    <row r="1409" spans="1:10">
      <c r="A1409" s="5" t="s">
        <v>1202</v>
      </c>
      <c r="B1409" s="6">
        <v>44839.895458055558</v>
      </c>
      <c r="C1409" s="5" t="s">
        <v>13</v>
      </c>
      <c r="D1409" s="11"/>
      <c r="E1409" s="8"/>
      <c r="F1409" s="9">
        <v>9212.2000000000007</v>
      </c>
      <c r="I1409" s="7" t="s">
        <v>9</v>
      </c>
      <c r="J1409" s="5" t="s">
        <v>151</v>
      </c>
    </row>
    <row r="1410" spans="1:10">
      <c r="A1410" s="5" t="s">
        <v>1202</v>
      </c>
      <c r="B1410" s="6">
        <v>44839.895458055558</v>
      </c>
      <c r="C1410" s="5" t="s">
        <v>13</v>
      </c>
      <c r="D1410" s="11"/>
      <c r="E1410" s="8"/>
      <c r="F1410" s="9">
        <v>7281.4</v>
      </c>
      <c r="I1410" s="7" t="s">
        <v>9</v>
      </c>
      <c r="J1410" s="5" t="s">
        <v>26</v>
      </c>
    </row>
    <row r="1411" spans="1:10">
      <c r="A1411" s="5" t="s">
        <v>1202</v>
      </c>
      <c r="B1411" s="6">
        <v>44839.895458055558</v>
      </c>
      <c r="C1411" s="5" t="s">
        <v>13</v>
      </c>
      <c r="D1411" s="11"/>
      <c r="E1411" s="8"/>
      <c r="F1411" s="9">
        <v>7750.1</v>
      </c>
      <c r="I1411" s="7" t="s">
        <v>9</v>
      </c>
      <c r="J1411" s="5" t="s">
        <v>154</v>
      </c>
    </row>
    <row r="1412" spans="1:10">
      <c r="A1412" s="5" t="s">
        <v>1202</v>
      </c>
      <c r="B1412" s="6">
        <v>44839.895458055558</v>
      </c>
      <c r="C1412" s="5" t="s">
        <v>13</v>
      </c>
      <c r="D1412" s="11"/>
      <c r="E1412" s="8"/>
      <c r="F1412" s="9">
        <v>16054.1</v>
      </c>
      <c r="I1412" s="7" t="s">
        <v>9</v>
      </c>
      <c r="J1412" s="8" t="s">
        <v>29</v>
      </c>
    </row>
    <row r="1413" spans="1:10">
      <c r="A1413" s="5" t="s">
        <v>1202</v>
      </c>
      <c r="B1413" s="6">
        <v>44839.895458055558</v>
      </c>
      <c r="C1413" s="5" t="s">
        <v>13</v>
      </c>
      <c r="D1413" s="11"/>
      <c r="E1413" s="8"/>
      <c r="F1413" s="9">
        <v>7542.7</v>
      </c>
      <c r="I1413" s="7" t="s">
        <v>9</v>
      </c>
      <c r="J1413" s="8" t="s">
        <v>30</v>
      </c>
    </row>
    <row r="1414" spans="1:10">
      <c r="A1414" s="10" t="s">
        <v>15</v>
      </c>
      <c r="B1414" s="3"/>
      <c r="C1414" s="3"/>
      <c r="D1414" s="11"/>
      <c r="E1414" s="8"/>
      <c r="F1414" s="14">
        <f>SUM(F1354:G1413)</f>
        <v>57031.499999999993</v>
      </c>
      <c r="H1414" s="9"/>
      <c r="I1414" s="7"/>
      <c r="J1414" s="8"/>
    </row>
    <row r="1415" spans="1:10" ht="15.75">
      <c r="A1415" s="12" t="s">
        <v>16</v>
      </c>
      <c r="B1415" s="12" t="s">
        <v>17</v>
      </c>
      <c r="C1415" s="12" t="s">
        <v>18</v>
      </c>
      <c r="D1415" s="21">
        <v>111955920</v>
      </c>
      <c r="E1415" s="8"/>
      <c r="H1415" s="9"/>
      <c r="I1415" s="7"/>
      <c r="J1415" s="8"/>
    </row>
    <row r="1418" spans="1:10">
      <c r="A1418" s="1" t="s">
        <v>0</v>
      </c>
      <c r="B1418" s="2"/>
      <c r="C1418" s="2"/>
      <c r="D1418" s="2"/>
      <c r="E1418" s="2"/>
      <c r="F1418" s="2"/>
      <c r="G1418" s="2"/>
      <c r="H1418" s="2"/>
      <c r="I1418" s="2"/>
      <c r="J1418" s="2"/>
    </row>
    <row r="1419" spans="1:10">
      <c r="A1419" s="3" t="s">
        <v>1239</v>
      </c>
      <c r="B1419" s="2"/>
      <c r="C1419" s="2"/>
      <c r="D1419" s="2"/>
      <c r="E1419" s="2"/>
      <c r="F1419" s="2"/>
      <c r="G1419" s="2"/>
      <c r="H1419" s="2"/>
      <c r="I1419" s="2"/>
      <c r="J1419" s="2"/>
    </row>
    <row r="1420" spans="1:10">
      <c r="A1420" s="103" t="s">
        <v>0</v>
      </c>
      <c r="B1420" s="103" t="s">
        <v>2</v>
      </c>
      <c r="C1420" s="103" t="s">
        <v>3</v>
      </c>
      <c r="D1420" s="103" t="s">
        <v>4</v>
      </c>
      <c r="E1420" s="103" t="s">
        <v>5</v>
      </c>
      <c r="F1420" s="105" t="s">
        <v>6</v>
      </c>
      <c r="G1420" s="106"/>
      <c r="H1420" s="107"/>
      <c r="I1420" s="103" t="s">
        <v>7</v>
      </c>
      <c r="J1420" s="103" t="s">
        <v>8</v>
      </c>
    </row>
    <row r="1421" spans="1:10">
      <c r="A1421" s="104"/>
      <c r="B1421" s="104"/>
      <c r="C1421" s="104"/>
      <c r="D1421" s="104"/>
      <c r="E1421" s="104"/>
      <c r="F1421" s="46" t="s">
        <v>9</v>
      </c>
      <c r="G1421" s="46" t="s">
        <v>10</v>
      </c>
      <c r="H1421" s="46" t="s">
        <v>11</v>
      </c>
      <c r="I1421" s="104"/>
      <c r="J1421" s="104"/>
    </row>
    <row r="1422" spans="1:10">
      <c r="A1422" s="5" t="s">
        <v>1238</v>
      </c>
      <c r="B1422" s="6">
        <v>44840.45973584491</v>
      </c>
      <c r="C1422" s="5" t="s">
        <v>13</v>
      </c>
      <c r="D1422" s="7"/>
      <c r="E1422" s="8"/>
      <c r="F1422" s="9">
        <v>6478.5</v>
      </c>
      <c r="I1422" s="7" t="s">
        <v>9</v>
      </c>
      <c r="J1422" s="8" t="s">
        <v>25</v>
      </c>
    </row>
    <row r="1423" spans="1:10">
      <c r="A1423" s="5" t="s">
        <v>1238</v>
      </c>
      <c r="B1423" s="6">
        <v>44840.45973584491</v>
      </c>
      <c r="C1423" s="5" t="s">
        <v>13</v>
      </c>
      <c r="D1423" s="7"/>
      <c r="E1423" s="8"/>
      <c r="F1423" s="9">
        <v>4874.3</v>
      </c>
      <c r="I1423" s="7" t="s">
        <v>9</v>
      </c>
      <c r="J1423" s="5" t="s">
        <v>14</v>
      </c>
    </row>
    <row r="1424" spans="1:10">
      <c r="A1424" s="5" t="s">
        <v>1238</v>
      </c>
      <c r="B1424" s="6">
        <v>44840.45973584491</v>
      </c>
      <c r="C1424" s="5" t="s">
        <v>13</v>
      </c>
      <c r="D1424" s="7"/>
      <c r="E1424" s="8"/>
      <c r="F1424" s="9">
        <v>17777.099999999999</v>
      </c>
      <c r="I1424" s="7" t="s">
        <v>9</v>
      </c>
      <c r="J1424" s="5" t="s">
        <v>150</v>
      </c>
    </row>
    <row r="1425" spans="1:10">
      <c r="A1425" s="5" t="s">
        <v>1238</v>
      </c>
      <c r="B1425" s="6">
        <v>44840.45973584491</v>
      </c>
      <c r="C1425" s="5" t="s">
        <v>13</v>
      </c>
      <c r="D1425" s="7"/>
      <c r="E1425" s="8"/>
      <c r="F1425" s="9">
        <v>13278.8</v>
      </c>
      <c r="I1425" s="7" t="s">
        <v>9</v>
      </c>
      <c r="J1425" s="5" t="s">
        <v>27</v>
      </c>
    </row>
    <row r="1426" spans="1:10">
      <c r="A1426" s="5" t="s">
        <v>1238</v>
      </c>
      <c r="B1426" s="6">
        <v>44840.45973584491</v>
      </c>
      <c r="C1426" s="5" t="s">
        <v>13</v>
      </c>
      <c r="D1426" s="7"/>
      <c r="E1426" s="8"/>
      <c r="F1426" s="9">
        <v>14575.8</v>
      </c>
      <c r="I1426" s="7" t="s">
        <v>9</v>
      </c>
      <c r="J1426" s="5" t="s">
        <v>153</v>
      </c>
    </row>
    <row r="1427" spans="1:10">
      <c r="A1427" s="5" t="s">
        <v>1238</v>
      </c>
      <c r="B1427" s="6">
        <v>44840.45973584491</v>
      </c>
      <c r="C1427" s="5" t="s">
        <v>13</v>
      </c>
      <c r="D1427" s="7"/>
      <c r="E1427" s="8"/>
      <c r="F1427" s="9">
        <v>9973.7999999999993</v>
      </c>
      <c r="I1427" s="7" t="s">
        <v>9</v>
      </c>
      <c r="J1427" s="8" t="s">
        <v>28</v>
      </c>
    </row>
    <row r="1428" spans="1:10">
      <c r="A1428" s="5" t="s">
        <v>1238</v>
      </c>
      <c r="B1428" s="6">
        <v>44840.45973584491</v>
      </c>
      <c r="C1428" s="5" t="s">
        <v>13</v>
      </c>
      <c r="D1428" s="7"/>
      <c r="E1428" s="8"/>
      <c r="F1428" s="9">
        <v>9689.4</v>
      </c>
      <c r="I1428" s="7" t="s">
        <v>9</v>
      </c>
      <c r="J1428" s="8" t="s">
        <v>155</v>
      </c>
    </row>
    <row r="1429" spans="1:10">
      <c r="A1429" s="5" t="s">
        <v>1238</v>
      </c>
      <c r="B1429" s="6">
        <v>44840.45973584491</v>
      </c>
      <c r="C1429" s="5" t="s">
        <v>13</v>
      </c>
      <c r="D1429" s="7"/>
      <c r="E1429" s="8"/>
      <c r="F1429" s="9">
        <v>8156.1</v>
      </c>
      <c r="I1429" s="7" t="s">
        <v>9</v>
      </c>
      <c r="J1429" s="8" t="s">
        <v>156</v>
      </c>
    </row>
    <row r="1430" spans="1:10">
      <c r="A1430" s="10" t="s">
        <v>15</v>
      </c>
      <c r="B1430" s="3"/>
      <c r="C1430" s="3"/>
      <c r="D1430" s="11"/>
      <c r="E1430" s="8"/>
      <c r="F1430" s="14">
        <f>SUM(F1422:G1429)</f>
        <v>84803.8</v>
      </c>
      <c r="H1430" s="9"/>
      <c r="I1430" s="7"/>
      <c r="J1430" s="5"/>
    </row>
    <row r="1431" spans="1:10" ht="15.75">
      <c r="A1431" s="12" t="s">
        <v>16</v>
      </c>
      <c r="B1431" s="12" t="s">
        <v>17</v>
      </c>
      <c r="C1431" s="12" t="s">
        <v>18</v>
      </c>
      <c r="D1431" s="21">
        <v>111956082</v>
      </c>
      <c r="E1431" s="8"/>
      <c r="H1431" s="9"/>
      <c r="I1431" s="7"/>
      <c r="J1431" s="5"/>
    </row>
    <row r="1432" spans="1:10">
      <c r="A1432" s="5"/>
      <c r="B1432" s="6"/>
      <c r="C1432" s="5"/>
      <c r="D1432" s="11"/>
      <c r="E1432" s="8"/>
      <c r="H1432" s="9"/>
      <c r="I1432" s="7"/>
      <c r="J1432" s="5"/>
    </row>
    <row r="1433" spans="1:10">
      <c r="A1433" s="5"/>
      <c r="B1433" s="6"/>
      <c r="C1433" s="5"/>
      <c r="D1433" s="11"/>
      <c r="H1433" s="9"/>
      <c r="I1433" s="7"/>
      <c r="J1433" s="5"/>
    </row>
    <row r="1434" spans="1:10">
      <c r="A1434" s="5" t="s">
        <v>1237</v>
      </c>
      <c r="B1434" s="6">
        <v>44840.922924166669</v>
      </c>
      <c r="C1434" s="5" t="s">
        <v>13</v>
      </c>
      <c r="D1434" s="11">
        <v>732923</v>
      </c>
      <c r="E1434" s="8" t="s">
        <v>21</v>
      </c>
      <c r="H1434" s="9">
        <v>10648.64</v>
      </c>
      <c r="I1434" s="5" t="s">
        <v>22</v>
      </c>
      <c r="J1434" s="5" t="s">
        <v>435</v>
      </c>
    </row>
    <row r="1435" spans="1:10">
      <c r="A1435" s="5" t="s">
        <v>1236</v>
      </c>
      <c r="B1435" s="6">
        <v>44840.922924166669</v>
      </c>
      <c r="C1435" s="5" t="s">
        <v>13</v>
      </c>
      <c r="D1435" s="13">
        <v>45172932835</v>
      </c>
      <c r="E1435" s="8" t="s">
        <v>21</v>
      </c>
      <c r="H1435" s="9">
        <v>3060</v>
      </c>
      <c r="I1435" s="5" t="s">
        <v>22</v>
      </c>
      <c r="J1435" s="5" t="s">
        <v>24</v>
      </c>
    </row>
    <row r="1436" spans="1:10">
      <c r="A1436" s="5" t="s">
        <v>1236</v>
      </c>
      <c r="B1436" s="6">
        <v>44840.922924166669</v>
      </c>
      <c r="C1436" s="5" t="s">
        <v>13</v>
      </c>
      <c r="D1436" s="13">
        <v>51216944620</v>
      </c>
      <c r="E1436" s="8" t="s">
        <v>21</v>
      </c>
      <c r="H1436" s="9">
        <v>100</v>
      </c>
      <c r="I1436" s="5" t="s">
        <v>22</v>
      </c>
      <c r="J1436" s="5" t="s">
        <v>24</v>
      </c>
    </row>
    <row r="1437" spans="1:10">
      <c r="A1437" s="5" t="s">
        <v>1236</v>
      </c>
      <c r="B1437" s="6">
        <v>44840.922924166669</v>
      </c>
      <c r="C1437" s="5" t="s">
        <v>13</v>
      </c>
      <c r="D1437" s="13">
        <v>45132869143</v>
      </c>
      <c r="E1437" s="8" t="s">
        <v>21</v>
      </c>
      <c r="H1437" s="9">
        <v>105</v>
      </c>
      <c r="I1437" s="5" t="s">
        <v>22</v>
      </c>
      <c r="J1437" s="5" t="s">
        <v>24</v>
      </c>
    </row>
    <row r="1438" spans="1:10">
      <c r="A1438" s="5" t="s">
        <v>1236</v>
      </c>
      <c r="B1438" s="6">
        <v>44840.922924166669</v>
      </c>
      <c r="C1438" s="5" t="s">
        <v>13</v>
      </c>
      <c r="D1438" s="13">
        <v>45162963924</v>
      </c>
      <c r="E1438" s="8" t="s">
        <v>21</v>
      </c>
      <c r="H1438" s="9">
        <v>589.6</v>
      </c>
      <c r="I1438" s="5" t="s">
        <v>22</v>
      </c>
      <c r="J1438" s="5" t="s">
        <v>24</v>
      </c>
    </row>
    <row r="1439" spans="1:10">
      <c r="A1439" s="5" t="s">
        <v>1236</v>
      </c>
      <c r="B1439" s="6">
        <v>44840.922924166669</v>
      </c>
      <c r="C1439" s="5" t="s">
        <v>13</v>
      </c>
      <c r="D1439" s="13">
        <v>45162963876</v>
      </c>
      <c r="E1439" s="8" t="s">
        <v>21</v>
      </c>
      <c r="H1439" s="9">
        <v>14550</v>
      </c>
      <c r="I1439" s="5" t="s">
        <v>22</v>
      </c>
      <c r="J1439" s="5" t="s">
        <v>24</v>
      </c>
    </row>
    <row r="1440" spans="1:10">
      <c r="A1440" s="5" t="s">
        <v>1236</v>
      </c>
      <c r="B1440" s="6">
        <v>44840.922924166669</v>
      </c>
      <c r="C1440" s="5" t="s">
        <v>13</v>
      </c>
      <c r="D1440" s="13">
        <v>45122991719</v>
      </c>
      <c r="E1440" s="8" t="s">
        <v>21</v>
      </c>
      <c r="H1440" s="9">
        <v>218.69</v>
      </c>
      <c r="I1440" s="5" t="s">
        <v>22</v>
      </c>
      <c r="J1440" s="5" t="s">
        <v>24</v>
      </c>
    </row>
    <row r="1441" spans="1:10">
      <c r="A1441" s="5" t="s">
        <v>1236</v>
      </c>
      <c r="B1441" s="6">
        <v>44840.922924166669</v>
      </c>
      <c r="C1441" s="5" t="s">
        <v>13</v>
      </c>
      <c r="D1441" s="13">
        <v>45113006860</v>
      </c>
      <c r="E1441" s="8" t="s">
        <v>21</v>
      </c>
      <c r="H1441" s="9">
        <v>140.19999999999999</v>
      </c>
      <c r="I1441" s="5" t="s">
        <v>22</v>
      </c>
      <c r="J1441" s="5" t="s">
        <v>24</v>
      </c>
    </row>
    <row r="1442" spans="1:10">
      <c r="A1442" s="5" t="s">
        <v>1236</v>
      </c>
      <c r="B1442" s="6">
        <v>44840.922924166669</v>
      </c>
      <c r="C1442" s="5" t="s">
        <v>13</v>
      </c>
      <c r="D1442" s="13">
        <v>51116907227</v>
      </c>
      <c r="E1442" s="8" t="s">
        <v>21</v>
      </c>
      <c r="H1442" s="9">
        <v>26212.15</v>
      </c>
      <c r="I1442" s="5" t="s">
        <v>22</v>
      </c>
      <c r="J1442" s="5" t="s">
        <v>24</v>
      </c>
    </row>
    <row r="1443" spans="1:10">
      <c r="A1443" s="5" t="s">
        <v>1236</v>
      </c>
      <c r="B1443" s="6">
        <v>44840.922924166669</v>
      </c>
      <c r="C1443" s="5" t="s">
        <v>13</v>
      </c>
      <c r="D1443" s="13">
        <v>51116907229</v>
      </c>
      <c r="E1443" s="8" t="s">
        <v>21</v>
      </c>
      <c r="H1443" s="9">
        <v>195706</v>
      </c>
      <c r="I1443" s="5" t="s">
        <v>22</v>
      </c>
      <c r="J1443" s="5" t="s">
        <v>24</v>
      </c>
    </row>
    <row r="1444" spans="1:10">
      <c r="A1444" s="5" t="s">
        <v>1236</v>
      </c>
      <c r="B1444" s="6">
        <v>44840.922924166669</v>
      </c>
      <c r="C1444" s="5" t="s">
        <v>13</v>
      </c>
      <c r="D1444" s="13">
        <v>45113007929</v>
      </c>
      <c r="E1444" s="8" t="s">
        <v>21</v>
      </c>
      <c r="H1444" s="9">
        <v>1518.25</v>
      </c>
      <c r="I1444" s="5" t="s">
        <v>22</v>
      </c>
      <c r="J1444" s="5" t="s">
        <v>435</v>
      </c>
    </row>
    <row r="1445" spans="1:10">
      <c r="A1445" s="5" t="s">
        <v>1236</v>
      </c>
      <c r="B1445" s="6">
        <v>44840.922924166669</v>
      </c>
      <c r="C1445" s="5" t="s">
        <v>13</v>
      </c>
      <c r="D1445" s="11">
        <v>732930</v>
      </c>
      <c r="E1445" s="8" t="s">
        <v>21</v>
      </c>
      <c r="H1445" s="9">
        <v>1841.9</v>
      </c>
      <c r="I1445" s="5" t="s">
        <v>22</v>
      </c>
      <c r="J1445" s="5" t="s">
        <v>435</v>
      </c>
    </row>
    <row r="1446" spans="1:10">
      <c r="A1446" s="5" t="s">
        <v>1236</v>
      </c>
      <c r="B1446" s="6">
        <v>44840.922924166669</v>
      </c>
      <c r="C1446" s="5" t="s">
        <v>13</v>
      </c>
      <c r="D1446" s="11">
        <v>732922</v>
      </c>
      <c r="E1446" s="8" t="s">
        <v>21</v>
      </c>
      <c r="H1446" s="9">
        <v>1368.84</v>
      </c>
      <c r="I1446" s="5" t="s">
        <v>22</v>
      </c>
      <c r="J1446" s="5" t="s">
        <v>435</v>
      </c>
    </row>
    <row r="1447" spans="1:10">
      <c r="A1447" s="5" t="s">
        <v>1236</v>
      </c>
      <c r="B1447" s="6">
        <v>44840.922924166669</v>
      </c>
      <c r="C1447" s="5" t="s">
        <v>13</v>
      </c>
      <c r="D1447" s="11">
        <v>732921</v>
      </c>
      <c r="E1447" s="8" t="s">
        <v>21</v>
      </c>
      <c r="H1447" s="9">
        <v>3949.7</v>
      </c>
      <c r="I1447" s="5" t="s">
        <v>22</v>
      </c>
      <c r="J1447" s="5" t="s">
        <v>435</v>
      </c>
    </row>
    <row r="1448" spans="1:10">
      <c r="A1448" s="5" t="s">
        <v>1236</v>
      </c>
      <c r="B1448" s="6">
        <v>44840.922924166669</v>
      </c>
      <c r="C1448" s="5" t="s">
        <v>13</v>
      </c>
      <c r="D1448" s="11">
        <v>226279</v>
      </c>
      <c r="E1448" s="8" t="s">
        <v>21</v>
      </c>
      <c r="H1448" s="9">
        <v>22989.3</v>
      </c>
      <c r="I1448" s="5" t="s">
        <v>22</v>
      </c>
      <c r="J1448" s="5" t="s">
        <v>23</v>
      </c>
    </row>
    <row r="1449" spans="1:10">
      <c r="A1449" s="5" t="s">
        <v>1236</v>
      </c>
      <c r="B1449" s="6">
        <v>44840.922924166669</v>
      </c>
      <c r="C1449" s="5" t="s">
        <v>13</v>
      </c>
      <c r="D1449" s="13">
        <v>81160201873</v>
      </c>
      <c r="E1449" s="8" t="s">
        <v>21</v>
      </c>
      <c r="H1449" s="9">
        <v>378.3</v>
      </c>
      <c r="I1449" s="5" t="s">
        <v>22</v>
      </c>
      <c r="J1449" s="5" t="s">
        <v>24</v>
      </c>
    </row>
    <row r="1450" spans="1:10">
      <c r="A1450" s="5" t="s">
        <v>1236</v>
      </c>
      <c r="B1450" s="6">
        <v>44840.922924166669</v>
      </c>
      <c r="C1450" s="5" t="s">
        <v>13</v>
      </c>
      <c r="D1450" s="13">
        <v>811602018731</v>
      </c>
      <c r="E1450" s="8" t="s">
        <v>21</v>
      </c>
      <c r="H1450" s="9">
        <v>179.3</v>
      </c>
      <c r="I1450" s="5" t="s">
        <v>22</v>
      </c>
      <c r="J1450" s="5" t="s">
        <v>24</v>
      </c>
    </row>
    <row r="1451" spans="1:10">
      <c r="A1451" s="5" t="s">
        <v>1236</v>
      </c>
      <c r="B1451" s="6">
        <v>44840.922924166669</v>
      </c>
      <c r="C1451" s="5" t="s">
        <v>13</v>
      </c>
      <c r="D1451" s="13">
        <v>45143239603</v>
      </c>
      <c r="E1451" s="8" t="s">
        <v>21</v>
      </c>
      <c r="H1451" s="9">
        <v>10</v>
      </c>
      <c r="I1451" s="5" t="s">
        <v>22</v>
      </c>
      <c r="J1451" s="5" t="s">
        <v>24</v>
      </c>
    </row>
    <row r="1452" spans="1:10">
      <c r="A1452" s="5" t="s">
        <v>1236</v>
      </c>
      <c r="B1452" s="6">
        <v>44840.922924166669</v>
      </c>
      <c r="C1452" s="5" t="s">
        <v>13</v>
      </c>
      <c r="D1452" s="11">
        <v>446431</v>
      </c>
      <c r="E1452" s="8" t="s">
        <v>21</v>
      </c>
      <c r="H1452" s="9">
        <v>18082.2</v>
      </c>
      <c r="I1452" s="5" t="s">
        <v>22</v>
      </c>
      <c r="J1452" s="5" t="s">
        <v>20</v>
      </c>
    </row>
    <row r="1453" spans="1:10">
      <c r="A1453" s="5" t="s">
        <v>1236</v>
      </c>
      <c r="B1453" s="6">
        <v>44840.922924166669</v>
      </c>
      <c r="C1453" s="5" t="s">
        <v>13</v>
      </c>
      <c r="D1453" s="11">
        <v>6358</v>
      </c>
      <c r="E1453" s="8" t="s">
        <v>21</v>
      </c>
      <c r="H1453" s="9">
        <v>3980</v>
      </c>
      <c r="I1453" s="5" t="s">
        <v>22</v>
      </c>
      <c r="J1453" s="5" t="s">
        <v>20</v>
      </c>
    </row>
    <row r="1454" spans="1:10">
      <c r="A1454" s="5" t="s">
        <v>1236</v>
      </c>
      <c r="B1454" s="6">
        <v>44840.922924166669</v>
      </c>
      <c r="C1454" s="5" t="s">
        <v>13</v>
      </c>
      <c r="D1454" s="11">
        <v>2897</v>
      </c>
      <c r="E1454" s="8" t="s">
        <v>21</v>
      </c>
      <c r="H1454" s="9">
        <v>4550</v>
      </c>
      <c r="I1454" s="5" t="s">
        <v>22</v>
      </c>
      <c r="J1454" s="5" t="s">
        <v>20</v>
      </c>
    </row>
    <row r="1455" spans="1:10">
      <c r="A1455" s="5" t="s">
        <v>1236</v>
      </c>
      <c r="B1455" s="6">
        <v>44840.922924166669</v>
      </c>
      <c r="C1455" s="5" t="s">
        <v>13</v>
      </c>
      <c r="D1455" s="11">
        <v>2897</v>
      </c>
      <c r="E1455" s="8" t="s">
        <v>21</v>
      </c>
      <c r="H1455" s="9">
        <v>910</v>
      </c>
      <c r="I1455" s="5" t="s">
        <v>22</v>
      </c>
      <c r="J1455" s="5" t="s">
        <v>20</v>
      </c>
    </row>
    <row r="1456" spans="1:10">
      <c r="A1456" s="5" t="s">
        <v>1236</v>
      </c>
      <c r="B1456" s="6">
        <v>44840.922924166669</v>
      </c>
      <c r="C1456" s="5" t="s">
        <v>13</v>
      </c>
      <c r="D1456" s="11"/>
      <c r="E1456" s="8"/>
      <c r="F1456" s="9">
        <v>2044.7</v>
      </c>
      <c r="I1456" s="7" t="s">
        <v>9</v>
      </c>
      <c r="J1456" s="5" t="s">
        <v>148</v>
      </c>
    </row>
    <row r="1457" spans="1:10">
      <c r="A1457" s="5" t="s">
        <v>1236</v>
      </c>
      <c r="B1457" s="6">
        <v>44840.922924166669</v>
      </c>
      <c r="C1457" s="5" t="s">
        <v>13</v>
      </c>
      <c r="D1457" s="11"/>
      <c r="E1457" s="8"/>
      <c r="F1457" s="9">
        <v>4969.3</v>
      </c>
      <c r="I1457" s="7" t="s">
        <v>9</v>
      </c>
      <c r="J1457" s="5" t="s">
        <v>26</v>
      </c>
    </row>
    <row r="1458" spans="1:10">
      <c r="A1458" s="5" t="s">
        <v>1236</v>
      </c>
      <c r="B1458" s="6">
        <v>44840.922924166669</v>
      </c>
      <c r="C1458" s="5" t="s">
        <v>13</v>
      </c>
      <c r="D1458" s="11"/>
      <c r="E1458" s="8"/>
      <c r="F1458" s="9">
        <v>99.7</v>
      </c>
      <c r="I1458" s="7" t="s">
        <v>9</v>
      </c>
      <c r="J1458" s="5" t="s">
        <v>20</v>
      </c>
    </row>
    <row r="1459" spans="1:10">
      <c r="A1459" s="5" t="s">
        <v>1236</v>
      </c>
      <c r="B1459" s="6">
        <v>44840.922924166669</v>
      </c>
      <c r="C1459" s="5" t="s">
        <v>13</v>
      </c>
      <c r="D1459" s="11"/>
      <c r="E1459" s="8"/>
      <c r="F1459" s="9">
        <v>6831.5</v>
      </c>
      <c r="I1459" s="7" t="s">
        <v>9</v>
      </c>
      <c r="J1459" s="8" t="s">
        <v>29</v>
      </c>
    </row>
    <row r="1460" spans="1:10">
      <c r="A1460" s="5" t="s">
        <v>1236</v>
      </c>
      <c r="B1460" s="6">
        <v>44840.922924166669</v>
      </c>
      <c r="C1460" s="5" t="s">
        <v>13</v>
      </c>
      <c r="D1460" s="11"/>
      <c r="E1460" s="8"/>
      <c r="F1460" s="9">
        <v>5072.6000000000004</v>
      </c>
      <c r="I1460" s="7" t="s">
        <v>9</v>
      </c>
      <c r="J1460" s="8" t="s">
        <v>30</v>
      </c>
    </row>
    <row r="1461" spans="1:10">
      <c r="A1461" s="10" t="s">
        <v>15</v>
      </c>
      <c r="B1461" s="3"/>
      <c r="C1461" s="3"/>
      <c r="D1461" s="11"/>
      <c r="E1461" s="8"/>
      <c r="F1461" s="14">
        <f>SUM(F1434:G1460)</f>
        <v>19017.800000000003</v>
      </c>
      <c r="H1461" s="9"/>
      <c r="I1461" s="7"/>
      <c r="J1461" s="5"/>
    </row>
    <row r="1462" spans="1:10" ht="15.75">
      <c r="A1462" s="12" t="s">
        <v>16</v>
      </c>
      <c r="B1462" s="12" t="s">
        <v>17</v>
      </c>
      <c r="C1462" s="12" t="s">
        <v>18</v>
      </c>
      <c r="D1462" s="21">
        <v>111968942</v>
      </c>
      <c r="E1462" s="8"/>
      <c r="H1462" s="9"/>
      <c r="I1462" s="7"/>
      <c r="J1462" s="5"/>
    </row>
    <row r="1463" spans="1:10">
      <c r="A1463" s="5"/>
      <c r="B1463" s="6"/>
      <c r="C1463" s="5"/>
      <c r="D1463" s="11"/>
      <c r="E1463" s="8"/>
      <c r="H1463" s="9"/>
      <c r="I1463" s="7"/>
      <c r="J1463" s="5"/>
    </row>
    <row r="1465" spans="1:10">
      <c r="A1465" s="1" t="s">
        <v>0</v>
      </c>
      <c r="B1465" s="2"/>
      <c r="C1465" s="2"/>
      <c r="D1465" s="2"/>
      <c r="E1465" s="2"/>
      <c r="F1465" s="2"/>
      <c r="G1465" s="2"/>
      <c r="H1465" s="2"/>
      <c r="I1465" s="2"/>
      <c r="J1465" s="2"/>
    </row>
    <row r="1466" spans="1:10">
      <c r="A1466" s="3" t="s">
        <v>1274</v>
      </c>
      <c r="B1466" s="2"/>
      <c r="C1466" s="2"/>
      <c r="D1466" s="2"/>
      <c r="E1466" s="2"/>
      <c r="F1466" s="2"/>
      <c r="G1466" s="2"/>
      <c r="H1466" s="2"/>
      <c r="I1466" s="2"/>
      <c r="J1466" s="2"/>
    </row>
    <row r="1467" spans="1:10">
      <c r="A1467" s="103" t="s">
        <v>0</v>
      </c>
      <c r="B1467" s="103" t="s">
        <v>2</v>
      </c>
      <c r="C1467" s="103" t="s">
        <v>3</v>
      </c>
      <c r="D1467" s="103" t="s">
        <v>4</v>
      </c>
      <c r="E1467" s="103" t="s">
        <v>5</v>
      </c>
      <c r="F1467" s="105" t="s">
        <v>6</v>
      </c>
      <c r="G1467" s="106"/>
      <c r="H1467" s="107"/>
      <c r="I1467" s="103" t="s">
        <v>7</v>
      </c>
      <c r="J1467" s="103" t="s">
        <v>8</v>
      </c>
    </row>
    <row r="1468" spans="1:10">
      <c r="A1468" s="104"/>
      <c r="B1468" s="104"/>
      <c r="C1468" s="104"/>
      <c r="D1468" s="104"/>
      <c r="E1468" s="104"/>
      <c r="F1468" s="46" t="s">
        <v>9</v>
      </c>
      <c r="G1468" s="46" t="s">
        <v>10</v>
      </c>
      <c r="H1468" s="46" t="s">
        <v>11</v>
      </c>
      <c r="I1468" s="104"/>
      <c r="J1468" s="104"/>
    </row>
    <row r="1469" spans="1:10">
      <c r="A1469" s="5" t="s">
        <v>1273</v>
      </c>
      <c r="B1469" s="6">
        <v>44841.470136967589</v>
      </c>
      <c r="C1469" s="5" t="s">
        <v>13</v>
      </c>
      <c r="D1469" s="7"/>
      <c r="E1469" s="8"/>
      <c r="F1469" s="9">
        <v>18565.400000000001</v>
      </c>
      <c r="I1469" s="7" t="s">
        <v>9</v>
      </c>
      <c r="J1469" s="8" t="s">
        <v>25</v>
      </c>
    </row>
    <row r="1470" spans="1:10">
      <c r="A1470" s="5" t="s">
        <v>1273</v>
      </c>
      <c r="B1470" s="6">
        <v>44841.470136967589</v>
      </c>
      <c r="C1470" s="5" t="s">
        <v>13</v>
      </c>
      <c r="D1470" s="7"/>
      <c r="E1470" s="8"/>
      <c r="F1470" s="9">
        <v>6786.1</v>
      </c>
      <c r="I1470" s="7" t="s">
        <v>9</v>
      </c>
      <c r="J1470" s="5" t="s">
        <v>14</v>
      </c>
    </row>
    <row r="1471" spans="1:10">
      <c r="A1471" s="5" t="s">
        <v>1273</v>
      </c>
      <c r="B1471" s="6">
        <v>44841.470136967589</v>
      </c>
      <c r="C1471" s="5" t="s">
        <v>13</v>
      </c>
      <c r="D1471" s="7"/>
      <c r="E1471" s="8"/>
      <c r="F1471" s="9">
        <v>11814.4</v>
      </c>
      <c r="I1471" s="7" t="s">
        <v>9</v>
      </c>
      <c r="J1471" s="8" t="s">
        <v>149</v>
      </c>
    </row>
    <row r="1472" spans="1:10">
      <c r="A1472" s="5" t="s">
        <v>1273</v>
      </c>
      <c r="B1472" s="6">
        <v>44841.470136967589</v>
      </c>
      <c r="C1472" s="5" t="s">
        <v>13</v>
      </c>
      <c r="D1472" s="7"/>
      <c r="E1472" s="8"/>
      <c r="F1472" s="9">
        <v>18095.400000000001</v>
      </c>
      <c r="I1472" s="7" t="s">
        <v>9</v>
      </c>
      <c r="J1472" s="5" t="s">
        <v>151</v>
      </c>
    </row>
    <row r="1473" spans="1:10">
      <c r="A1473" s="5" t="s">
        <v>1273</v>
      </c>
      <c r="B1473" s="6">
        <v>44841.470136967589</v>
      </c>
      <c r="C1473" s="5" t="s">
        <v>13</v>
      </c>
      <c r="D1473" s="7"/>
      <c r="E1473" s="8"/>
      <c r="F1473" s="9">
        <v>16300.8</v>
      </c>
      <c r="I1473" s="7" t="s">
        <v>9</v>
      </c>
      <c r="J1473" s="5" t="s">
        <v>27</v>
      </c>
    </row>
    <row r="1474" spans="1:10">
      <c r="A1474" s="5" t="s">
        <v>1273</v>
      </c>
      <c r="B1474" s="6">
        <v>44841.470136967589</v>
      </c>
      <c r="C1474" s="5" t="s">
        <v>13</v>
      </c>
      <c r="D1474" s="7"/>
      <c r="E1474" s="8"/>
      <c r="F1474" s="9">
        <v>13862.8</v>
      </c>
      <c r="I1474" s="7" t="s">
        <v>9</v>
      </c>
      <c r="J1474" s="5" t="s">
        <v>153</v>
      </c>
    </row>
    <row r="1475" spans="1:10">
      <c r="A1475" s="5" t="s">
        <v>1273</v>
      </c>
      <c r="B1475" s="6">
        <v>44841.470136967589</v>
      </c>
      <c r="C1475" s="5" t="s">
        <v>13</v>
      </c>
      <c r="D1475" s="7"/>
      <c r="E1475" s="8"/>
      <c r="F1475" s="9">
        <v>9992.9</v>
      </c>
      <c r="I1475" s="7" t="s">
        <v>9</v>
      </c>
      <c r="J1475" s="8" t="s">
        <v>28</v>
      </c>
    </row>
    <row r="1476" spans="1:10">
      <c r="A1476" s="5" t="s">
        <v>1273</v>
      </c>
      <c r="B1476" s="6">
        <v>44841.470136967589</v>
      </c>
      <c r="C1476" s="5" t="s">
        <v>13</v>
      </c>
      <c r="D1476" s="7"/>
      <c r="E1476" s="8"/>
      <c r="F1476" s="9">
        <v>10617.5</v>
      </c>
      <c r="I1476" s="7" t="s">
        <v>9</v>
      </c>
      <c r="J1476" s="8" t="s">
        <v>155</v>
      </c>
    </row>
    <row r="1477" spans="1:10">
      <c r="A1477" s="5" t="s">
        <v>1273</v>
      </c>
      <c r="B1477" s="6">
        <v>44841.470136967589</v>
      </c>
      <c r="C1477" s="5" t="s">
        <v>13</v>
      </c>
      <c r="D1477" s="7"/>
      <c r="E1477" s="8"/>
      <c r="F1477" s="9">
        <v>8642.6</v>
      </c>
      <c r="I1477" s="7" t="s">
        <v>9</v>
      </c>
      <c r="J1477" s="8" t="s">
        <v>156</v>
      </c>
    </row>
    <row r="1478" spans="1:10">
      <c r="A1478" s="10" t="s">
        <v>15</v>
      </c>
      <c r="B1478" s="3"/>
      <c r="C1478" s="3"/>
      <c r="D1478" s="11"/>
      <c r="E1478" s="8"/>
      <c r="F1478" s="22">
        <f>SUM(F1469:G1477)</f>
        <v>114677.90000000001</v>
      </c>
      <c r="H1478" s="9"/>
      <c r="I1478" s="7"/>
      <c r="J1478" s="5"/>
    </row>
    <row r="1479" spans="1:10" ht="15.75">
      <c r="A1479" s="12" t="s">
        <v>16</v>
      </c>
      <c r="B1479" s="12" t="s">
        <v>17</v>
      </c>
      <c r="C1479" s="12" t="s">
        <v>18</v>
      </c>
      <c r="D1479" s="21">
        <v>111968943</v>
      </c>
      <c r="E1479" s="8"/>
      <c r="H1479" s="9"/>
      <c r="I1479" s="7"/>
      <c r="J1479" s="5"/>
    </row>
    <row r="1480" spans="1:10">
      <c r="A1480" s="5"/>
      <c r="B1480" s="6"/>
      <c r="C1480" s="5"/>
      <c r="D1480" s="11"/>
      <c r="E1480" s="8"/>
      <c r="H1480" s="9"/>
      <c r="I1480" s="7"/>
      <c r="J1480" s="5"/>
    </row>
    <row r="1481" spans="1:10">
      <c r="A1481" s="5"/>
      <c r="B1481" s="6"/>
      <c r="C1481" s="5"/>
      <c r="D1481" s="11"/>
      <c r="E1481" s="8"/>
      <c r="H1481" s="9"/>
      <c r="I1481" s="7"/>
      <c r="J1481" s="5"/>
    </row>
    <row r="1482" spans="1:10">
      <c r="A1482" s="5" t="s">
        <v>1271</v>
      </c>
      <c r="B1482" s="6">
        <v>44841.763698240742</v>
      </c>
      <c r="C1482" s="5" t="s">
        <v>13</v>
      </c>
      <c r="D1482" s="13">
        <v>45152866832</v>
      </c>
      <c r="E1482" s="8" t="s">
        <v>21</v>
      </c>
      <c r="H1482" s="9">
        <v>783.2</v>
      </c>
      <c r="I1482" s="5" t="s">
        <v>22</v>
      </c>
      <c r="J1482" s="5" t="s">
        <v>435</v>
      </c>
    </row>
    <row r="1483" spans="1:10">
      <c r="A1483" s="5" t="s">
        <v>1271</v>
      </c>
      <c r="B1483" s="6">
        <v>44841.763698240742</v>
      </c>
      <c r="C1483" s="5" t="s">
        <v>13</v>
      </c>
      <c r="D1483" s="13">
        <v>45162967177</v>
      </c>
      <c r="E1483" s="8" t="s">
        <v>21</v>
      </c>
      <c r="H1483" s="9">
        <v>4765.37</v>
      </c>
      <c r="I1483" s="5" t="s">
        <v>22</v>
      </c>
      <c r="J1483" s="5" t="s">
        <v>24</v>
      </c>
    </row>
    <row r="1484" spans="1:10">
      <c r="A1484" s="5" t="s">
        <v>1271</v>
      </c>
      <c r="B1484" s="6">
        <v>44841.763698240742</v>
      </c>
      <c r="C1484" s="5" t="s">
        <v>13</v>
      </c>
      <c r="D1484" s="11">
        <v>593502</v>
      </c>
      <c r="E1484" s="8" t="s">
        <v>21</v>
      </c>
      <c r="H1484" s="9">
        <v>6137.45</v>
      </c>
      <c r="I1484" s="5" t="s">
        <v>22</v>
      </c>
      <c r="J1484" s="5" t="s">
        <v>435</v>
      </c>
    </row>
    <row r="1485" spans="1:10">
      <c r="A1485" s="5" t="s">
        <v>1271</v>
      </c>
      <c r="B1485" s="6">
        <v>44841.763698240742</v>
      </c>
      <c r="C1485" s="5" t="s">
        <v>13</v>
      </c>
      <c r="D1485" s="11">
        <v>593502</v>
      </c>
      <c r="E1485" s="8" t="s">
        <v>21</v>
      </c>
      <c r="H1485" s="9">
        <v>6354.22</v>
      </c>
      <c r="I1485" s="5" t="s">
        <v>22</v>
      </c>
      <c r="J1485" s="5" t="s">
        <v>435</v>
      </c>
    </row>
    <row r="1486" spans="1:10">
      <c r="A1486" s="5" t="s">
        <v>1271</v>
      </c>
      <c r="B1486" s="6">
        <v>44841.763698240742</v>
      </c>
      <c r="C1486" s="5" t="s">
        <v>13</v>
      </c>
      <c r="D1486" s="11">
        <v>593496</v>
      </c>
      <c r="E1486" s="8" t="s">
        <v>21</v>
      </c>
      <c r="H1486" s="9">
        <v>22202.799999999999</v>
      </c>
      <c r="I1486" s="5" t="s">
        <v>22</v>
      </c>
      <c r="J1486" s="5" t="s">
        <v>435</v>
      </c>
    </row>
    <row r="1487" spans="1:10">
      <c r="A1487" s="5" t="s">
        <v>1271</v>
      </c>
      <c r="B1487" s="6">
        <v>44841.763698240742</v>
      </c>
      <c r="C1487" s="5" t="s">
        <v>13</v>
      </c>
      <c r="D1487" s="13">
        <v>45162967099</v>
      </c>
      <c r="E1487" s="8" t="s">
        <v>21</v>
      </c>
      <c r="H1487" s="9">
        <v>886.64</v>
      </c>
      <c r="I1487" s="5" t="s">
        <v>22</v>
      </c>
      <c r="J1487" s="5" t="s">
        <v>24</v>
      </c>
    </row>
    <row r="1488" spans="1:10">
      <c r="A1488" s="5" t="s">
        <v>1271</v>
      </c>
      <c r="B1488" s="6">
        <v>44841.763698240742</v>
      </c>
      <c r="C1488" s="5" t="s">
        <v>13</v>
      </c>
      <c r="D1488" s="11">
        <v>446604</v>
      </c>
      <c r="E1488" s="8" t="s">
        <v>21</v>
      </c>
      <c r="H1488" s="9">
        <v>17325</v>
      </c>
      <c r="I1488" s="5" t="s">
        <v>22</v>
      </c>
      <c r="J1488" s="5" t="s">
        <v>20</v>
      </c>
    </row>
    <row r="1489" spans="1:10">
      <c r="A1489" s="5" t="s">
        <v>1271</v>
      </c>
      <c r="B1489" s="6">
        <v>44841.763698240742</v>
      </c>
      <c r="C1489" s="5" t="s">
        <v>13</v>
      </c>
      <c r="D1489" s="11">
        <v>129146</v>
      </c>
      <c r="E1489" s="8" t="s">
        <v>21</v>
      </c>
      <c r="H1489" s="9">
        <v>16794.68</v>
      </c>
      <c r="I1489" s="5" t="s">
        <v>22</v>
      </c>
      <c r="J1489" s="5" t="s">
        <v>23</v>
      </c>
    </row>
    <row r="1490" spans="1:10">
      <c r="A1490" s="5" t="s">
        <v>1271</v>
      </c>
      <c r="B1490" s="6">
        <v>44841.763698240742</v>
      </c>
      <c r="C1490" s="5" t="s">
        <v>13</v>
      </c>
      <c r="D1490" s="13">
        <v>45122995432</v>
      </c>
      <c r="E1490" s="8" t="s">
        <v>21</v>
      </c>
      <c r="H1490" s="9">
        <v>235</v>
      </c>
      <c r="I1490" s="5" t="s">
        <v>22</v>
      </c>
      <c r="J1490" s="5" t="s">
        <v>24</v>
      </c>
    </row>
    <row r="1491" spans="1:10">
      <c r="A1491" s="5" t="s">
        <v>1271</v>
      </c>
      <c r="B1491" s="6">
        <v>44841.763698240742</v>
      </c>
      <c r="C1491" s="5" t="s">
        <v>13</v>
      </c>
      <c r="D1491" s="13">
        <v>45152866471</v>
      </c>
      <c r="E1491" s="8" t="s">
        <v>21</v>
      </c>
      <c r="H1491" s="9">
        <v>83.5</v>
      </c>
      <c r="I1491" s="5" t="s">
        <v>22</v>
      </c>
      <c r="J1491" s="5" t="s">
        <v>24</v>
      </c>
    </row>
    <row r="1492" spans="1:10">
      <c r="A1492" s="5" t="s">
        <v>1271</v>
      </c>
      <c r="B1492" s="6">
        <v>44841.763698240742</v>
      </c>
      <c r="C1492" s="5" t="s">
        <v>13</v>
      </c>
      <c r="D1492" s="13">
        <v>45113006978</v>
      </c>
      <c r="E1492" s="8" t="s">
        <v>21</v>
      </c>
      <c r="H1492" s="9">
        <v>395.8</v>
      </c>
      <c r="I1492" s="5" t="s">
        <v>22</v>
      </c>
      <c r="J1492" s="5" t="s">
        <v>24</v>
      </c>
    </row>
    <row r="1493" spans="1:10">
      <c r="A1493" s="5" t="s">
        <v>1271</v>
      </c>
      <c r="B1493" s="6">
        <v>44841.763698240742</v>
      </c>
      <c r="C1493" s="5" t="s">
        <v>13</v>
      </c>
      <c r="D1493" s="13">
        <v>51216961345</v>
      </c>
      <c r="E1493" s="8" t="s">
        <v>21</v>
      </c>
      <c r="H1493" s="9">
        <v>126.2</v>
      </c>
      <c r="I1493" s="5" t="s">
        <v>22</v>
      </c>
      <c r="J1493" s="5" t="s">
        <v>24</v>
      </c>
    </row>
    <row r="1494" spans="1:10">
      <c r="A1494" s="5" t="s">
        <v>1271</v>
      </c>
      <c r="B1494" s="6">
        <v>44841.763698240742</v>
      </c>
      <c r="C1494" s="5" t="s">
        <v>13</v>
      </c>
      <c r="D1494" s="13">
        <v>45152867332</v>
      </c>
      <c r="E1494" s="8" t="s">
        <v>21</v>
      </c>
      <c r="H1494" s="9">
        <v>578</v>
      </c>
      <c r="I1494" s="5" t="s">
        <v>22</v>
      </c>
      <c r="J1494" s="5" t="s">
        <v>24</v>
      </c>
    </row>
    <row r="1495" spans="1:10">
      <c r="A1495" s="5" t="s">
        <v>1271</v>
      </c>
      <c r="B1495" s="6">
        <v>44841.763698240742</v>
      </c>
      <c r="C1495" s="5" t="s">
        <v>13</v>
      </c>
      <c r="D1495" s="13">
        <v>45143245874</v>
      </c>
      <c r="E1495" s="8" t="s">
        <v>21</v>
      </c>
      <c r="H1495" s="9">
        <v>288.12</v>
      </c>
      <c r="I1495" s="5" t="s">
        <v>22</v>
      </c>
      <c r="J1495" s="5" t="s">
        <v>24</v>
      </c>
    </row>
    <row r="1496" spans="1:10">
      <c r="A1496" s="5" t="s">
        <v>1271</v>
      </c>
      <c r="B1496" s="6">
        <v>44841.763698240742</v>
      </c>
      <c r="C1496" s="5" t="s">
        <v>13</v>
      </c>
      <c r="D1496" s="13">
        <v>45172935111</v>
      </c>
      <c r="E1496" s="8" t="s">
        <v>21</v>
      </c>
      <c r="H1496" s="9">
        <v>184.5</v>
      </c>
      <c r="I1496" s="5" t="s">
        <v>22</v>
      </c>
      <c r="J1496" s="5" t="s">
        <v>24</v>
      </c>
    </row>
    <row r="1497" spans="1:10">
      <c r="A1497" s="5" t="s">
        <v>1271</v>
      </c>
      <c r="B1497" s="6">
        <v>44841.763698240742</v>
      </c>
      <c r="C1497" s="5" t="s">
        <v>13</v>
      </c>
      <c r="D1497" s="13">
        <v>45132873492</v>
      </c>
      <c r="E1497" s="8" t="s">
        <v>21</v>
      </c>
      <c r="H1497" s="9">
        <v>3072</v>
      </c>
      <c r="I1497" s="5" t="s">
        <v>22</v>
      </c>
      <c r="J1497" s="5" t="s">
        <v>24</v>
      </c>
    </row>
    <row r="1498" spans="1:10">
      <c r="A1498" s="5" t="s">
        <v>1271</v>
      </c>
      <c r="B1498" s="6">
        <v>44841.763698240742</v>
      </c>
      <c r="C1498" s="5" t="s">
        <v>13</v>
      </c>
      <c r="D1498" s="13">
        <v>45162967534</v>
      </c>
      <c r="E1498" s="8" t="s">
        <v>21</v>
      </c>
      <c r="H1498" s="9">
        <v>1278.52</v>
      </c>
      <c r="I1498" s="5" t="s">
        <v>22</v>
      </c>
      <c r="J1498" s="5" t="s">
        <v>24</v>
      </c>
    </row>
    <row r="1499" spans="1:10">
      <c r="A1499" s="5" t="s">
        <v>1271</v>
      </c>
      <c r="B1499" s="6">
        <v>44841.763698240742</v>
      </c>
      <c r="C1499" s="5" t="s">
        <v>13</v>
      </c>
      <c r="D1499" s="13">
        <v>51316860217</v>
      </c>
      <c r="E1499" s="8" t="s">
        <v>21</v>
      </c>
      <c r="H1499" s="9">
        <v>509</v>
      </c>
      <c r="I1499" s="5" t="s">
        <v>22</v>
      </c>
      <c r="J1499" s="5" t="s">
        <v>24</v>
      </c>
    </row>
    <row r="1500" spans="1:10">
      <c r="A1500" s="5" t="s">
        <v>1272</v>
      </c>
      <c r="B1500" s="6">
        <v>44841.763698240742</v>
      </c>
      <c r="C1500" s="5" t="s">
        <v>13</v>
      </c>
      <c r="D1500" s="11"/>
      <c r="E1500" s="8"/>
      <c r="F1500" s="9">
        <v>9528</v>
      </c>
      <c r="I1500" s="7" t="s">
        <v>9</v>
      </c>
      <c r="J1500" s="5" t="s">
        <v>150</v>
      </c>
    </row>
    <row r="1501" spans="1:10">
      <c r="A1501" s="5" t="s">
        <v>1271</v>
      </c>
      <c r="B1501" s="6">
        <v>44841.763698240742</v>
      </c>
      <c r="C1501" s="5" t="s">
        <v>13</v>
      </c>
      <c r="D1501" s="11"/>
      <c r="E1501" s="8"/>
      <c r="F1501" s="9">
        <v>3628.2</v>
      </c>
      <c r="I1501" s="7" t="s">
        <v>9</v>
      </c>
      <c r="J1501" s="8" t="s">
        <v>25</v>
      </c>
    </row>
    <row r="1502" spans="1:10">
      <c r="A1502" s="5" t="s">
        <v>1271</v>
      </c>
      <c r="B1502" s="6">
        <v>44841.763698240742</v>
      </c>
      <c r="C1502" s="5" t="s">
        <v>13</v>
      </c>
      <c r="D1502" s="11"/>
      <c r="E1502" s="8"/>
      <c r="F1502" s="9">
        <v>8204.6</v>
      </c>
      <c r="I1502" s="7" t="s">
        <v>9</v>
      </c>
      <c r="J1502" s="8" t="s">
        <v>149</v>
      </c>
    </row>
    <row r="1503" spans="1:10">
      <c r="A1503" s="5" t="s">
        <v>1271</v>
      </c>
      <c r="B1503" s="6">
        <v>44841.763698240742</v>
      </c>
      <c r="C1503" s="5" t="s">
        <v>13</v>
      </c>
      <c r="D1503" s="11"/>
      <c r="E1503" s="8"/>
      <c r="F1503" s="9">
        <v>27458.5</v>
      </c>
      <c r="I1503" s="7" t="s">
        <v>9</v>
      </c>
      <c r="J1503" s="5" t="s">
        <v>151</v>
      </c>
    </row>
    <row r="1504" spans="1:10">
      <c r="A1504" s="5" t="s">
        <v>1271</v>
      </c>
      <c r="B1504" s="6">
        <v>44841.763698240742</v>
      </c>
      <c r="C1504" s="5" t="s">
        <v>13</v>
      </c>
      <c r="D1504" s="11"/>
      <c r="E1504" s="8"/>
      <c r="F1504" s="9">
        <v>9738.7000000000007</v>
      </c>
      <c r="I1504" s="7" t="s">
        <v>9</v>
      </c>
      <c r="J1504" s="5" t="s">
        <v>26</v>
      </c>
    </row>
    <row r="1505" spans="1:10">
      <c r="A1505" s="5" t="s">
        <v>1271</v>
      </c>
      <c r="B1505" s="6">
        <v>44841.763698240742</v>
      </c>
      <c r="C1505" s="5" t="s">
        <v>13</v>
      </c>
      <c r="D1505" s="11"/>
      <c r="E1505" s="8"/>
      <c r="F1505" s="9">
        <v>6236.1</v>
      </c>
      <c r="I1505" s="7" t="s">
        <v>9</v>
      </c>
      <c r="J1505" s="5" t="s">
        <v>356</v>
      </c>
    </row>
    <row r="1506" spans="1:10">
      <c r="A1506" s="5" t="s">
        <v>1271</v>
      </c>
      <c r="B1506" s="6">
        <v>44841.763698240742</v>
      </c>
      <c r="C1506" s="5" t="s">
        <v>13</v>
      </c>
      <c r="D1506" s="11"/>
      <c r="E1506" s="8"/>
      <c r="F1506" s="9">
        <v>18605.8</v>
      </c>
      <c r="I1506" s="7" t="s">
        <v>9</v>
      </c>
      <c r="J1506" s="5" t="s">
        <v>154</v>
      </c>
    </row>
    <row r="1507" spans="1:10">
      <c r="A1507" s="5" t="s">
        <v>1271</v>
      </c>
      <c r="B1507" s="6">
        <v>44841.763698240742</v>
      </c>
      <c r="C1507" s="5" t="s">
        <v>13</v>
      </c>
      <c r="D1507" s="11"/>
      <c r="E1507" s="8"/>
      <c r="F1507" s="9">
        <v>10087.4</v>
      </c>
      <c r="I1507" s="7" t="s">
        <v>9</v>
      </c>
      <c r="J1507" s="8" t="s">
        <v>29</v>
      </c>
    </row>
    <row r="1508" spans="1:10">
      <c r="A1508" s="5" t="s">
        <v>1271</v>
      </c>
      <c r="B1508" s="6">
        <v>44841.763698240742</v>
      </c>
      <c r="C1508" s="5" t="s">
        <v>13</v>
      </c>
      <c r="D1508" s="11"/>
      <c r="E1508" s="8"/>
      <c r="F1508" s="9">
        <v>6546.2</v>
      </c>
      <c r="I1508" s="7" t="s">
        <v>9</v>
      </c>
      <c r="J1508" s="8" t="s">
        <v>30</v>
      </c>
    </row>
    <row r="1509" spans="1:10">
      <c r="A1509" s="10" t="s">
        <v>15</v>
      </c>
      <c r="B1509" s="3"/>
      <c r="C1509" s="3"/>
      <c r="D1509" s="11"/>
      <c r="E1509" s="8"/>
      <c r="F1509" s="22">
        <f>SUM(F1482:G1508)</f>
        <v>100033.49999999999</v>
      </c>
      <c r="H1509" s="9"/>
      <c r="I1509" s="7"/>
      <c r="J1509" s="5"/>
    </row>
    <row r="1510" spans="1:10" ht="15.75">
      <c r="A1510" s="12" t="s">
        <v>16</v>
      </c>
      <c r="B1510" s="12" t="s">
        <v>17</v>
      </c>
      <c r="C1510" s="12" t="s">
        <v>18</v>
      </c>
      <c r="D1510" s="21">
        <v>111976973</v>
      </c>
      <c r="E1510" s="8"/>
      <c r="H1510" s="9"/>
      <c r="I1510" s="7"/>
      <c r="J1510" s="5"/>
    </row>
    <row r="1511" spans="1:10">
      <c r="A1511" s="5"/>
      <c r="B1511" s="6"/>
      <c r="C1511" s="5"/>
      <c r="D1511" s="11"/>
      <c r="E1511" s="8"/>
      <c r="H1511" s="9"/>
      <c r="I1511" s="7"/>
      <c r="J1511" s="5"/>
    </row>
    <row r="1512" spans="1:10">
      <c r="A1512" s="5"/>
      <c r="B1512" s="6"/>
      <c r="C1512" s="5"/>
      <c r="D1512" s="11"/>
      <c r="E1512" s="8"/>
      <c r="H1512" s="9"/>
      <c r="I1512" s="7"/>
      <c r="J1512" s="5"/>
    </row>
    <row r="1513" spans="1:10">
      <c r="A1513" s="1" t="s">
        <v>0</v>
      </c>
      <c r="B1513" s="2"/>
      <c r="C1513" s="2"/>
      <c r="D1513" s="2"/>
      <c r="E1513" s="2"/>
      <c r="F1513" s="2"/>
      <c r="G1513" s="2"/>
      <c r="H1513" s="2"/>
      <c r="I1513" s="2"/>
      <c r="J1513" s="2"/>
    </row>
    <row r="1514" spans="1:10">
      <c r="A1514" s="3" t="s">
        <v>1270</v>
      </c>
      <c r="B1514" s="2"/>
      <c r="C1514" s="2"/>
      <c r="D1514" s="2"/>
      <c r="E1514" s="2"/>
      <c r="F1514" s="2"/>
      <c r="G1514" s="2"/>
      <c r="H1514" s="2"/>
      <c r="I1514" s="2"/>
      <c r="J1514" s="2"/>
    </row>
    <row r="1515" spans="1:10">
      <c r="A1515" s="103" t="s">
        <v>0</v>
      </c>
      <c r="B1515" s="103" t="s">
        <v>2</v>
      </c>
      <c r="C1515" s="103" t="s">
        <v>3</v>
      </c>
      <c r="D1515" s="103" t="s">
        <v>4</v>
      </c>
      <c r="E1515" s="103" t="s">
        <v>5</v>
      </c>
      <c r="F1515" s="105" t="s">
        <v>6</v>
      </c>
      <c r="G1515" s="106"/>
      <c r="H1515" s="107"/>
      <c r="I1515" s="103" t="s">
        <v>7</v>
      </c>
      <c r="J1515" s="103" t="s">
        <v>8</v>
      </c>
    </row>
    <row r="1516" spans="1:10">
      <c r="A1516" s="104"/>
      <c r="B1516" s="104"/>
      <c r="C1516" s="104"/>
      <c r="D1516" s="104"/>
      <c r="E1516" s="104"/>
      <c r="F1516" s="46" t="s">
        <v>9</v>
      </c>
      <c r="G1516" s="46" t="s">
        <v>10</v>
      </c>
      <c r="H1516" s="46" t="s">
        <v>11</v>
      </c>
      <c r="I1516" s="104"/>
      <c r="J1516" s="104"/>
    </row>
    <row r="1517" spans="1:10">
      <c r="A1517" s="5" t="s">
        <v>1269</v>
      </c>
      <c r="B1517" s="6">
        <v>44842.792559490743</v>
      </c>
      <c r="C1517" s="5" t="s">
        <v>13</v>
      </c>
      <c r="D1517" s="11"/>
      <c r="E1517" s="8"/>
      <c r="G1517" s="9">
        <v>52982.76</v>
      </c>
      <c r="I1517" s="7" t="s">
        <v>10</v>
      </c>
      <c r="J1517" s="5" t="s">
        <v>24</v>
      </c>
    </row>
    <row r="1518" spans="1:10">
      <c r="A1518" s="5" t="s">
        <v>1269</v>
      </c>
      <c r="B1518" s="6">
        <v>44842.792559490743</v>
      </c>
      <c r="C1518" s="5" t="s">
        <v>13</v>
      </c>
      <c r="D1518" s="13">
        <v>45113012288</v>
      </c>
      <c r="E1518" s="8" t="s">
        <v>21</v>
      </c>
      <c r="H1518" s="9">
        <v>3435</v>
      </c>
      <c r="I1518" s="5" t="s">
        <v>22</v>
      </c>
      <c r="J1518" s="5" t="s">
        <v>435</v>
      </c>
    </row>
    <row r="1519" spans="1:10">
      <c r="A1519" s="5" t="s">
        <v>1269</v>
      </c>
      <c r="B1519" s="6">
        <v>44842.792559490743</v>
      </c>
      <c r="C1519" s="5" t="s">
        <v>13</v>
      </c>
      <c r="D1519" s="13">
        <v>45143244969</v>
      </c>
      <c r="E1519" s="8" t="s">
        <v>21</v>
      </c>
      <c r="H1519" s="9">
        <v>867</v>
      </c>
      <c r="I1519" s="5" t="s">
        <v>22</v>
      </c>
      <c r="J1519" s="5" t="s">
        <v>435</v>
      </c>
    </row>
    <row r="1520" spans="1:10">
      <c r="A1520" s="5" t="s">
        <v>1269</v>
      </c>
      <c r="B1520" s="6">
        <v>44842.792559490743</v>
      </c>
      <c r="C1520" s="5" t="s">
        <v>13</v>
      </c>
      <c r="D1520" s="11">
        <v>226531</v>
      </c>
      <c r="E1520" s="8" t="s">
        <v>21</v>
      </c>
      <c r="H1520" s="9">
        <v>21342.2</v>
      </c>
      <c r="I1520" s="5" t="s">
        <v>22</v>
      </c>
      <c r="J1520" s="5" t="s">
        <v>23</v>
      </c>
    </row>
    <row r="1521" spans="1:10">
      <c r="A1521" s="5" t="s">
        <v>1269</v>
      </c>
      <c r="B1521" s="6">
        <v>44842.792559490743</v>
      </c>
      <c r="C1521" s="5" t="s">
        <v>13</v>
      </c>
      <c r="D1521" s="11">
        <v>188643</v>
      </c>
      <c r="E1521" s="8" t="s">
        <v>21</v>
      </c>
      <c r="H1521" s="9">
        <v>26028.5</v>
      </c>
      <c r="I1521" s="5" t="s">
        <v>22</v>
      </c>
      <c r="J1521" s="5" t="s">
        <v>20</v>
      </c>
    </row>
    <row r="1522" spans="1:10">
      <c r="A1522" s="5" t="s">
        <v>1269</v>
      </c>
      <c r="B1522" s="6">
        <v>44842.792559490743</v>
      </c>
      <c r="C1522" s="5" t="s">
        <v>13</v>
      </c>
      <c r="D1522" s="13">
        <v>45132877877</v>
      </c>
      <c r="E1522" s="8" t="s">
        <v>21</v>
      </c>
      <c r="H1522" s="9">
        <v>1529.6</v>
      </c>
      <c r="I1522" s="5" t="s">
        <v>22</v>
      </c>
      <c r="J1522" s="5" t="s">
        <v>24</v>
      </c>
    </row>
    <row r="1523" spans="1:10">
      <c r="A1523" s="5" t="s">
        <v>1269</v>
      </c>
      <c r="B1523" s="6">
        <v>44842.792559490743</v>
      </c>
      <c r="C1523" s="5" t="s">
        <v>13</v>
      </c>
      <c r="D1523" s="13">
        <v>45132876882</v>
      </c>
      <c r="E1523" s="8" t="s">
        <v>21</v>
      </c>
      <c r="H1523" s="9">
        <v>586.5</v>
      </c>
      <c r="I1523" s="5" t="s">
        <v>22</v>
      </c>
      <c r="J1523" s="5" t="s">
        <v>24</v>
      </c>
    </row>
    <row r="1524" spans="1:10">
      <c r="A1524" s="5" t="s">
        <v>1269</v>
      </c>
      <c r="B1524" s="6">
        <v>44842.792559490743</v>
      </c>
      <c r="C1524" s="5" t="s">
        <v>13</v>
      </c>
      <c r="D1524" s="13">
        <v>89930710344</v>
      </c>
      <c r="E1524" s="8" t="s">
        <v>21</v>
      </c>
      <c r="H1524" s="9">
        <v>524.08000000000004</v>
      </c>
      <c r="I1524" s="5" t="s">
        <v>22</v>
      </c>
      <c r="J1524" s="5" t="s">
        <v>24</v>
      </c>
    </row>
    <row r="1525" spans="1:10">
      <c r="A1525" s="5" t="s">
        <v>1269</v>
      </c>
      <c r="B1525" s="6">
        <v>44842.792559490743</v>
      </c>
      <c r="C1525" s="5" t="s">
        <v>13</v>
      </c>
      <c r="D1525" s="13">
        <v>45122998077</v>
      </c>
      <c r="E1525" s="8" t="s">
        <v>21</v>
      </c>
      <c r="H1525" s="9">
        <v>263</v>
      </c>
      <c r="I1525" s="5" t="s">
        <v>22</v>
      </c>
      <c r="J1525" s="5" t="s">
        <v>24</v>
      </c>
    </row>
    <row r="1526" spans="1:10">
      <c r="A1526" s="5" t="s">
        <v>1269</v>
      </c>
      <c r="B1526" s="6">
        <v>44842.792559490743</v>
      </c>
      <c r="C1526" s="5" t="s">
        <v>13</v>
      </c>
      <c r="D1526" s="11">
        <v>618870</v>
      </c>
      <c r="E1526" s="8" t="s">
        <v>21</v>
      </c>
      <c r="H1526" s="9">
        <v>11927.1</v>
      </c>
      <c r="I1526" s="5" t="s">
        <v>22</v>
      </c>
      <c r="J1526" s="5" t="s">
        <v>435</v>
      </c>
    </row>
    <row r="1527" spans="1:10">
      <c r="A1527" s="5" t="s">
        <v>1269</v>
      </c>
      <c r="B1527" s="6">
        <v>44842.792559490743</v>
      </c>
      <c r="C1527" s="5" t="s">
        <v>13</v>
      </c>
      <c r="D1527" s="11"/>
      <c r="E1527" s="8"/>
      <c r="F1527" s="9">
        <v>7183.3</v>
      </c>
      <c r="I1527" s="7" t="s">
        <v>9</v>
      </c>
      <c r="J1527" s="5" t="s">
        <v>14</v>
      </c>
    </row>
    <row r="1528" spans="1:10">
      <c r="A1528" s="5" t="s">
        <v>1269</v>
      </c>
      <c r="B1528" s="6">
        <v>44842.792559490743</v>
      </c>
      <c r="C1528" s="5" t="s">
        <v>13</v>
      </c>
      <c r="D1528" s="11"/>
      <c r="E1528" s="8"/>
      <c r="F1528" s="9">
        <v>11126.3</v>
      </c>
      <c r="I1528" s="7" t="s">
        <v>9</v>
      </c>
      <c r="J1528" s="5" t="s">
        <v>148</v>
      </c>
    </row>
    <row r="1529" spans="1:10">
      <c r="A1529" s="5" t="s">
        <v>1269</v>
      </c>
      <c r="B1529" s="6">
        <v>44842.792559490743</v>
      </c>
      <c r="C1529" s="5" t="s">
        <v>13</v>
      </c>
      <c r="D1529" s="11"/>
      <c r="E1529" s="8"/>
      <c r="F1529" s="9">
        <v>12144</v>
      </c>
      <c r="I1529" s="7" t="s">
        <v>9</v>
      </c>
      <c r="J1529" s="5" t="s">
        <v>150</v>
      </c>
    </row>
    <row r="1530" spans="1:10">
      <c r="A1530" s="5" t="s">
        <v>1269</v>
      </c>
      <c r="B1530" s="6">
        <v>44842.792559490743</v>
      </c>
      <c r="C1530" s="5" t="s">
        <v>13</v>
      </c>
      <c r="D1530" s="11"/>
      <c r="E1530" s="8"/>
      <c r="F1530" s="9">
        <v>2986.6</v>
      </c>
      <c r="I1530" s="7" t="s">
        <v>9</v>
      </c>
      <c r="J1530" s="5" t="s">
        <v>151</v>
      </c>
    </row>
    <row r="1531" spans="1:10">
      <c r="A1531" s="5" t="s">
        <v>1269</v>
      </c>
      <c r="B1531" s="6">
        <v>44842.792559490743</v>
      </c>
      <c r="C1531" s="5" t="s">
        <v>13</v>
      </c>
      <c r="D1531" s="11"/>
      <c r="E1531" s="8"/>
      <c r="F1531" s="9">
        <v>15090</v>
      </c>
      <c r="I1531" s="7" t="s">
        <v>9</v>
      </c>
      <c r="J1531" s="5" t="s">
        <v>27</v>
      </c>
    </row>
    <row r="1532" spans="1:10">
      <c r="A1532" s="5" t="s">
        <v>1269</v>
      </c>
      <c r="B1532" s="6">
        <v>44842.792559490743</v>
      </c>
      <c r="C1532" s="5" t="s">
        <v>13</v>
      </c>
      <c r="D1532" s="11"/>
      <c r="E1532" s="8"/>
      <c r="F1532" s="9">
        <v>5454.4</v>
      </c>
      <c r="I1532" s="7" t="s">
        <v>9</v>
      </c>
      <c r="J1532" s="5" t="s">
        <v>153</v>
      </c>
    </row>
    <row r="1533" spans="1:10">
      <c r="A1533" s="5" t="s">
        <v>1269</v>
      </c>
      <c r="B1533" s="6">
        <v>44842.792559490743</v>
      </c>
      <c r="C1533" s="5" t="s">
        <v>13</v>
      </c>
      <c r="D1533" s="11"/>
      <c r="E1533" s="8"/>
      <c r="F1533" s="9">
        <v>12966</v>
      </c>
      <c r="I1533" s="7" t="s">
        <v>9</v>
      </c>
      <c r="J1533" s="8" t="s">
        <v>28</v>
      </c>
    </row>
    <row r="1534" spans="1:10">
      <c r="A1534" s="5" t="s">
        <v>1269</v>
      </c>
      <c r="B1534" s="6">
        <v>44842.792559490743</v>
      </c>
      <c r="C1534" s="5" t="s">
        <v>13</v>
      </c>
      <c r="D1534" s="11"/>
      <c r="E1534" s="8"/>
      <c r="F1534" s="9">
        <v>9957.4</v>
      </c>
      <c r="I1534" s="7" t="s">
        <v>9</v>
      </c>
      <c r="J1534" s="8" t="s">
        <v>155</v>
      </c>
    </row>
    <row r="1535" spans="1:10">
      <c r="A1535" s="5" t="s">
        <v>1269</v>
      </c>
      <c r="B1535" s="6">
        <v>44842.792559490743</v>
      </c>
      <c r="C1535" s="5" t="s">
        <v>13</v>
      </c>
      <c r="D1535" s="11"/>
      <c r="E1535" s="8"/>
      <c r="F1535" s="9">
        <v>10576.2</v>
      </c>
      <c r="I1535" s="7" t="s">
        <v>9</v>
      </c>
      <c r="J1535" s="8" t="s">
        <v>156</v>
      </c>
    </row>
    <row r="1536" spans="1:10">
      <c r="A1536" s="10" t="s">
        <v>15</v>
      </c>
      <c r="B1536" s="3"/>
      <c r="C1536" s="3"/>
      <c r="D1536" s="11"/>
      <c r="E1536" s="8"/>
      <c r="F1536" s="22">
        <f>SUM(F1517:G1535)</f>
        <v>140466.96</v>
      </c>
      <c r="H1536" s="9"/>
      <c r="I1536" s="7"/>
      <c r="J1536" s="5"/>
    </row>
    <row r="1537" spans="1:10" ht="15.75">
      <c r="A1537" s="12" t="s">
        <v>16</v>
      </c>
      <c r="B1537" s="12" t="s">
        <v>17</v>
      </c>
      <c r="C1537" s="12" t="s">
        <v>18</v>
      </c>
      <c r="D1537" s="21">
        <v>111976974</v>
      </c>
      <c r="E1537" s="8"/>
      <c r="H1537" s="9"/>
      <c r="I1537" s="7"/>
      <c r="J1537" s="5"/>
    </row>
    <row r="1540" spans="1:10">
      <c r="A1540" s="1" t="s">
        <v>0</v>
      </c>
      <c r="B1540" s="2"/>
      <c r="C1540" s="2"/>
      <c r="D1540" s="2"/>
      <c r="E1540" s="2"/>
      <c r="F1540" s="2"/>
      <c r="G1540" s="2"/>
      <c r="H1540" s="2"/>
      <c r="I1540" s="2"/>
      <c r="J1540" s="2"/>
    </row>
    <row r="1541" spans="1:10">
      <c r="A1541" s="3" t="s">
        <v>1337</v>
      </c>
      <c r="B1541" s="2"/>
      <c r="C1541" s="2"/>
      <c r="D1541" s="2"/>
      <c r="E1541" s="2"/>
      <c r="F1541" s="2"/>
      <c r="G1541" s="2"/>
      <c r="H1541" s="2"/>
      <c r="I1541" s="2"/>
      <c r="J1541" s="2"/>
    </row>
    <row r="1542" spans="1:10">
      <c r="A1542" s="103" t="s">
        <v>0</v>
      </c>
      <c r="B1542" s="103" t="s">
        <v>2</v>
      </c>
      <c r="C1542" s="103" t="s">
        <v>3</v>
      </c>
      <c r="D1542" s="103" t="s">
        <v>4</v>
      </c>
      <c r="E1542" s="103" t="s">
        <v>5</v>
      </c>
      <c r="F1542" s="105" t="s">
        <v>6</v>
      </c>
      <c r="G1542" s="106"/>
      <c r="H1542" s="107"/>
      <c r="I1542" s="103" t="s">
        <v>7</v>
      </c>
      <c r="J1542" s="103" t="s">
        <v>8</v>
      </c>
    </row>
    <row r="1543" spans="1:10">
      <c r="A1543" s="104"/>
      <c r="B1543" s="104"/>
      <c r="C1543" s="104"/>
      <c r="D1543" s="104"/>
      <c r="E1543" s="104"/>
      <c r="F1543" s="46" t="s">
        <v>9</v>
      </c>
      <c r="G1543" s="46" t="s">
        <v>10</v>
      </c>
      <c r="H1543" s="46" t="s">
        <v>11</v>
      </c>
      <c r="I1543" s="104"/>
      <c r="J1543" s="104"/>
    </row>
    <row r="1544" spans="1:10">
      <c r="A1544" s="5" t="s">
        <v>1336</v>
      </c>
      <c r="B1544" s="6">
        <v>44844.486934120374</v>
      </c>
      <c r="C1544" s="5" t="s">
        <v>13</v>
      </c>
      <c r="D1544" s="7"/>
      <c r="E1544" s="8"/>
      <c r="F1544" s="9">
        <v>18006.8</v>
      </c>
      <c r="I1544" s="7" t="s">
        <v>9</v>
      </c>
      <c r="J1544" s="8" t="s">
        <v>25</v>
      </c>
    </row>
    <row r="1545" spans="1:10">
      <c r="A1545" s="5" t="s">
        <v>1336</v>
      </c>
      <c r="B1545" s="6">
        <v>44844.486934120374</v>
      </c>
      <c r="C1545" s="5" t="s">
        <v>13</v>
      </c>
      <c r="D1545" s="7"/>
      <c r="E1545" s="8"/>
      <c r="F1545" s="9">
        <v>3574.2</v>
      </c>
      <c r="I1545" s="7" t="s">
        <v>9</v>
      </c>
      <c r="J1545" s="5" t="s">
        <v>14</v>
      </c>
    </row>
    <row r="1546" spans="1:10">
      <c r="A1546" s="5" t="s">
        <v>1336</v>
      </c>
      <c r="B1546" s="6">
        <v>44844.486934120374</v>
      </c>
      <c r="C1546" s="5" t="s">
        <v>13</v>
      </c>
      <c r="D1546" s="7"/>
      <c r="E1546" s="8"/>
      <c r="F1546" s="9">
        <v>9382.7000000000007</v>
      </c>
      <c r="I1546" s="7" t="s">
        <v>9</v>
      </c>
      <c r="J1546" s="5" t="s">
        <v>151</v>
      </c>
    </row>
    <row r="1547" spans="1:10">
      <c r="A1547" s="5" t="s">
        <v>1336</v>
      </c>
      <c r="B1547" s="6">
        <v>44844.486934120374</v>
      </c>
      <c r="C1547" s="5" t="s">
        <v>13</v>
      </c>
      <c r="D1547" s="7"/>
      <c r="E1547" s="8"/>
      <c r="F1547" s="9">
        <v>6646.3</v>
      </c>
      <c r="I1547" s="7" t="s">
        <v>9</v>
      </c>
      <c r="J1547" s="5" t="s">
        <v>26</v>
      </c>
    </row>
    <row r="1548" spans="1:10">
      <c r="A1548" s="5" t="s">
        <v>1336</v>
      </c>
      <c r="B1548" s="6">
        <v>44844.486934120374</v>
      </c>
      <c r="C1548" s="5" t="s">
        <v>13</v>
      </c>
      <c r="D1548" s="7"/>
      <c r="E1548" s="8"/>
      <c r="F1548" s="9">
        <v>10532.3</v>
      </c>
      <c r="I1548" s="7" t="s">
        <v>9</v>
      </c>
      <c r="J1548" s="5" t="s">
        <v>154</v>
      </c>
    </row>
    <row r="1549" spans="1:10">
      <c r="A1549" s="5" t="s">
        <v>1336</v>
      </c>
      <c r="B1549" s="6">
        <v>44844.486934120374</v>
      </c>
      <c r="C1549" s="5" t="s">
        <v>13</v>
      </c>
      <c r="D1549" s="7"/>
      <c r="E1549" s="8"/>
      <c r="F1549" s="9">
        <v>7965.7</v>
      </c>
      <c r="I1549" s="7" t="s">
        <v>9</v>
      </c>
      <c r="J1549" s="8" t="s">
        <v>29</v>
      </c>
    </row>
    <row r="1550" spans="1:10">
      <c r="A1550" s="5" t="s">
        <v>1336</v>
      </c>
      <c r="B1550" s="6">
        <v>44844.486934120374</v>
      </c>
      <c r="C1550" s="5" t="s">
        <v>13</v>
      </c>
      <c r="D1550" s="7"/>
      <c r="E1550" s="8"/>
      <c r="F1550" s="9">
        <v>6008.8</v>
      </c>
      <c r="I1550" s="7" t="s">
        <v>9</v>
      </c>
      <c r="J1550" s="8" t="s">
        <v>156</v>
      </c>
    </row>
    <row r="1551" spans="1:10">
      <c r="A1551" s="5" t="s">
        <v>1336</v>
      </c>
      <c r="B1551" s="6">
        <v>44844.486934120374</v>
      </c>
      <c r="C1551" s="5" t="s">
        <v>13</v>
      </c>
      <c r="D1551" s="7"/>
      <c r="E1551" s="8"/>
      <c r="F1551" s="9">
        <v>7172.4</v>
      </c>
      <c r="I1551" s="7" t="s">
        <v>9</v>
      </c>
      <c r="J1551" s="8" t="s">
        <v>30</v>
      </c>
    </row>
    <row r="1552" spans="1:10">
      <c r="A1552" s="10" t="s">
        <v>15</v>
      </c>
      <c r="B1552" s="3"/>
      <c r="C1552" s="3"/>
      <c r="D1552" s="11"/>
      <c r="E1552" s="8"/>
      <c r="F1552" s="14">
        <f>SUM(F1544:G1551)</f>
        <v>69289.2</v>
      </c>
      <c r="H1552" s="9"/>
      <c r="I1552" s="7"/>
      <c r="J1552" s="5"/>
    </row>
    <row r="1553" spans="1:10" ht="15.75">
      <c r="A1553" s="12" t="s">
        <v>16</v>
      </c>
      <c r="B1553" s="12" t="s">
        <v>17</v>
      </c>
      <c r="C1553" s="12" t="s">
        <v>18</v>
      </c>
      <c r="D1553" s="21">
        <v>111976975</v>
      </c>
      <c r="E1553" s="8"/>
      <c r="H1553" s="9"/>
      <c r="I1553" s="7"/>
      <c r="J1553" s="5"/>
    </row>
    <row r="1554" spans="1:10">
      <c r="A1554" s="5"/>
      <c r="B1554" s="6"/>
      <c r="C1554" s="5"/>
      <c r="D1554" s="11"/>
      <c r="E1554" s="8"/>
      <c r="H1554" s="9"/>
      <c r="I1554" s="7"/>
      <c r="J1554" s="5"/>
    </row>
    <row r="1555" spans="1:10">
      <c r="A1555" s="5"/>
      <c r="B1555" s="6"/>
      <c r="C1555" s="5"/>
      <c r="D1555" s="11"/>
      <c r="E1555" s="8"/>
      <c r="H1555" s="9"/>
      <c r="I1555" s="7"/>
      <c r="J1555" s="5"/>
    </row>
    <row r="1556" spans="1:10">
      <c r="A1556" s="5" t="s">
        <v>1334</v>
      </c>
      <c r="B1556" s="6">
        <v>44844.824742048608</v>
      </c>
      <c r="C1556" s="5" t="s">
        <v>13</v>
      </c>
      <c r="D1556" s="11"/>
      <c r="E1556" s="8"/>
      <c r="G1556" s="9">
        <v>379.38</v>
      </c>
      <c r="I1556" s="7" t="s">
        <v>10</v>
      </c>
      <c r="J1556" s="5" t="s">
        <v>152</v>
      </c>
    </row>
    <row r="1557" spans="1:10">
      <c r="A1557" s="5" t="s">
        <v>1335</v>
      </c>
      <c r="B1557" s="6">
        <v>44844.824742048608</v>
      </c>
      <c r="C1557" s="5" t="s">
        <v>13</v>
      </c>
      <c r="D1557" s="13">
        <v>517167933467</v>
      </c>
      <c r="E1557" s="8" t="s">
        <v>21</v>
      </c>
      <c r="H1557" s="9">
        <v>2029.72</v>
      </c>
      <c r="I1557" s="5" t="s">
        <v>22</v>
      </c>
      <c r="J1557" s="5" t="s">
        <v>24</v>
      </c>
    </row>
    <row r="1558" spans="1:10">
      <c r="A1558" s="5" t="s">
        <v>1334</v>
      </c>
      <c r="B1558" s="6">
        <v>44844.824742048608</v>
      </c>
      <c r="C1558" s="5" t="s">
        <v>13</v>
      </c>
      <c r="D1558" s="13">
        <v>45172942253</v>
      </c>
      <c r="E1558" s="8" t="s">
        <v>21</v>
      </c>
      <c r="H1558" s="9">
        <v>1109.97</v>
      </c>
      <c r="I1558" s="5" t="s">
        <v>22</v>
      </c>
      <c r="J1558" s="5" t="s">
        <v>435</v>
      </c>
    </row>
    <row r="1559" spans="1:10">
      <c r="A1559" s="5" t="s">
        <v>1334</v>
      </c>
      <c r="B1559" s="6">
        <v>44844.824742048608</v>
      </c>
      <c r="C1559" s="5" t="s">
        <v>13</v>
      </c>
      <c r="D1559" s="13">
        <v>45123000106</v>
      </c>
      <c r="E1559" s="8" t="s">
        <v>21</v>
      </c>
      <c r="H1559" s="9">
        <v>59.34</v>
      </c>
      <c r="I1559" s="5" t="s">
        <v>22</v>
      </c>
      <c r="J1559" s="5" t="s">
        <v>24</v>
      </c>
    </row>
    <row r="1560" spans="1:10">
      <c r="A1560" s="5" t="s">
        <v>1334</v>
      </c>
      <c r="B1560" s="6">
        <v>44844.824742048608</v>
      </c>
      <c r="C1560" s="5" t="s">
        <v>13</v>
      </c>
      <c r="D1560" s="13">
        <v>45152873820</v>
      </c>
      <c r="E1560" s="8" t="s">
        <v>21</v>
      </c>
      <c r="H1560" s="9">
        <v>5794.62</v>
      </c>
      <c r="I1560" s="5" t="s">
        <v>22</v>
      </c>
      <c r="J1560" s="5" t="s">
        <v>435</v>
      </c>
    </row>
    <row r="1561" spans="1:10">
      <c r="A1561" s="5" t="s">
        <v>1334</v>
      </c>
      <c r="B1561" s="6">
        <v>44844.824742048608</v>
      </c>
      <c r="C1561" s="5" t="s">
        <v>13</v>
      </c>
      <c r="D1561" s="11">
        <v>2966207421</v>
      </c>
      <c r="E1561" s="5" t="s">
        <v>73</v>
      </c>
      <c r="H1561" s="9">
        <v>8000</v>
      </c>
      <c r="I1561" s="5" t="s">
        <v>22</v>
      </c>
      <c r="J1561" s="5" t="s">
        <v>24</v>
      </c>
    </row>
    <row r="1562" spans="1:10">
      <c r="A1562" s="5" t="s">
        <v>1334</v>
      </c>
      <c r="B1562" s="6">
        <v>44844.824742048608</v>
      </c>
      <c r="C1562" s="5" t="s">
        <v>13</v>
      </c>
      <c r="D1562" s="13">
        <v>45132878605</v>
      </c>
      <c r="E1562" s="8" t="s">
        <v>21</v>
      </c>
      <c r="H1562" s="9">
        <v>50.5</v>
      </c>
      <c r="I1562" s="5" t="s">
        <v>22</v>
      </c>
      <c r="J1562" s="5" t="s">
        <v>24</v>
      </c>
    </row>
    <row r="1563" spans="1:10">
      <c r="A1563" s="5" t="s">
        <v>1334</v>
      </c>
      <c r="B1563" s="6">
        <v>44844.824742048608</v>
      </c>
      <c r="C1563" s="5" t="s">
        <v>13</v>
      </c>
      <c r="D1563" s="13">
        <v>45162971766</v>
      </c>
      <c r="E1563" s="8" t="s">
        <v>21</v>
      </c>
      <c r="H1563" s="9">
        <v>105.8</v>
      </c>
      <c r="I1563" s="5" t="s">
        <v>22</v>
      </c>
      <c r="J1563" s="5" t="s">
        <v>24</v>
      </c>
    </row>
    <row r="1564" spans="1:10">
      <c r="A1564" s="5" t="s">
        <v>1334</v>
      </c>
      <c r="B1564" s="6">
        <v>44844.824742048608</v>
      </c>
      <c r="C1564" s="5" t="s">
        <v>13</v>
      </c>
      <c r="D1564" s="13">
        <v>51416874578</v>
      </c>
      <c r="E1564" s="8" t="s">
        <v>21</v>
      </c>
      <c r="H1564" s="9">
        <v>27398.03</v>
      </c>
      <c r="I1564" s="5" t="s">
        <v>22</v>
      </c>
      <c r="J1564" s="5" t="s">
        <v>24</v>
      </c>
    </row>
    <row r="1565" spans="1:10">
      <c r="A1565" s="5" t="s">
        <v>1334</v>
      </c>
      <c r="B1565" s="6">
        <v>44844.824742048608</v>
      </c>
      <c r="C1565" s="5" t="s">
        <v>13</v>
      </c>
      <c r="D1565" s="11">
        <v>129409</v>
      </c>
      <c r="E1565" s="8" t="s">
        <v>21</v>
      </c>
      <c r="H1565" s="9">
        <v>18903.7</v>
      </c>
      <c r="I1565" s="5" t="s">
        <v>22</v>
      </c>
      <c r="J1565" s="5" t="s">
        <v>23</v>
      </c>
    </row>
    <row r="1566" spans="1:10">
      <c r="A1566" s="5" t="s">
        <v>1334</v>
      </c>
      <c r="B1566" s="6">
        <v>44844.824742048608</v>
      </c>
      <c r="C1566" s="5" t="s">
        <v>13</v>
      </c>
      <c r="D1566" s="11">
        <v>226681</v>
      </c>
      <c r="E1566" s="8" t="s">
        <v>21</v>
      </c>
      <c r="H1566" s="9">
        <v>13011.9</v>
      </c>
      <c r="I1566" s="5" t="s">
        <v>22</v>
      </c>
      <c r="J1566" s="5" t="s">
        <v>20</v>
      </c>
    </row>
    <row r="1567" spans="1:10">
      <c r="A1567" s="5" t="s">
        <v>1334</v>
      </c>
      <c r="B1567" s="6">
        <v>44844.824742048608</v>
      </c>
      <c r="C1567" s="5" t="s">
        <v>13</v>
      </c>
      <c r="D1567" s="11">
        <v>7079</v>
      </c>
      <c r="E1567" s="8" t="s">
        <v>21</v>
      </c>
      <c r="H1567" s="9">
        <v>300</v>
      </c>
      <c r="I1567" s="5" t="s">
        <v>22</v>
      </c>
      <c r="J1567" s="5" t="s">
        <v>20</v>
      </c>
    </row>
    <row r="1568" spans="1:10">
      <c r="A1568" s="5" t="s">
        <v>1334</v>
      </c>
      <c r="B1568" s="6">
        <v>44844.824742048608</v>
      </c>
      <c r="C1568" s="5" t="s">
        <v>13</v>
      </c>
      <c r="D1568" s="11">
        <v>7077</v>
      </c>
      <c r="E1568" s="8" t="s">
        <v>21</v>
      </c>
      <c r="H1568" s="9">
        <v>800</v>
      </c>
      <c r="I1568" s="5" t="s">
        <v>22</v>
      </c>
      <c r="J1568" s="5" t="s">
        <v>20</v>
      </c>
    </row>
    <row r="1569" spans="1:10">
      <c r="A1569" s="5" t="s">
        <v>1334</v>
      </c>
      <c r="B1569" s="6">
        <v>44844.824742048608</v>
      </c>
      <c r="C1569" s="5" t="s">
        <v>13</v>
      </c>
      <c r="D1569" s="11">
        <v>7075</v>
      </c>
      <c r="E1569" s="8" t="s">
        <v>21</v>
      </c>
      <c r="H1569" s="9">
        <v>750</v>
      </c>
      <c r="I1569" s="5" t="s">
        <v>22</v>
      </c>
      <c r="J1569" s="5" t="s">
        <v>20</v>
      </c>
    </row>
    <row r="1570" spans="1:10">
      <c r="A1570" s="5" t="s">
        <v>1334</v>
      </c>
      <c r="B1570" s="6">
        <v>44844.824742048608</v>
      </c>
      <c r="C1570" s="5" t="s">
        <v>13</v>
      </c>
      <c r="D1570" s="11">
        <v>7073</v>
      </c>
      <c r="E1570" s="8" t="s">
        <v>21</v>
      </c>
      <c r="H1570" s="9">
        <v>700</v>
      </c>
      <c r="I1570" s="5" t="s">
        <v>22</v>
      </c>
      <c r="J1570" s="5" t="s">
        <v>20</v>
      </c>
    </row>
    <row r="1571" spans="1:10">
      <c r="A1571" s="5" t="s">
        <v>1334</v>
      </c>
      <c r="B1571" s="6">
        <v>44844.824742048608</v>
      </c>
      <c r="C1571" s="5" t="s">
        <v>13</v>
      </c>
      <c r="D1571" s="11">
        <v>7071</v>
      </c>
      <c r="E1571" s="8" t="s">
        <v>21</v>
      </c>
      <c r="H1571" s="9">
        <v>1220</v>
      </c>
      <c r="I1571" s="5" t="s">
        <v>22</v>
      </c>
      <c r="J1571" s="5" t="s">
        <v>20</v>
      </c>
    </row>
    <row r="1572" spans="1:10">
      <c r="A1572" s="5" t="s">
        <v>1334</v>
      </c>
      <c r="B1572" s="6">
        <v>44844.824742048608</v>
      </c>
      <c r="C1572" s="5" t="s">
        <v>13</v>
      </c>
      <c r="D1572" s="11">
        <v>7069</v>
      </c>
      <c r="E1572" s="8" t="s">
        <v>21</v>
      </c>
      <c r="H1572" s="9">
        <v>1180</v>
      </c>
      <c r="I1572" s="5" t="s">
        <v>22</v>
      </c>
      <c r="J1572" s="5" t="s">
        <v>20</v>
      </c>
    </row>
    <row r="1573" spans="1:10">
      <c r="A1573" s="5" t="s">
        <v>1334</v>
      </c>
      <c r="B1573" s="6">
        <v>44844.824742048608</v>
      </c>
      <c r="C1573" s="5" t="s">
        <v>13</v>
      </c>
      <c r="D1573" s="13">
        <v>51716805490</v>
      </c>
      <c r="E1573" s="8" t="s">
        <v>21</v>
      </c>
      <c r="H1573" s="9">
        <v>887.73</v>
      </c>
      <c r="I1573" s="5" t="s">
        <v>22</v>
      </c>
      <c r="J1573" s="5" t="s">
        <v>24</v>
      </c>
    </row>
    <row r="1574" spans="1:10">
      <c r="A1574" s="5" t="s">
        <v>1334</v>
      </c>
      <c r="B1574" s="6">
        <v>44844.824742048608</v>
      </c>
      <c r="C1574" s="5" t="s">
        <v>13</v>
      </c>
      <c r="D1574" s="13">
        <v>51716793346</v>
      </c>
      <c r="E1574" s="8" t="s">
        <v>21</v>
      </c>
      <c r="H1574" s="9">
        <v>2966.06</v>
      </c>
      <c r="I1574" s="5" t="s">
        <v>22</v>
      </c>
      <c r="J1574" s="5" t="s">
        <v>24</v>
      </c>
    </row>
    <row r="1575" spans="1:10">
      <c r="A1575" s="5" t="s">
        <v>1334</v>
      </c>
      <c r="B1575" s="6">
        <v>44844.824742048608</v>
      </c>
      <c r="C1575" s="5" t="s">
        <v>13</v>
      </c>
      <c r="D1575" s="13">
        <v>517167933461</v>
      </c>
      <c r="E1575" s="8" t="s">
        <v>21</v>
      </c>
      <c r="H1575" s="9">
        <v>6345.71</v>
      </c>
      <c r="I1575" s="5" t="s">
        <v>22</v>
      </c>
      <c r="J1575" s="5" t="s">
        <v>24</v>
      </c>
    </row>
    <row r="1576" spans="1:10">
      <c r="A1576" s="5" t="s">
        <v>1334</v>
      </c>
      <c r="B1576" s="6">
        <v>44844.824742048608</v>
      </c>
      <c r="C1576" s="5" t="s">
        <v>13</v>
      </c>
      <c r="D1576" s="13">
        <v>517167933462</v>
      </c>
      <c r="E1576" s="8" t="s">
        <v>21</v>
      </c>
      <c r="H1576" s="9">
        <v>318.45999999999998</v>
      </c>
      <c r="I1576" s="5" t="s">
        <v>22</v>
      </c>
      <c r="J1576" s="5" t="s">
        <v>24</v>
      </c>
    </row>
    <row r="1577" spans="1:10">
      <c r="A1577" s="5" t="s">
        <v>1334</v>
      </c>
      <c r="B1577" s="6">
        <v>44844.824742048608</v>
      </c>
      <c r="C1577" s="5" t="s">
        <v>13</v>
      </c>
      <c r="D1577" s="13">
        <v>517167933463</v>
      </c>
      <c r="E1577" s="8" t="s">
        <v>21</v>
      </c>
      <c r="H1577" s="9">
        <v>405.62</v>
      </c>
      <c r="I1577" s="5" t="s">
        <v>22</v>
      </c>
      <c r="J1577" s="5" t="s">
        <v>24</v>
      </c>
    </row>
    <row r="1578" spans="1:10">
      <c r="A1578" s="5" t="s">
        <v>1334</v>
      </c>
      <c r="B1578" s="6">
        <v>44844.824742048608</v>
      </c>
      <c r="C1578" s="5" t="s">
        <v>13</v>
      </c>
      <c r="D1578" s="13">
        <v>517167933464</v>
      </c>
      <c r="E1578" s="8" t="s">
        <v>21</v>
      </c>
      <c r="H1578" s="9">
        <v>1602.03</v>
      </c>
      <c r="I1578" s="5" t="s">
        <v>22</v>
      </c>
      <c r="J1578" s="5" t="s">
        <v>24</v>
      </c>
    </row>
    <row r="1579" spans="1:10">
      <c r="A1579" s="5" t="s">
        <v>1334</v>
      </c>
      <c r="B1579" s="6">
        <v>44844.824742048608</v>
      </c>
      <c r="C1579" s="5" t="s">
        <v>13</v>
      </c>
      <c r="D1579" s="13">
        <v>517167933465</v>
      </c>
      <c r="E1579" s="8" t="s">
        <v>21</v>
      </c>
      <c r="H1579" s="9">
        <v>2430.7399999999998</v>
      </c>
      <c r="I1579" s="5" t="s">
        <v>22</v>
      </c>
      <c r="J1579" s="5" t="s">
        <v>24</v>
      </c>
    </row>
    <row r="1580" spans="1:10">
      <c r="A1580" s="5" t="s">
        <v>1334</v>
      </c>
      <c r="B1580" s="6">
        <v>44844.824742048608</v>
      </c>
      <c r="C1580" s="5" t="s">
        <v>13</v>
      </c>
      <c r="D1580" s="13">
        <v>517167933466</v>
      </c>
      <c r="E1580" s="8" t="s">
        <v>21</v>
      </c>
      <c r="H1580" s="9">
        <v>1028.6400000000001</v>
      </c>
      <c r="I1580" s="5" t="s">
        <v>22</v>
      </c>
      <c r="J1580" s="5" t="s">
        <v>24</v>
      </c>
    </row>
    <row r="1581" spans="1:10">
      <c r="A1581" s="5" t="s">
        <v>1334</v>
      </c>
      <c r="B1581" s="6">
        <v>44844.824742048608</v>
      </c>
      <c r="C1581" s="5" t="s">
        <v>13</v>
      </c>
      <c r="D1581" s="11">
        <v>114252</v>
      </c>
      <c r="E1581" s="8" t="s">
        <v>21</v>
      </c>
      <c r="H1581" s="9">
        <v>9793.4</v>
      </c>
      <c r="I1581" s="5" t="s">
        <v>22</v>
      </c>
      <c r="J1581" s="5" t="s">
        <v>435</v>
      </c>
    </row>
    <row r="1582" spans="1:10">
      <c r="A1582" s="5" t="s">
        <v>1334</v>
      </c>
      <c r="B1582" s="6">
        <v>44844.824742048608</v>
      </c>
      <c r="C1582" s="5" t="s">
        <v>13</v>
      </c>
      <c r="D1582" s="11"/>
      <c r="E1582" s="8"/>
      <c r="F1582" s="9">
        <v>4528.3</v>
      </c>
      <c r="I1582" s="7" t="s">
        <v>9</v>
      </c>
      <c r="J1582" s="8" t="s">
        <v>25</v>
      </c>
    </row>
    <row r="1583" spans="1:10">
      <c r="A1583" s="5" t="s">
        <v>1334</v>
      </c>
      <c r="B1583" s="6">
        <v>44844.824742048608</v>
      </c>
      <c r="C1583" s="5" t="s">
        <v>13</v>
      </c>
      <c r="D1583" s="11"/>
      <c r="E1583" s="8"/>
      <c r="F1583" s="9">
        <v>7637.2</v>
      </c>
      <c r="I1583" s="7" t="s">
        <v>9</v>
      </c>
      <c r="J1583" s="8" t="s">
        <v>149</v>
      </c>
    </row>
    <row r="1584" spans="1:10">
      <c r="A1584" s="5" t="s">
        <v>1334</v>
      </c>
      <c r="B1584" s="6">
        <v>44844.824742048608</v>
      </c>
      <c r="C1584" s="5" t="s">
        <v>13</v>
      </c>
      <c r="D1584" s="11"/>
      <c r="E1584" s="8"/>
      <c r="F1584" s="9">
        <v>3486.5</v>
      </c>
      <c r="I1584" s="7" t="s">
        <v>9</v>
      </c>
      <c r="J1584" s="5" t="s">
        <v>150</v>
      </c>
    </row>
    <row r="1585" spans="1:10">
      <c r="A1585" s="5" t="s">
        <v>1334</v>
      </c>
      <c r="B1585" s="6">
        <v>44844.824742048608</v>
      </c>
      <c r="C1585" s="5" t="s">
        <v>13</v>
      </c>
      <c r="D1585" s="11"/>
      <c r="E1585" s="8"/>
      <c r="F1585" s="9">
        <v>19483.400000000001</v>
      </c>
      <c r="I1585" s="7" t="s">
        <v>9</v>
      </c>
      <c r="J1585" s="5" t="s">
        <v>27</v>
      </c>
    </row>
    <row r="1586" spans="1:10">
      <c r="A1586" s="5" t="s">
        <v>1334</v>
      </c>
      <c r="B1586" s="6">
        <v>44844.824742048608</v>
      </c>
      <c r="C1586" s="5" t="s">
        <v>13</v>
      </c>
      <c r="D1586" s="11"/>
      <c r="E1586" s="8"/>
      <c r="F1586" s="9">
        <v>14210.5</v>
      </c>
      <c r="I1586" s="7" t="s">
        <v>9</v>
      </c>
      <c r="J1586" s="5" t="s">
        <v>153</v>
      </c>
    </row>
    <row r="1587" spans="1:10">
      <c r="A1587" s="5" t="s">
        <v>1334</v>
      </c>
      <c r="B1587" s="6">
        <v>44844.824742048608</v>
      </c>
      <c r="C1587" s="5" t="s">
        <v>13</v>
      </c>
      <c r="D1587" s="11"/>
      <c r="E1587" s="8"/>
      <c r="F1587" s="9">
        <v>50</v>
      </c>
      <c r="I1587" s="7" t="s">
        <v>9</v>
      </c>
      <c r="J1587" s="5" t="s">
        <v>20</v>
      </c>
    </row>
    <row r="1588" spans="1:10">
      <c r="A1588" s="5" t="s">
        <v>1334</v>
      </c>
      <c r="B1588" s="6">
        <v>44844.824742048608</v>
      </c>
      <c r="C1588" s="5" t="s">
        <v>13</v>
      </c>
      <c r="D1588" s="11"/>
      <c r="E1588" s="8"/>
      <c r="F1588" s="9">
        <v>4190.5</v>
      </c>
      <c r="I1588" s="7" t="s">
        <v>9</v>
      </c>
      <c r="J1588" s="8" t="s">
        <v>28</v>
      </c>
    </row>
    <row r="1589" spans="1:10">
      <c r="A1589" s="5" t="s">
        <v>1334</v>
      </c>
      <c r="B1589" s="6">
        <v>44844.824742048608</v>
      </c>
      <c r="C1589" s="5" t="s">
        <v>13</v>
      </c>
      <c r="D1589" s="11"/>
      <c r="E1589" s="8"/>
      <c r="F1589" s="9">
        <v>9244.1</v>
      </c>
      <c r="I1589" s="7" t="s">
        <v>9</v>
      </c>
      <c r="J1589" s="8" t="s">
        <v>155</v>
      </c>
    </row>
    <row r="1590" spans="1:10">
      <c r="A1590" s="10" t="s">
        <v>15</v>
      </c>
      <c r="B1590" s="3"/>
      <c r="C1590" s="3"/>
      <c r="D1590" s="11"/>
      <c r="E1590" s="8"/>
      <c r="F1590" s="14">
        <f>SUM(F1556:G1589)</f>
        <v>63209.88</v>
      </c>
      <c r="H1590" s="9"/>
      <c r="I1590" s="7"/>
      <c r="J1590" s="5"/>
    </row>
    <row r="1591" spans="1:10" ht="15.75">
      <c r="A1591" s="12" t="s">
        <v>16</v>
      </c>
      <c r="B1591" s="12" t="s">
        <v>17</v>
      </c>
      <c r="C1591" s="12" t="s">
        <v>18</v>
      </c>
      <c r="D1591" s="21">
        <v>111983669</v>
      </c>
      <c r="E1591" s="8"/>
      <c r="H1591" s="9"/>
      <c r="I1591" s="7"/>
      <c r="J1591" s="5"/>
    </row>
    <row r="1594" spans="1:10">
      <c r="A1594" s="1" t="s">
        <v>0</v>
      </c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1:10">
      <c r="A1595" s="3" t="s">
        <v>1374</v>
      </c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>
      <c r="A1596" s="103" t="s">
        <v>0</v>
      </c>
      <c r="B1596" s="103" t="s">
        <v>2</v>
      </c>
      <c r="C1596" s="103" t="s">
        <v>3</v>
      </c>
      <c r="D1596" s="103" t="s">
        <v>4</v>
      </c>
      <c r="E1596" s="103" t="s">
        <v>5</v>
      </c>
      <c r="F1596" s="105" t="s">
        <v>6</v>
      </c>
      <c r="G1596" s="106"/>
      <c r="H1596" s="107"/>
      <c r="I1596" s="103" t="s">
        <v>7</v>
      </c>
      <c r="J1596" s="103" t="s">
        <v>8</v>
      </c>
    </row>
    <row r="1597" spans="1:10">
      <c r="A1597" s="104"/>
      <c r="B1597" s="104"/>
      <c r="C1597" s="104"/>
      <c r="D1597" s="104"/>
      <c r="E1597" s="104"/>
      <c r="F1597" s="46" t="s">
        <v>9</v>
      </c>
      <c r="G1597" s="46" t="s">
        <v>10</v>
      </c>
      <c r="H1597" s="46" t="s">
        <v>11</v>
      </c>
      <c r="I1597" s="104"/>
      <c r="J1597" s="104"/>
    </row>
    <row r="1598" spans="1:10">
      <c r="A1598" s="5" t="s">
        <v>1373</v>
      </c>
      <c r="B1598" s="6">
        <v>44845.476276504633</v>
      </c>
      <c r="C1598" s="5" t="s">
        <v>13</v>
      </c>
      <c r="D1598" s="7"/>
      <c r="E1598" s="8"/>
      <c r="F1598" s="9">
        <v>5067.6000000000004</v>
      </c>
      <c r="I1598" s="7" t="s">
        <v>9</v>
      </c>
      <c r="J1598" s="5" t="s">
        <v>14</v>
      </c>
    </row>
    <row r="1599" spans="1:10">
      <c r="A1599" s="5" t="s">
        <v>1373</v>
      </c>
      <c r="B1599" s="6">
        <v>44845.476276504633</v>
      </c>
      <c r="C1599" s="5" t="s">
        <v>13</v>
      </c>
      <c r="D1599" s="7"/>
      <c r="E1599" s="8"/>
      <c r="F1599" s="9">
        <v>926.7</v>
      </c>
      <c r="I1599" s="7" t="s">
        <v>9</v>
      </c>
      <c r="J1599" s="8" t="s">
        <v>149</v>
      </c>
    </row>
    <row r="1600" spans="1:10">
      <c r="A1600" s="5" t="s">
        <v>1373</v>
      </c>
      <c r="B1600" s="6">
        <v>44845.476276504633</v>
      </c>
      <c r="C1600" s="5" t="s">
        <v>13</v>
      </c>
      <c r="D1600" s="7"/>
      <c r="E1600" s="8"/>
      <c r="F1600" s="9">
        <v>5350.1</v>
      </c>
      <c r="I1600" s="7" t="s">
        <v>9</v>
      </c>
      <c r="J1600" s="5" t="s">
        <v>150</v>
      </c>
    </row>
    <row r="1601" spans="1:10">
      <c r="A1601" s="5" t="s">
        <v>1373</v>
      </c>
      <c r="B1601" s="6">
        <v>44845.476276504633</v>
      </c>
      <c r="C1601" s="5" t="s">
        <v>13</v>
      </c>
      <c r="D1601" s="7"/>
      <c r="E1601" s="8"/>
      <c r="F1601" s="9">
        <v>6809.1</v>
      </c>
      <c r="I1601" s="7" t="s">
        <v>9</v>
      </c>
      <c r="J1601" s="5" t="s">
        <v>151</v>
      </c>
    </row>
    <row r="1602" spans="1:10">
      <c r="A1602" s="5" t="s">
        <v>1373</v>
      </c>
      <c r="B1602" s="6">
        <v>44845.476276504633</v>
      </c>
      <c r="C1602" s="5" t="s">
        <v>13</v>
      </c>
      <c r="D1602" s="7"/>
      <c r="E1602" s="8"/>
      <c r="F1602" s="9">
        <v>13040.7</v>
      </c>
      <c r="I1602" s="7" t="s">
        <v>9</v>
      </c>
      <c r="J1602" s="5" t="s">
        <v>26</v>
      </c>
    </row>
    <row r="1603" spans="1:10">
      <c r="A1603" s="5" t="s">
        <v>1373</v>
      </c>
      <c r="B1603" s="6">
        <v>44845.476276504633</v>
      </c>
      <c r="C1603" s="5" t="s">
        <v>13</v>
      </c>
      <c r="D1603" s="7"/>
      <c r="E1603" s="8"/>
      <c r="F1603" s="9">
        <v>7072.6</v>
      </c>
      <c r="I1603" s="7" t="s">
        <v>9</v>
      </c>
      <c r="J1603" s="5" t="s">
        <v>153</v>
      </c>
    </row>
    <row r="1604" spans="1:10">
      <c r="A1604" s="5" t="s">
        <v>1373</v>
      </c>
      <c r="B1604" s="6">
        <v>44845.476276504633</v>
      </c>
      <c r="C1604" s="5" t="s">
        <v>13</v>
      </c>
      <c r="D1604" s="7"/>
      <c r="E1604" s="8"/>
      <c r="F1604" s="9">
        <v>12164.2</v>
      </c>
      <c r="I1604" s="7" t="s">
        <v>9</v>
      </c>
      <c r="J1604" s="5" t="s">
        <v>154</v>
      </c>
    </row>
    <row r="1605" spans="1:10">
      <c r="A1605" s="5" t="s">
        <v>1373</v>
      </c>
      <c r="B1605" s="6">
        <v>44845.476276504633</v>
      </c>
      <c r="C1605" s="5" t="s">
        <v>13</v>
      </c>
      <c r="D1605" s="7"/>
      <c r="E1605" s="8"/>
      <c r="F1605" s="9">
        <v>5500.2</v>
      </c>
      <c r="I1605" s="7" t="s">
        <v>9</v>
      </c>
      <c r="J1605" s="8" t="s">
        <v>28</v>
      </c>
    </row>
    <row r="1606" spans="1:10">
      <c r="A1606" s="5" t="s">
        <v>1373</v>
      </c>
      <c r="B1606" s="6">
        <v>44845.476276504633</v>
      </c>
      <c r="C1606" s="5" t="s">
        <v>13</v>
      </c>
      <c r="D1606" s="7"/>
      <c r="E1606" s="8"/>
      <c r="F1606" s="9">
        <v>3677</v>
      </c>
      <c r="I1606" s="7" t="s">
        <v>9</v>
      </c>
      <c r="J1606" s="8" t="s">
        <v>29</v>
      </c>
    </row>
    <row r="1607" spans="1:10">
      <c r="A1607" s="5" t="s">
        <v>1373</v>
      </c>
      <c r="B1607" s="6">
        <v>44845.476276504633</v>
      </c>
      <c r="C1607" s="5" t="s">
        <v>13</v>
      </c>
      <c r="D1607" s="7"/>
      <c r="E1607" s="8"/>
      <c r="F1607" s="9">
        <v>8918.2999999999993</v>
      </c>
      <c r="I1607" s="7" t="s">
        <v>9</v>
      </c>
      <c r="J1607" s="8" t="s">
        <v>155</v>
      </c>
    </row>
    <row r="1608" spans="1:10">
      <c r="A1608" s="10" t="s">
        <v>15</v>
      </c>
      <c r="B1608" s="3"/>
      <c r="C1608" s="3"/>
      <c r="D1608" s="11"/>
      <c r="E1608" s="8"/>
      <c r="F1608" s="14">
        <f>SUM(F1598:G1607)</f>
        <v>68526.5</v>
      </c>
      <c r="H1608" s="9"/>
      <c r="I1608" s="7"/>
      <c r="J1608" s="5"/>
    </row>
    <row r="1609" spans="1:10" ht="15.75">
      <c r="A1609" s="12" t="s">
        <v>16</v>
      </c>
      <c r="B1609" s="12" t="s">
        <v>17</v>
      </c>
      <c r="C1609" s="12" t="s">
        <v>18</v>
      </c>
      <c r="D1609" s="21">
        <v>111983670</v>
      </c>
      <c r="E1609" s="8"/>
      <c r="H1609" s="9"/>
      <c r="I1609" s="7"/>
      <c r="J1609" s="5"/>
    </row>
    <row r="1610" spans="1:10">
      <c r="A1610" s="5"/>
      <c r="B1610" s="6"/>
      <c r="C1610" s="5"/>
      <c r="D1610" s="11"/>
      <c r="E1610" s="8"/>
      <c r="H1610" s="9"/>
      <c r="I1610" s="7"/>
      <c r="J1610" s="5"/>
    </row>
    <row r="1611" spans="1:10">
      <c r="A1611" s="5"/>
      <c r="B1611" s="6"/>
      <c r="C1611" s="5"/>
      <c r="D1611" s="11"/>
      <c r="E1611" s="8"/>
      <c r="H1611" s="9"/>
      <c r="I1611" s="7"/>
      <c r="J1611" s="5"/>
    </row>
    <row r="1612" spans="1:10">
      <c r="A1612" s="5" t="s">
        <v>1372</v>
      </c>
      <c r="B1612" s="6">
        <v>44845.795594108793</v>
      </c>
      <c r="C1612" s="5" t="s">
        <v>13</v>
      </c>
      <c r="D1612" s="11"/>
      <c r="E1612" s="8"/>
      <c r="G1612" s="9">
        <v>2379.94</v>
      </c>
      <c r="I1612" s="7" t="s">
        <v>10</v>
      </c>
      <c r="J1612" s="5" t="s">
        <v>27</v>
      </c>
    </row>
    <row r="1613" spans="1:10">
      <c r="A1613" s="5" t="s">
        <v>1372</v>
      </c>
      <c r="B1613" s="6">
        <v>44845.795594108793</v>
      </c>
      <c r="C1613" s="5" t="s">
        <v>13</v>
      </c>
      <c r="D1613" s="13">
        <v>451528744496</v>
      </c>
      <c r="E1613" s="8" t="s">
        <v>21</v>
      </c>
      <c r="H1613" s="9">
        <v>15516.75</v>
      </c>
      <c r="I1613" s="5" t="s">
        <v>22</v>
      </c>
      <c r="J1613" s="5" t="s">
        <v>435</v>
      </c>
    </row>
    <row r="1614" spans="1:10">
      <c r="A1614" s="5" t="s">
        <v>1372</v>
      </c>
      <c r="B1614" s="6">
        <v>44845.795594108793</v>
      </c>
      <c r="C1614" s="5" t="s">
        <v>13</v>
      </c>
      <c r="D1614" s="13">
        <v>51216980559</v>
      </c>
      <c r="E1614" s="8" t="s">
        <v>21</v>
      </c>
      <c r="H1614" s="9">
        <v>375.05</v>
      </c>
      <c r="I1614" s="5" t="s">
        <v>22</v>
      </c>
      <c r="J1614" s="5" t="s">
        <v>24</v>
      </c>
    </row>
    <row r="1615" spans="1:10">
      <c r="A1615" s="5" t="s">
        <v>1372</v>
      </c>
      <c r="B1615" s="6">
        <v>44845.795594108793</v>
      </c>
      <c r="C1615" s="5" t="s">
        <v>13</v>
      </c>
      <c r="D1615" s="13">
        <v>51166836021</v>
      </c>
      <c r="E1615" s="8" t="s">
        <v>21</v>
      </c>
      <c r="H1615" s="9">
        <v>69.3</v>
      </c>
      <c r="I1615" s="5" t="s">
        <v>22</v>
      </c>
      <c r="J1615" s="5" t="s">
        <v>24</v>
      </c>
    </row>
    <row r="1616" spans="1:10">
      <c r="A1616" s="5" t="s">
        <v>1372</v>
      </c>
      <c r="B1616" s="6">
        <v>44845.795594108793</v>
      </c>
      <c r="C1616" s="5" t="s">
        <v>13</v>
      </c>
      <c r="D1616" s="13">
        <v>51516897648</v>
      </c>
      <c r="E1616" s="8" t="s">
        <v>21</v>
      </c>
      <c r="H1616" s="9">
        <v>517.4</v>
      </c>
      <c r="I1616" s="5" t="s">
        <v>22</v>
      </c>
      <c r="J1616" s="5" t="s">
        <v>24</v>
      </c>
    </row>
    <row r="1617" spans="1:10">
      <c r="A1617" s="5" t="s">
        <v>1372</v>
      </c>
      <c r="B1617" s="6">
        <v>44845.795594108793</v>
      </c>
      <c r="C1617" s="5" t="s">
        <v>13</v>
      </c>
      <c r="D1617" s="13">
        <v>45132882543</v>
      </c>
      <c r="E1617" s="8" t="s">
        <v>21</v>
      </c>
      <c r="H1617" s="9">
        <v>152.1</v>
      </c>
      <c r="I1617" s="5" t="s">
        <v>22</v>
      </c>
      <c r="J1617" s="5" t="s">
        <v>24</v>
      </c>
    </row>
    <row r="1618" spans="1:10">
      <c r="A1618" s="5" t="s">
        <v>1372</v>
      </c>
      <c r="B1618" s="6">
        <v>44845.795594108793</v>
      </c>
      <c r="C1618" s="5" t="s">
        <v>13</v>
      </c>
      <c r="D1618" s="13">
        <v>45143252583</v>
      </c>
      <c r="E1618" s="8" t="s">
        <v>21</v>
      </c>
      <c r="H1618" s="9">
        <v>1726.1</v>
      </c>
      <c r="I1618" s="5" t="s">
        <v>22</v>
      </c>
      <c r="J1618" s="5" t="s">
        <v>435</v>
      </c>
    </row>
    <row r="1619" spans="1:10">
      <c r="A1619" s="5" t="s">
        <v>1372</v>
      </c>
      <c r="B1619" s="6">
        <v>44845.795594108793</v>
      </c>
      <c r="C1619" s="5" t="s">
        <v>13</v>
      </c>
      <c r="D1619" s="13">
        <v>45152874716</v>
      </c>
      <c r="E1619" s="8" t="s">
        <v>21</v>
      </c>
      <c r="H1619" s="9">
        <v>87</v>
      </c>
      <c r="I1619" s="5" t="s">
        <v>22</v>
      </c>
      <c r="J1619" s="5" t="s">
        <v>24</v>
      </c>
    </row>
    <row r="1620" spans="1:10">
      <c r="A1620" s="5" t="s">
        <v>1372</v>
      </c>
      <c r="B1620" s="6">
        <v>44845.795594108793</v>
      </c>
      <c r="C1620" s="5" t="s">
        <v>13</v>
      </c>
      <c r="D1620" s="11">
        <v>24627442</v>
      </c>
      <c r="E1620" s="5" t="s">
        <v>73</v>
      </c>
      <c r="H1620" s="9">
        <v>3733.72</v>
      </c>
      <c r="I1620" s="5" t="s">
        <v>22</v>
      </c>
      <c r="J1620" s="5" t="s">
        <v>24</v>
      </c>
    </row>
    <row r="1621" spans="1:10">
      <c r="A1621" s="5" t="s">
        <v>1372</v>
      </c>
      <c r="B1621" s="6">
        <v>44845.795594108793</v>
      </c>
      <c r="C1621" s="5" t="s">
        <v>13</v>
      </c>
      <c r="D1621" s="11">
        <v>189005</v>
      </c>
      <c r="E1621" s="8" t="s">
        <v>21</v>
      </c>
      <c r="H1621" s="9">
        <v>25721.7</v>
      </c>
      <c r="I1621" s="5" t="s">
        <v>22</v>
      </c>
      <c r="J1621" s="5" t="s">
        <v>20</v>
      </c>
    </row>
    <row r="1622" spans="1:10">
      <c r="A1622" s="5" t="s">
        <v>1372</v>
      </c>
      <c r="B1622" s="6">
        <v>44845.795594108793</v>
      </c>
      <c r="C1622" s="5" t="s">
        <v>13</v>
      </c>
      <c r="D1622" s="11">
        <v>593825</v>
      </c>
      <c r="E1622" s="8" t="s">
        <v>21</v>
      </c>
      <c r="H1622" s="9">
        <v>20452.099999999999</v>
      </c>
      <c r="I1622" s="5" t="s">
        <v>22</v>
      </c>
      <c r="J1622" s="5" t="s">
        <v>435</v>
      </c>
    </row>
    <row r="1623" spans="1:10">
      <c r="A1623" s="5" t="s">
        <v>1372</v>
      </c>
      <c r="B1623" s="6">
        <v>44845.795594108793</v>
      </c>
      <c r="C1623" s="5" t="s">
        <v>13</v>
      </c>
      <c r="D1623" s="11"/>
      <c r="E1623" s="8"/>
      <c r="F1623" s="9">
        <v>6628.8</v>
      </c>
      <c r="I1623" s="7" t="s">
        <v>9</v>
      </c>
      <c r="J1623" s="5" t="s">
        <v>148</v>
      </c>
    </row>
    <row r="1624" spans="1:10">
      <c r="A1624" s="5" t="s">
        <v>1372</v>
      </c>
      <c r="B1624" s="6">
        <v>44845.795594108793</v>
      </c>
      <c r="C1624" s="5" t="s">
        <v>13</v>
      </c>
      <c r="D1624" s="11"/>
      <c r="E1624" s="8"/>
      <c r="F1624" s="9">
        <v>4144</v>
      </c>
      <c r="I1624" s="7" t="s">
        <v>9</v>
      </c>
      <c r="J1624" s="5" t="s">
        <v>27</v>
      </c>
    </row>
    <row r="1625" spans="1:10">
      <c r="A1625" s="5" t="s">
        <v>1372</v>
      </c>
      <c r="B1625" s="6">
        <v>44845.795594108793</v>
      </c>
      <c r="C1625" s="5" t="s">
        <v>13</v>
      </c>
      <c r="D1625" s="11"/>
      <c r="E1625" s="8"/>
      <c r="F1625" s="9">
        <v>4834.5</v>
      </c>
      <c r="I1625" s="7" t="s">
        <v>9</v>
      </c>
      <c r="J1625" s="8" t="s">
        <v>156</v>
      </c>
    </row>
    <row r="1626" spans="1:10">
      <c r="A1626" s="5" t="s">
        <v>1372</v>
      </c>
      <c r="B1626" s="6">
        <v>44845.795594108793</v>
      </c>
      <c r="C1626" s="5" t="s">
        <v>13</v>
      </c>
      <c r="D1626" s="11"/>
      <c r="E1626" s="8"/>
      <c r="F1626" s="9">
        <v>11940.5</v>
      </c>
      <c r="I1626" s="7" t="s">
        <v>9</v>
      </c>
      <c r="J1626" s="8" t="s">
        <v>30</v>
      </c>
    </row>
    <row r="1627" spans="1:10">
      <c r="A1627" s="5" t="s">
        <v>1372</v>
      </c>
      <c r="B1627" s="6">
        <v>44845.795594108793</v>
      </c>
      <c r="C1627" s="5" t="s">
        <v>13</v>
      </c>
      <c r="D1627" s="11"/>
      <c r="E1627" s="8"/>
      <c r="F1627" s="9">
        <v>1703.2</v>
      </c>
      <c r="I1627" s="7" t="s">
        <v>9</v>
      </c>
      <c r="J1627" s="8" t="s">
        <v>354</v>
      </c>
    </row>
    <row r="1628" spans="1:10">
      <c r="A1628" s="10" t="s">
        <v>15</v>
      </c>
      <c r="B1628" s="3"/>
      <c r="C1628" s="3"/>
      <c r="D1628" s="11"/>
      <c r="E1628" s="8"/>
      <c r="F1628" s="14">
        <f>SUM(F1612:G1627)</f>
        <v>31630.94</v>
      </c>
      <c r="H1628" s="9"/>
      <c r="I1628" s="7"/>
      <c r="J1628" s="5"/>
    </row>
    <row r="1629" spans="1:10" ht="15.75">
      <c r="A1629" s="12" t="s">
        <v>16</v>
      </c>
      <c r="B1629" s="12" t="s">
        <v>17</v>
      </c>
      <c r="C1629" s="12" t="s">
        <v>18</v>
      </c>
      <c r="D1629" s="21">
        <v>112000647</v>
      </c>
      <c r="E1629" s="8"/>
      <c r="H1629" s="9"/>
      <c r="I1629" s="7"/>
      <c r="J1629" s="5"/>
    </row>
    <row r="1631" spans="1:10">
      <c r="A1631" s="23" t="s">
        <v>1488</v>
      </c>
      <c r="B1631" s="23"/>
      <c r="C1631" s="23"/>
    </row>
    <row r="1636" spans="1:10">
      <c r="A1636" s="1" t="s">
        <v>0</v>
      </c>
      <c r="B1636" s="2"/>
      <c r="C1636" s="2"/>
      <c r="D1636" s="2"/>
      <c r="E1636" s="2"/>
      <c r="F1636" s="2"/>
      <c r="G1636" s="2"/>
      <c r="H1636" s="2"/>
      <c r="I1636" s="2"/>
      <c r="J1636" s="2"/>
    </row>
    <row r="1637" spans="1:10">
      <c r="A1637" s="3" t="s">
        <v>1415</v>
      </c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1:10">
      <c r="A1638" s="103" t="s">
        <v>0</v>
      </c>
      <c r="B1638" s="103" t="s">
        <v>2</v>
      </c>
      <c r="C1638" s="103" t="s">
        <v>3</v>
      </c>
      <c r="D1638" s="103" t="s">
        <v>4</v>
      </c>
      <c r="E1638" s="103" t="s">
        <v>5</v>
      </c>
      <c r="F1638" s="105" t="s">
        <v>6</v>
      </c>
      <c r="G1638" s="106"/>
      <c r="H1638" s="107"/>
      <c r="I1638" s="103" t="s">
        <v>7</v>
      </c>
      <c r="J1638" s="103" t="s">
        <v>8</v>
      </c>
    </row>
    <row r="1639" spans="1:10">
      <c r="A1639" s="104"/>
      <c r="B1639" s="104"/>
      <c r="C1639" s="104"/>
      <c r="D1639" s="104"/>
      <c r="E1639" s="104"/>
      <c r="F1639" s="46" t="s">
        <v>9</v>
      </c>
      <c r="G1639" s="46" t="s">
        <v>10</v>
      </c>
      <c r="H1639" s="46" t="s">
        <v>11</v>
      </c>
      <c r="I1639" s="104"/>
      <c r="J1639" s="104"/>
    </row>
    <row r="1640" spans="1:10">
      <c r="A1640" s="5" t="s">
        <v>1414</v>
      </c>
      <c r="B1640" s="6">
        <v>44846.475437789355</v>
      </c>
      <c r="C1640" s="5" t="s">
        <v>13</v>
      </c>
      <c r="D1640" s="11">
        <v>129499</v>
      </c>
      <c r="E1640" s="8" t="s">
        <v>21</v>
      </c>
      <c r="H1640" s="9">
        <v>11029.2</v>
      </c>
      <c r="I1640" s="5" t="s">
        <v>22</v>
      </c>
      <c r="J1640" s="5" t="s">
        <v>23</v>
      </c>
    </row>
    <row r="1641" spans="1:10">
      <c r="A1641" s="5" t="s">
        <v>1414</v>
      </c>
      <c r="B1641" s="6">
        <v>44846.475437789355</v>
      </c>
      <c r="C1641" s="5" t="s">
        <v>13</v>
      </c>
      <c r="D1641" s="11">
        <v>226758</v>
      </c>
      <c r="E1641" s="8" t="s">
        <v>21</v>
      </c>
      <c r="H1641" s="9">
        <v>35167.199999999997</v>
      </c>
      <c r="I1641" s="5" t="s">
        <v>22</v>
      </c>
      <c r="J1641" s="5" t="s">
        <v>23</v>
      </c>
    </row>
    <row r="1642" spans="1:10">
      <c r="A1642" s="5" t="s">
        <v>1414</v>
      </c>
      <c r="B1642" s="6">
        <v>44846.475437789355</v>
      </c>
      <c r="C1642" s="5" t="s">
        <v>13</v>
      </c>
      <c r="D1642" s="11"/>
      <c r="E1642" s="8"/>
      <c r="F1642" s="9">
        <v>17400.099999999999</v>
      </c>
      <c r="I1642" s="7" t="s">
        <v>9</v>
      </c>
      <c r="J1642" s="5" t="s">
        <v>27</v>
      </c>
    </row>
    <row r="1643" spans="1:10">
      <c r="A1643" s="5" t="s">
        <v>1414</v>
      </c>
      <c r="B1643" s="6">
        <v>44846.475437789355</v>
      </c>
      <c r="C1643" s="5" t="s">
        <v>13</v>
      </c>
      <c r="D1643" s="11"/>
      <c r="E1643" s="8"/>
      <c r="F1643" s="9">
        <v>6170.5</v>
      </c>
      <c r="I1643" s="7" t="s">
        <v>9</v>
      </c>
      <c r="J1643" s="8" t="s">
        <v>28</v>
      </c>
    </row>
    <row r="1644" spans="1:10">
      <c r="A1644" s="5" t="s">
        <v>1414</v>
      </c>
      <c r="B1644" s="6">
        <v>44846.475437789355</v>
      </c>
      <c r="C1644" s="5" t="s">
        <v>13</v>
      </c>
      <c r="D1644" s="11"/>
      <c r="E1644" s="8"/>
      <c r="F1644" s="9">
        <v>10595.6</v>
      </c>
      <c r="I1644" s="7" t="s">
        <v>9</v>
      </c>
      <c r="J1644" s="8" t="s">
        <v>29</v>
      </c>
    </row>
    <row r="1645" spans="1:10">
      <c r="A1645" s="5" t="s">
        <v>1414</v>
      </c>
      <c r="B1645" s="6">
        <v>44846.475437789355</v>
      </c>
      <c r="C1645" s="5" t="s">
        <v>13</v>
      </c>
      <c r="D1645" s="11"/>
      <c r="E1645" s="8"/>
      <c r="F1645" s="9">
        <v>9700</v>
      </c>
      <c r="I1645" s="7" t="s">
        <v>9</v>
      </c>
      <c r="J1645" s="8" t="s">
        <v>155</v>
      </c>
    </row>
    <row r="1646" spans="1:10">
      <c r="A1646" s="10" t="s">
        <v>15</v>
      </c>
      <c r="B1646" s="3"/>
      <c r="C1646" s="3"/>
      <c r="D1646" s="11"/>
      <c r="E1646" s="8"/>
      <c r="F1646" s="24">
        <f>SUM(F1640:G1645)</f>
        <v>43866.2</v>
      </c>
      <c r="H1646" s="9"/>
      <c r="I1646" s="7"/>
      <c r="J1646" s="8"/>
    </row>
    <row r="1647" spans="1:10" ht="15.75">
      <c r="A1647" s="12" t="s">
        <v>16</v>
      </c>
      <c r="B1647" s="12" t="s">
        <v>17</v>
      </c>
      <c r="C1647" s="12" t="s">
        <v>18</v>
      </c>
      <c r="D1647" s="21">
        <v>112000648</v>
      </c>
      <c r="E1647" s="8"/>
      <c r="H1647" s="9"/>
      <c r="I1647" s="7"/>
      <c r="J1647" s="8"/>
    </row>
    <row r="1648" spans="1:10">
      <c r="A1648" s="5"/>
      <c r="B1648" s="6"/>
      <c r="C1648" s="5"/>
      <c r="D1648" s="11"/>
      <c r="E1648" s="8"/>
      <c r="H1648" s="9"/>
      <c r="I1648" s="7"/>
      <c r="J1648" s="8"/>
    </row>
    <row r="1649" spans="1:10">
      <c r="A1649" s="23" t="s">
        <v>1488</v>
      </c>
      <c r="B1649" s="23"/>
      <c r="C1649" s="23"/>
      <c r="D1649" s="11"/>
      <c r="E1649" s="8"/>
      <c r="H1649" s="9"/>
      <c r="I1649" s="7"/>
      <c r="J1649" s="8"/>
    </row>
    <row r="1650" spans="1:10" s="41" customFormat="1">
      <c r="A1650" s="84"/>
      <c r="B1650" s="84"/>
      <c r="C1650" s="84"/>
      <c r="D1650" s="39"/>
      <c r="E1650" s="40"/>
      <c r="H1650" s="42"/>
      <c r="I1650" s="43"/>
      <c r="J1650" s="40"/>
    </row>
    <row r="1651" spans="1:10" s="41" customFormat="1">
      <c r="A1651" s="84"/>
      <c r="B1651" s="84"/>
      <c r="C1651" s="84"/>
      <c r="D1651" s="39"/>
      <c r="E1651" s="40"/>
      <c r="H1651" s="42"/>
      <c r="I1651" s="43"/>
      <c r="J1651" s="40"/>
    </row>
    <row r="1652" spans="1:10" s="41" customFormat="1">
      <c r="A1652" s="84"/>
      <c r="B1652" s="84"/>
      <c r="C1652" s="84"/>
      <c r="D1652" s="39"/>
      <c r="E1652" s="40"/>
      <c r="H1652" s="42"/>
      <c r="I1652" s="43"/>
      <c r="J1652" s="40"/>
    </row>
    <row r="1653" spans="1:10">
      <c r="A1653" s="5" t="s">
        <v>1412</v>
      </c>
      <c r="B1653" s="6">
        <v>44846.808183749999</v>
      </c>
      <c r="C1653" s="5" t="s">
        <v>13</v>
      </c>
      <c r="D1653" s="13">
        <v>51216986547</v>
      </c>
      <c r="E1653" s="8" t="s">
        <v>21</v>
      </c>
      <c r="H1653" s="9">
        <v>819.6</v>
      </c>
      <c r="I1653" s="5" t="s">
        <v>22</v>
      </c>
      <c r="J1653" s="5" t="s">
        <v>435</v>
      </c>
    </row>
    <row r="1654" spans="1:10">
      <c r="A1654" s="5" t="s">
        <v>1412</v>
      </c>
      <c r="B1654" s="6">
        <v>44846.808183749999</v>
      </c>
      <c r="C1654" s="5" t="s">
        <v>13</v>
      </c>
      <c r="D1654" s="13">
        <v>45143255404</v>
      </c>
      <c r="E1654" s="8" t="s">
        <v>21</v>
      </c>
      <c r="H1654" s="9">
        <v>1041.2</v>
      </c>
      <c r="I1654" s="5" t="s">
        <v>22</v>
      </c>
      <c r="J1654" s="5" t="s">
        <v>435</v>
      </c>
    </row>
    <row r="1655" spans="1:10">
      <c r="A1655" s="5" t="s">
        <v>1412</v>
      </c>
      <c r="B1655" s="6">
        <v>44846.808183749999</v>
      </c>
      <c r="C1655" s="5" t="s">
        <v>13</v>
      </c>
      <c r="D1655" s="13">
        <v>45162978232</v>
      </c>
      <c r="E1655" s="8" t="s">
        <v>21</v>
      </c>
      <c r="H1655" s="9">
        <v>1217.43</v>
      </c>
      <c r="I1655" s="5" t="s">
        <v>22</v>
      </c>
      <c r="J1655" s="5" t="s">
        <v>435</v>
      </c>
    </row>
    <row r="1656" spans="1:10">
      <c r="A1656" s="5" t="s">
        <v>1412</v>
      </c>
      <c r="B1656" s="6">
        <v>44846.808183749999</v>
      </c>
      <c r="C1656" s="5" t="s">
        <v>13</v>
      </c>
      <c r="D1656" s="13">
        <v>51716812423</v>
      </c>
      <c r="E1656" s="8" t="s">
        <v>21</v>
      </c>
      <c r="H1656" s="9">
        <v>732</v>
      </c>
      <c r="I1656" s="5" t="s">
        <v>22</v>
      </c>
      <c r="J1656" s="5" t="s">
        <v>24</v>
      </c>
    </row>
    <row r="1657" spans="1:10">
      <c r="A1657" s="5" t="s">
        <v>1412</v>
      </c>
      <c r="B1657" s="6">
        <v>44846.808183749999</v>
      </c>
      <c r="C1657" s="5" t="s">
        <v>13</v>
      </c>
      <c r="D1657" s="13">
        <v>45123005778</v>
      </c>
      <c r="E1657" s="8" t="s">
        <v>21</v>
      </c>
      <c r="H1657" s="9">
        <v>129.91999999999999</v>
      </c>
      <c r="I1657" s="5" t="s">
        <v>22</v>
      </c>
      <c r="J1657" s="5" t="s">
        <v>24</v>
      </c>
    </row>
    <row r="1658" spans="1:10">
      <c r="A1658" s="5" t="s">
        <v>1412</v>
      </c>
      <c r="B1658" s="6">
        <v>44846.808183749999</v>
      </c>
      <c r="C1658" s="5" t="s">
        <v>13</v>
      </c>
      <c r="D1658" s="13">
        <v>45113020758</v>
      </c>
      <c r="E1658" s="8" t="s">
        <v>21</v>
      </c>
      <c r="H1658" s="9">
        <v>230.4</v>
      </c>
      <c r="I1658" s="5" t="s">
        <v>22</v>
      </c>
      <c r="J1658" s="5" t="s">
        <v>24</v>
      </c>
    </row>
    <row r="1659" spans="1:10">
      <c r="A1659" s="5" t="s">
        <v>1412</v>
      </c>
      <c r="B1659" s="6">
        <v>44846.808183749999</v>
      </c>
      <c r="C1659" s="5" t="s">
        <v>13</v>
      </c>
      <c r="D1659" s="13">
        <v>51166845105</v>
      </c>
      <c r="E1659" s="8" t="s">
        <v>21</v>
      </c>
      <c r="H1659" s="9">
        <v>1463.73</v>
      </c>
      <c r="I1659" s="5" t="s">
        <v>22</v>
      </c>
      <c r="J1659" s="5" t="s">
        <v>24</v>
      </c>
    </row>
    <row r="1660" spans="1:10">
      <c r="A1660" s="5" t="s">
        <v>1412</v>
      </c>
      <c r="B1660" s="6">
        <v>44846.808183749999</v>
      </c>
      <c r="C1660" s="5" t="s">
        <v>13</v>
      </c>
      <c r="D1660" s="13">
        <v>45143256043</v>
      </c>
      <c r="E1660" s="8" t="s">
        <v>21</v>
      </c>
      <c r="H1660" s="9">
        <v>1608</v>
      </c>
      <c r="I1660" s="5" t="s">
        <v>22</v>
      </c>
      <c r="J1660" s="5" t="s">
        <v>24</v>
      </c>
    </row>
    <row r="1661" spans="1:10">
      <c r="A1661" s="5" t="s">
        <v>1412</v>
      </c>
      <c r="B1661" s="6">
        <v>44846.808183749999</v>
      </c>
      <c r="C1661" s="5" t="s">
        <v>13</v>
      </c>
      <c r="D1661" s="13">
        <v>51316882661</v>
      </c>
      <c r="E1661" s="8" t="s">
        <v>21</v>
      </c>
      <c r="H1661" s="9">
        <v>15560.01</v>
      </c>
      <c r="I1661" s="5" t="s">
        <v>22</v>
      </c>
      <c r="J1661" s="5" t="s">
        <v>24</v>
      </c>
    </row>
    <row r="1662" spans="1:10">
      <c r="A1662" s="5" t="s">
        <v>1412</v>
      </c>
      <c r="B1662" s="6">
        <v>44846.808183749999</v>
      </c>
      <c r="C1662" s="5" t="s">
        <v>13</v>
      </c>
      <c r="D1662" s="13">
        <v>51166848732</v>
      </c>
      <c r="E1662" s="8" t="s">
        <v>21</v>
      </c>
      <c r="H1662" s="9">
        <v>3959.2</v>
      </c>
      <c r="I1662" s="5" t="s">
        <v>22</v>
      </c>
      <c r="J1662" s="5" t="s">
        <v>24</v>
      </c>
    </row>
    <row r="1663" spans="1:10">
      <c r="A1663" s="5" t="s">
        <v>1412</v>
      </c>
      <c r="B1663" s="6">
        <v>44846.808183749999</v>
      </c>
      <c r="C1663" s="5" t="s">
        <v>13</v>
      </c>
      <c r="D1663" s="13">
        <v>80520556778</v>
      </c>
      <c r="E1663" s="8" t="s">
        <v>21</v>
      </c>
      <c r="H1663" s="9">
        <v>5694.4</v>
      </c>
      <c r="I1663" s="5" t="s">
        <v>22</v>
      </c>
      <c r="J1663" s="5" t="s">
        <v>435</v>
      </c>
    </row>
    <row r="1664" spans="1:10">
      <c r="A1664" s="5" t="s">
        <v>1412</v>
      </c>
      <c r="B1664" s="6">
        <v>44846.808183749999</v>
      </c>
      <c r="C1664" s="5" t="s">
        <v>13</v>
      </c>
      <c r="D1664" s="13">
        <v>51166848114</v>
      </c>
      <c r="E1664" s="8" t="s">
        <v>21</v>
      </c>
      <c r="H1664" s="9">
        <v>1070.8</v>
      </c>
      <c r="I1664" s="5" t="s">
        <v>22</v>
      </c>
      <c r="J1664" s="5" t="s">
        <v>435</v>
      </c>
    </row>
    <row r="1665" spans="1:10">
      <c r="A1665" s="5" t="s">
        <v>1412</v>
      </c>
      <c r="B1665" s="6">
        <v>44846.808183749999</v>
      </c>
      <c r="C1665" s="5" t="s">
        <v>13</v>
      </c>
      <c r="D1665" s="13">
        <v>45172948261</v>
      </c>
      <c r="E1665" s="8" t="s">
        <v>21</v>
      </c>
      <c r="H1665" s="9">
        <v>2398.19</v>
      </c>
      <c r="I1665" s="5" t="s">
        <v>22</v>
      </c>
      <c r="J1665" s="5" t="s">
        <v>435</v>
      </c>
    </row>
    <row r="1666" spans="1:10">
      <c r="A1666" s="5" t="s">
        <v>1412</v>
      </c>
      <c r="B1666" s="6">
        <v>44846.808183749999</v>
      </c>
      <c r="C1666" s="5" t="s">
        <v>13</v>
      </c>
      <c r="D1666" s="13">
        <v>45132873768</v>
      </c>
      <c r="E1666" s="5" t="s">
        <v>57</v>
      </c>
      <c r="H1666" s="9">
        <v>243.12</v>
      </c>
      <c r="I1666" s="5" t="s">
        <v>22</v>
      </c>
      <c r="J1666" s="5" t="s">
        <v>435</v>
      </c>
    </row>
    <row r="1667" spans="1:10">
      <c r="A1667" s="5" t="s">
        <v>1412</v>
      </c>
      <c r="B1667" s="6">
        <v>44846.808183749999</v>
      </c>
      <c r="C1667" s="5" t="s">
        <v>13</v>
      </c>
      <c r="D1667" s="11">
        <v>134535</v>
      </c>
      <c r="E1667" s="8" t="s">
        <v>21</v>
      </c>
      <c r="H1667" s="9">
        <v>5065.63</v>
      </c>
      <c r="I1667" s="5" t="s">
        <v>22</v>
      </c>
      <c r="J1667" s="5" t="s">
        <v>435</v>
      </c>
    </row>
    <row r="1668" spans="1:10">
      <c r="A1668" s="5" t="s">
        <v>1412</v>
      </c>
      <c r="B1668" s="6">
        <v>44846.808183749999</v>
      </c>
      <c r="C1668" s="5" t="s">
        <v>13</v>
      </c>
      <c r="D1668" s="11">
        <v>134536</v>
      </c>
      <c r="E1668" s="8" t="s">
        <v>21</v>
      </c>
      <c r="H1668" s="9">
        <v>6543.06</v>
      </c>
      <c r="I1668" s="5" t="s">
        <v>22</v>
      </c>
      <c r="J1668" s="5" t="s">
        <v>435</v>
      </c>
    </row>
    <row r="1669" spans="1:10">
      <c r="A1669" s="5" t="s">
        <v>1412</v>
      </c>
      <c r="B1669" s="6">
        <v>44846.808183749999</v>
      </c>
      <c r="C1669" s="5" t="s">
        <v>13</v>
      </c>
      <c r="D1669" s="11">
        <v>134533</v>
      </c>
      <c r="E1669" s="8" t="s">
        <v>21</v>
      </c>
      <c r="H1669" s="9">
        <v>8831.7999999999993</v>
      </c>
      <c r="I1669" s="5" t="s">
        <v>22</v>
      </c>
      <c r="J1669" s="5" t="s">
        <v>435</v>
      </c>
    </row>
    <row r="1670" spans="1:10">
      <c r="A1670" s="5" t="s">
        <v>1412</v>
      </c>
      <c r="B1670" s="6">
        <v>44846.808183749999</v>
      </c>
      <c r="C1670" s="5" t="s">
        <v>13</v>
      </c>
      <c r="D1670" s="11">
        <v>226926</v>
      </c>
      <c r="E1670" s="8" t="s">
        <v>21</v>
      </c>
      <c r="H1670" s="9">
        <v>19167.2</v>
      </c>
      <c r="I1670" s="5" t="s">
        <v>22</v>
      </c>
      <c r="J1670" s="5" t="s">
        <v>23</v>
      </c>
    </row>
    <row r="1671" spans="1:10">
      <c r="A1671" s="5" t="s">
        <v>1412</v>
      </c>
      <c r="B1671" s="6">
        <v>44846.808183749999</v>
      </c>
      <c r="C1671" s="5" t="s">
        <v>13</v>
      </c>
      <c r="D1671" s="11">
        <v>129610</v>
      </c>
      <c r="E1671" s="8" t="s">
        <v>21</v>
      </c>
      <c r="H1671" s="9">
        <v>11266.4</v>
      </c>
      <c r="I1671" s="5" t="s">
        <v>22</v>
      </c>
      <c r="J1671" s="5" t="s">
        <v>20</v>
      </c>
    </row>
    <row r="1672" spans="1:10">
      <c r="A1672" s="5" t="s">
        <v>1412</v>
      </c>
      <c r="B1672" s="6">
        <v>44846.808183749999</v>
      </c>
      <c r="C1672" s="5" t="s">
        <v>13</v>
      </c>
      <c r="D1672" s="11"/>
      <c r="E1672" s="8"/>
      <c r="F1672" s="9">
        <v>15257.6</v>
      </c>
      <c r="I1672" s="7" t="s">
        <v>9</v>
      </c>
      <c r="J1672" s="8" t="s">
        <v>25</v>
      </c>
    </row>
    <row r="1673" spans="1:10">
      <c r="A1673" s="5" t="s">
        <v>1412</v>
      </c>
      <c r="B1673" s="6">
        <v>44846.808183749999</v>
      </c>
      <c r="C1673" s="5" t="s">
        <v>13</v>
      </c>
      <c r="D1673" s="11"/>
      <c r="E1673" s="8"/>
      <c r="F1673" s="9">
        <v>7198.1</v>
      </c>
      <c r="I1673" s="7" t="s">
        <v>9</v>
      </c>
      <c r="J1673" s="5" t="s">
        <v>14</v>
      </c>
    </row>
    <row r="1674" spans="1:10">
      <c r="A1674" s="5" t="s">
        <v>1412</v>
      </c>
      <c r="B1674" s="6">
        <v>44846.808183749999</v>
      </c>
      <c r="C1674" s="5" t="s">
        <v>13</v>
      </c>
      <c r="D1674" s="11"/>
      <c r="E1674" s="8"/>
      <c r="F1674" s="9">
        <v>5382.5</v>
      </c>
      <c r="I1674" s="7" t="s">
        <v>9</v>
      </c>
      <c r="J1674" s="5" t="s">
        <v>148</v>
      </c>
    </row>
    <row r="1675" spans="1:10">
      <c r="A1675" s="5" t="s">
        <v>1412</v>
      </c>
      <c r="B1675" s="6">
        <v>44846.808183749999</v>
      </c>
      <c r="C1675" s="5" t="s">
        <v>13</v>
      </c>
      <c r="D1675" s="11"/>
      <c r="E1675" s="8"/>
      <c r="F1675" s="9">
        <v>16213.4</v>
      </c>
      <c r="I1675" s="7" t="s">
        <v>9</v>
      </c>
      <c r="J1675" s="8" t="s">
        <v>149</v>
      </c>
    </row>
    <row r="1676" spans="1:10">
      <c r="A1676" s="5" t="s">
        <v>1413</v>
      </c>
      <c r="B1676" s="6">
        <v>44846.808183749999</v>
      </c>
      <c r="C1676" s="5" t="s">
        <v>13</v>
      </c>
      <c r="D1676" s="11"/>
      <c r="E1676" s="8"/>
      <c r="F1676" s="9">
        <v>15327.4</v>
      </c>
      <c r="I1676" s="7" t="s">
        <v>9</v>
      </c>
      <c r="J1676" s="8" t="s">
        <v>156</v>
      </c>
    </row>
    <row r="1677" spans="1:10">
      <c r="A1677" s="5" t="s">
        <v>1412</v>
      </c>
      <c r="B1677" s="6">
        <v>44846.808183749999</v>
      </c>
      <c r="C1677" s="5" t="s">
        <v>13</v>
      </c>
      <c r="D1677" s="11"/>
      <c r="E1677" s="8"/>
      <c r="F1677" s="9">
        <v>13696</v>
      </c>
      <c r="I1677" s="7" t="s">
        <v>9</v>
      </c>
      <c r="J1677" s="5" t="s">
        <v>150</v>
      </c>
    </row>
    <row r="1678" spans="1:10">
      <c r="A1678" s="5" t="s">
        <v>1412</v>
      </c>
      <c r="B1678" s="6">
        <v>44846.808183749999</v>
      </c>
      <c r="C1678" s="5" t="s">
        <v>13</v>
      </c>
      <c r="D1678" s="11"/>
      <c r="E1678" s="8"/>
      <c r="F1678" s="9">
        <v>22156</v>
      </c>
      <c r="I1678" s="7" t="s">
        <v>9</v>
      </c>
      <c r="J1678" s="5" t="s">
        <v>151</v>
      </c>
    </row>
    <row r="1679" spans="1:10">
      <c r="A1679" s="5" t="s">
        <v>1412</v>
      </c>
      <c r="B1679" s="6">
        <v>44846.808183749999</v>
      </c>
      <c r="C1679" s="5" t="s">
        <v>13</v>
      </c>
      <c r="D1679" s="11"/>
      <c r="E1679" s="8"/>
      <c r="F1679" s="9">
        <v>104</v>
      </c>
      <c r="I1679" s="7" t="s">
        <v>9</v>
      </c>
      <c r="J1679" s="5" t="s">
        <v>152</v>
      </c>
    </row>
    <row r="1680" spans="1:10">
      <c r="A1680" s="5" t="s">
        <v>1412</v>
      </c>
      <c r="B1680" s="6">
        <v>44846.808183749999</v>
      </c>
      <c r="C1680" s="5" t="s">
        <v>13</v>
      </c>
      <c r="D1680" s="11"/>
      <c r="E1680" s="8"/>
      <c r="F1680" s="9">
        <v>18749.400000000001</v>
      </c>
      <c r="I1680" s="7" t="s">
        <v>9</v>
      </c>
      <c r="J1680" s="5" t="s">
        <v>26</v>
      </c>
    </row>
    <row r="1681" spans="1:10">
      <c r="A1681" s="5" t="s">
        <v>1412</v>
      </c>
      <c r="B1681" s="6">
        <v>44846.808183749999</v>
      </c>
      <c r="C1681" s="5" t="s">
        <v>13</v>
      </c>
      <c r="D1681" s="11"/>
      <c r="E1681" s="8"/>
      <c r="F1681" s="9">
        <v>9871.4</v>
      </c>
      <c r="I1681" s="7" t="s">
        <v>9</v>
      </c>
      <c r="J1681" s="5" t="s">
        <v>154</v>
      </c>
    </row>
    <row r="1682" spans="1:10">
      <c r="A1682" s="5" t="s">
        <v>1412</v>
      </c>
      <c r="B1682" s="6">
        <v>44846.808183749999</v>
      </c>
      <c r="C1682" s="5" t="s">
        <v>13</v>
      </c>
      <c r="D1682" s="11"/>
      <c r="E1682" s="8"/>
      <c r="F1682" s="9">
        <v>13201.4</v>
      </c>
      <c r="I1682" s="7" t="s">
        <v>9</v>
      </c>
      <c r="J1682" s="8" t="s">
        <v>28</v>
      </c>
    </row>
    <row r="1683" spans="1:10">
      <c r="A1683" s="5" t="s">
        <v>1412</v>
      </c>
      <c r="B1683" s="6">
        <v>44846.808183749999</v>
      </c>
      <c r="C1683" s="5" t="s">
        <v>13</v>
      </c>
      <c r="D1683" s="11"/>
      <c r="E1683" s="8"/>
      <c r="F1683" s="9">
        <v>8539.6</v>
      </c>
      <c r="I1683" s="7" t="s">
        <v>9</v>
      </c>
      <c r="J1683" s="8" t="s">
        <v>30</v>
      </c>
    </row>
    <row r="1684" spans="1:10">
      <c r="A1684" s="10" t="s">
        <v>15</v>
      </c>
      <c r="B1684" s="3"/>
      <c r="C1684" s="3"/>
      <c r="D1684" s="11"/>
      <c r="E1684" s="8"/>
      <c r="F1684" s="24">
        <f>SUM(F1653:G1683)</f>
        <v>145696.79999999999</v>
      </c>
      <c r="H1684" s="9"/>
      <c r="I1684" s="7"/>
      <c r="J1684" s="8"/>
    </row>
    <row r="1685" spans="1:10" ht="15.75">
      <c r="A1685" s="12" t="s">
        <v>16</v>
      </c>
      <c r="B1685" s="12" t="s">
        <v>17</v>
      </c>
      <c r="C1685" s="12" t="s">
        <v>18</v>
      </c>
      <c r="D1685" s="21">
        <v>112000649</v>
      </c>
      <c r="E1685" s="8"/>
      <c r="H1685" s="9"/>
      <c r="I1685" s="7"/>
      <c r="J1685" s="8"/>
    </row>
    <row r="1688" spans="1:10">
      <c r="A1688" s="1" t="s">
        <v>0</v>
      </c>
      <c r="B1688" s="2"/>
      <c r="C1688" s="2"/>
      <c r="D1688" s="2"/>
      <c r="E1688" s="2"/>
      <c r="F1688" s="2"/>
      <c r="G1688" s="2"/>
      <c r="H1688" s="2"/>
      <c r="I1688" s="2"/>
      <c r="J1688" s="2"/>
    </row>
    <row r="1689" spans="1:10">
      <c r="A1689" s="3" t="s">
        <v>1451</v>
      </c>
      <c r="B1689" s="2"/>
      <c r="C1689" s="2"/>
      <c r="D1689" s="2"/>
      <c r="E1689" s="2"/>
      <c r="F1689" s="2"/>
      <c r="G1689" s="2"/>
      <c r="H1689" s="2"/>
      <c r="I1689" s="2"/>
      <c r="J1689" s="2"/>
    </row>
    <row r="1690" spans="1:10">
      <c r="A1690" s="103" t="s">
        <v>0</v>
      </c>
      <c r="B1690" s="103" t="s">
        <v>2</v>
      </c>
      <c r="C1690" s="103" t="s">
        <v>3</v>
      </c>
      <c r="D1690" s="103" t="s">
        <v>4</v>
      </c>
      <c r="E1690" s="103" t="s">
        <v>5</v>
      </c>
      <c r="F1690" s="105" t="s">
        <v>6</v>
      </c>
      <c r="G1690" s="106"/>
      <c r="H1690" s="107"/>
      <c r="I1690" s="103" t="s">
        <v>7</v>
      </c>
      <c r="J1690" s="103" t="s">
        <v>8</v>
      </c>
    </row>
    <row r="1691" spans="1:10">
      <c r="A1691" s="104"/>
      <c r="B1691" s="104"/>
      <c r="C1691" s="104"/>
      <c r="D1691" s="104"/>
      <c r="E1691" s="104"/>
      <c r="F1691" s="46" t="s">
        <v>9</v>
      </c>
      <c r="G1691" s="46" t="s">
        <v>10</v>
      </c>
      <c r="H1691" s="46" t="s">
        <v>11</v>
      </c>
      <c r="I1691" s="104"/>
      <c r="J1691" s="104"/>
    </row>
    <row r="1692" spans="1:10">
      <c r="A1692" s="5" t="s">
        <v>1450</v>
      </c>
      <c r="B1692" s="6">
        <v>44847.494001770836</v>
      </c>
      <c r="C1692" s="5" t="s">
        <v>13</v>
      </c>
      <c r="D1692" s="7"/>
      <c r="E1692" s="8"/>
      <c r="F1692" s="9">
        <v>3242.2</v>
      </c>
      <c r="I1692" s="7" t="s">
        <v>9</v>
      </c>
      <c r="J1692" s="5" t="s">
        <v>14</v>
      </c>
    </row>
    <row r="1693" spans="1:10">
      <c r="A1693" s="5" t="s">
        <v>1450</v>
      </c>
      <c r="B1693" s="6">
        <v>44847.494001770836</v>
      </c>
      <c r="C1693" s="5" t="s">
        <v>13</v>
      </c>
      <c r="D1693" s="7"/>
      <c r="E1693" s="8"/>
      <c r="F1693" s="9">
        <v>1190.0999999999999</v>
      </c>
      <c r="I1693" s="7" t="s">
        <v>9</v>
      </c>
      <c r="J1693" s="5" t="s">
        <v>148</v>
      </c>
    </row>
    <row r="1694" spans="1:10">
      <c r="A1694" s="5" t="s">
        <v>1450</v>
      </c>
      <c r="B1694" s="6">
        <v>44847.494001770836</v>
      </c>
      <c r="C1694" s="5" t="s">
        <v>13</v>
      </c>
      <c r="D1694" s="7"/>
      <c r="E1694" s="8"/>
      <c r="F1694" s="9">
        <v>14420</v>
      </c>
      <c r="I1694" s="7" t="s">
        <v>9</v>
      </c>
      <c r="J1694" s="5" t="s">
        <v>150</v>
      </c>
    </row>
    <row r="1695" spans="1:10">
      <c r="A1695" s="5" t="s">
        <v>1450</v>
      </c>
      <c r="B1695" s="6">
        <v>44847.494001770836</v>
      </c>
      <c r="C1695" s="5" t="s">
        <v>13</v>
      </c>
      <c r="D1695" s="7"/>
      <c r="E1695" s="8"/>
      <c r="F1695" s="9">
        <v>8397.1</v>
      </c>
      <c r="I1695" s="7" t="s">
        <v>9</v>
      </c>
      <c r="J1695" s="5" t="s">
        <v>151</v>
      </c>
    </row>
    <row r="1696" spans="1:10">
      <c r="A1696" s="5" t="s">
        <v>1450</v>
      </c>
      <c r="B1696" s="6">
        <v>44847.494001770836</v>
      </c>
      <c r="C1696" s="5" t="s">
        <v>13</v>
      </c>
      <c r="D1696" s="7"/>
      <c r="E1696" s="8"/>
      <c r="F1696" s="9">
        <v>10802.3</v>
      </c>
      <c r="I1696" s="7" t="s">
        <v>9</v>
      </c>
      <c r="J1696" s="5" t="s">
        <v>356</v>
      </c>
    </row>
    <row r="1697" spans="1:10">
      <c r="A1697" s="5" t="s">
        <v>1450</v>
      </c>
      <c r="B1697" s="6">
        <v>44847.494001770836</v>
      </c>
      <c r="C1697" s="5" t="s">
        <v>13</v>
      </c>
      <c r="D1697" s="7"/>
      <c r="E1697" s="8"/>
      <c r="F1697" s="9">
        <v>17088.2</v>
      </c>
      <c r="I1697" s="7" t="s">
        <v>9</v>
      </c>
      <c r="J1697" s="8" t="s">
        <v>29</v>
      </c>
    </row>
    <row r="1698" spans="1:10">
      <c r="A1698" s="5" t="s">
        <v>1450</v>
      </c>
      <c r="B1698" s="6">
        <v>44847.494001770836</v>
      </c>
      <c r="C1698" s="5" t="s">
        <v>13</v>
      </c>
      <c r="D1698" s="7"/>
      <c r="E1698" s="8"/>
      <c r="F1698" s="9">
        <v>10915.6</v>
      </c>
      <c r="I1698" s="7" t="s">
        <v>9</v>
      </c>
      <c r="J1698" s="8" t="s">
        <v>155</v>
      </c>
    </row>
    <row r="1699" spans="1:10">
      <c r="A1699" s="5" t="s">
        <v>1450</v>
      </c>
      <c r="B1699" s="6">
        <v>44847.494001770836</v>
      </c>
      <c r="C1699" s="5" t="s">
        <v>13</v>
      </c>
      <c r="D1699" s="7"/>
      <c r="E1699" s="8"/>
      <c r="F1699" s="9">
        <v>11081.2</v>
      </c>
      <c r="I1699" s="7" t="s">
        <v>9</v>
      </c>
      <c r="J1699" s="8" t="s">
        <v>156</v>
      </c>
    </row>
    <row r="1700" spans="1:10">
      <c r="A1700" s="5" t="s">
        <v>1450</v>
      </c>
      <c r="B1700" s="6">
        <v>44847.494001770836</v>
      </c>
      <c r="C1700" s="5" t="s">
        <v>13</v>
      </c>
      <c r="D1700" s="7"/>
      <c r="E1700" s="8"/>
      <c r="F1700" s="9">
        <v>10486.4</v>
      </c>
      <c r="I1700" s="7" t="s">
        <v>9</v>
      </c>
      <c r="J1700" s="8" t="s">
        <v>30</v>
      </c>
    </row>
    <row r="1701" spans="1:10">
      <c r="A1701" s="10" t="s">
        <v>15</v>
      </c>
      <c r="B1701" s="3"/>
      <c r="C1701" s="3"/>
      <c r="D1701" s="11"/>
      <c r="E1701" s="8"/>
      <c r="F1701" s="14">
        <f>SUM(F1692:G1700)</f>
        <v>87623.099999999991</v>
      </c>
      <c r="H1701" s="9"/>
      <c r="I1701" s="7"/>
      <c r="J1701" s="8"/>
    </row>
    <row r="1702" spans="1:10" ht="15.75">
      <c r="A1702" s="12" t="s">
        <v>16</v>
      </c>
      <c r="B1702" s="12" t="s">
        <v>17</v>
      </c>
      <c r="C1702" s="12" t="s">
        <v>18</v>
      </c>
      <c r="D1702" s="21">
        <v>112000666</v>
      </c>
      <c r="E1702" s="8"/>
      <c r="H1702" s="9"/>
      <c r="I1702" s="7"/>
      <c r="J1702" s="8"/>
    </row>
    <row r="1705" spans="1:10">
      <c r="A1705" s="23" t="s">
        <v>1488</v>
      </c>
      <c r="B1705" s="23"/>
      <c r="C1705" s="23"/>
    </row>
    <row r="1706" spans="1:10">
      <c r="A1706" s="10" t="s">
        <v>15</v>
      </c>
      <c r="B1706" s="3"/>
      <c r="C1706" s="3"/>
    </row>
    <row r="1707" spans="1:10">
      <c r="A1707" s="12" t="s">
        <v>16</v>
      </c>
      <c r="B1707" s="12" t="s">
        <v>17</v>
      </c>
      <c r="C1707" s="12" t="s">
        <v>18</v>
      </c>
    </row>
    <row r="1710" spans="1:10">
      <c r="A1710" s="1" t="s">
        <v>0</v>
      </c>
      <c r="B1710" s="2"/>
      <c r="C1710" s="2"/>
      <c r="D1710" s="2"/>
      <c r="E1710" s="2"/>
      <c r="F1710" s="2"/>
      <c r="G1710" s="2"/>
      <c r="H1710" s="2"/>
      <c r="I1710" s="2"/>
      <c r="J1710" s="2"/>
    </row>
    <row r="1711" spans="1:10">
      <c r="A1711" s="3" t="s">
        <v>1496</v>
      </c>
      <c r="B1711" s="2"/>
      <c r="C1711" s="2"/>
      <c r="D1711" s="2"/>
      <c r="E1711" s="2"/>
      <c r="F1711" s="2"/>
      <c r="G1711" s="2"/>
      <c r="H1711" s="2"/>
      <c r="I1711" s="2"/>
      <c r="J1711" s="2"/>
    </row>
    <row r="1712" spans="1:10">
      <c r="A1712" s="103" t="s">
        <v>0</v>
      </c>
      <c r="B1712" s="103" t="s">
        <v>2</v>
      </c>
      <c r="C1712" s="103" t="s">
        <v>3</v>
      </c>
      <c r="D1712" s="103" t="s">
        <v>4</v>
      </c>
      <c r="E1712" s="103" t="s">
        <v>5</v>
      </c>
      <c r="F1712" s="105" t="s">
        <v>6</v>
      </c>
      <c r="G1712" s="106"/>
      <c r="H1712" s="107"/>
      <c r="I1712" s="103" t="s">
        <v>7</v>
      </c>
      <c r="J1712" s="103" t="s">
        <v>8</v>
      </c>
    </row>
    <row r="1713" spans="1:10">
      <c r="A1713" s="104"/>
      <c r="B1713" s="104"/>
      <c r="C1713" s="104"/>
      <c r="D1713" s="104"/>
      <c r="E1713" s="104"/>
      <c r="F1713" s="46" t="s">
        <v>9</v>
      </c>
      <c r="G1713" s="46" t="s">
        <v>10</v>
      </c>
      <c r="H1713" s="46" t="s">
        <v>11</v>
      </c>
      <c r="I1713" s="104"/>
      <c r="J1713" s="104"/>
    </row>
    <row r="1714" spans="1:10">
      <c r="A1714" s="5" t="s">
        <v>1495</v>
      </c>
      <c r="B1714" s="6">
        <v>44848.414648217593</v>
      </c>
      <c r="C1714" s="5" t="s">
        <v>13</v>
      </c>
      <c r="D1714" s="11"/>
      <c r="E1714" s="8"/>
      <c r="G1714" s="9">
        <v>28296.48</v>
      </c>
      <c r="I1714" s="7" t="s">
        <v>10</v>
      </c>
      <c r="J1714" s="5" t="s">
        <v>153</v>
      </c>
    </row>
    <row r="1715" spans="1:10">
      <c r="A1715" s="5" t="s">
        <v>1495</v>
      </c>
      <c r="B1715" s="6">
        <v>44848.414648217593</v>
      </c>
      <c r="C1715" s="5" t="s">
        <v>13</v>
      </c>
      <c r="D1715" s="11"/>
      <c r="E1715" s="8"/>
      <c r="G1715" s="9">
        <v>3331.37</v>
      </c>
      <c r="I1715" s="7" t="s">
        <v>10</v>
      </c>
      <c r="J1715" s="5" t="s">
        <v>435</v>
      </c>
    </row>
    <row r="1716" spans="1:10">
      <c r="A1716" s="5" t="s">
        <v>1495</v>
      </c>
      <c r="B1716" s="6">
        <v>44848.414648217593</v>
      </c>
      <c r="C1716" s="5" t="s">
        <v>13</v>
      </c>
      <c r="D1716" s="13">
        <v>51316891429</v>
      </c>
      <c r="E1716" s="8" t="s">
        <v>21</v>
      </c>
      <c r="H1716" s="9">
        <v>2000</v>
      </c>
      <c r="I1716" s="5" t="s">
        <v>22</v>
      </c>
      <c r="J1716" s="5" t="s">
        <v>23</v>
      </c>
    </row>
    <row r="1717" spans="1:10">
      <c r="A1717" s="5" t="s">
        <v>1495</v>
      </c>
      <c r="B1717" s="6">
        <v>44848.414648217593</v>
      </c>
      <c r="C1717" s="5" t="s">
        <v>13</v>
      </c>
      <c r="D1717" s="11">
        <v>227025</v>
      </c>
      <c r="E1717" s="8" t="s">
        <v>21</v>
      </c>
      <c r="H1717" s="9">
        <v>44683.7</v>
      </c>
      <c r="I1717" s="5" t="s">
        <v>22</v>
      </c>
      <c r="J1717" s="5" t="s">
        <v>20</v>
      </c>
    </row>
    <row r="1718" spans="1:10">
      <c r="A1718" s="5" t="s">
        <v>1495</v>
      </c>
      <c r="B1718" s="6">
        <v>44848.414648217593</v>
      </c>
      <c r="C1718" s="5" t="s">
        <v>13</v>
      </c>
      <c r="D1718" s="11">
        <v>129726</v>
      </c>
      <c r="E1718" s="8" t="s">
        <v>21</v>
      </c>
      <c r="H1718" s="9">
        <v>14722.2</v>
      </c>
      <c r="I1718" s="5" t="s">
        <v>22</v>
      </c>
      <c r="J1718" s="5" t="s">
        <v>23</v>
      </c>
    </row>
    <row r="1719" spans="1:10">
      <c r="A1719" s="5" t="s">
        <v>1495</v>
      </c>
      <c r="B1719" s="6">
        <v>44848.414648217593</v>
      </c>
      <c r="C1719" s="5" t="s">
        <v>13</v>
      </c>
      <c r="D1719" s="11">
        <v>129724</v>
      </c>
      <c r="E1719" s="8" t="s">
        <v>47</v>
      </c>
      <c r="H1719" s="9">
        <v>696</v>
      </c>
      <c r="I1719" s="5" t="s">
        <v>22</v>
      </c>
      <c r="J1719" s="5" t="s">
        <v>23</v>
      </c>
    </row>
    <row r="1720" spans="1:10">
      <c r="A1720" s="5" t="s">
        <v>1495</v>
      </c>
      <c r="B1720" s="6">
        <v>44848.414648217593</v>
      </c>
      <c r="C1720" s="5" t="s">
        <v>13</v>
      </c>
      <c r="D1720" s="11">
        <v>660918</v>
      </c>
      <c r="E1720" s="8" t="s">
        <v>21</v>
      </c>
      <c r="H1720" s="9">
        <v>1001.75</v>
      </c>
      <c r="I1720" s="5" t="s">
        <v>22</v>
      </c>
      <c r="J1720" s="5" t="s">
        <v>435</v>
      </c>
    </row>
    <row r="1721" spans="1:10">
      <c r="A1721" s="5" t="s">
        <v>1495</v>
      </c>
      <c r="B1721" s="6">
        <v>44848.414648217593</v>
      </c>
      <c r="C1721" s="5" t="s">
        <v>13</v>
      </c>
      <c r="D1721" s="11">
        <v>660923</v>
      </c>
      <c r="E1721" s="8" t="s">
        <v>21</v>
      </c>
      <c r="H1721" s="9">
        <v>23266.13</v>
      </c>
      <c r="I1721" s="5" t="s">
        <v>22</v>
      </c>
      <c r="J1721" s="5" t="s">
        <v>435</v>
      </c>
    </row>
    <row r="1722" spans="1:10">
      <c r="A1722" s="5" t="s">
        <v>1495</v>
      </c>
      <c r="B1722" s="6">
        <v>44848.414648217593</v>
      </c>
      <c r="C1722" s="5" t="s">
        <v>13</v>
      </c>
      <c r="D1722" s="11">
        <v>660917</v>
      </c>
      <c r="E1722" s="8" t="s">
        <v>21</v>
      </c>
      <c r="H1722" s="9">
        <v>9334.2000000000007</v>
      </c>
      <c r="I1722" s="5" t="s">
        <v>22</v>
      </c>
      <c r="J1722" s="5" t="s">
        <v>435</v>
      </c>
    </row>
    <row r="1723" spans="1:10">
      <c r="A1723" s="5" t="s">
        <v>1495</v>
      </c>
      <c r="B1723" s="6">
        <v>44848.414648217593</v>
      </c>
      <c r="C1723" s="5" t="s">
        <v>13</v>
      </c>
      <c r="D1723" s="11">
        <v>5240</v>
      </c>
      <c r="E1723" s="8" t="s">
        <v>21</v>
      </c>
      <c r="H1723" s="9">
        <v>3590</v>
      </c>
      <c r="I1723" s="5" t="s">
        <v>22</v>
      </c>
      <c r="J1723" s="5" t="s">
        <v>435</v>
      </c>
    </row>
    <row r="1724" spans="1:10">
      <c r="A1724" s="5" t="s">
        <v>1495</v>
      </c>
      <c r="B1724" s="6">
        <v>44848.414648217593</v>
      </c>
      <c r="C1724" s="5" t="s">
        <v>13</v>
      </c>
      <c r="D1724" s="11"/>
      <c r="E1724" s="8"/>
      <c r="F1724" s="9">
        <v>11579.5</v>
      </c>
      <c r="I1724" s="7" t="s">
        <v>9</v>
      </c>
      <c r="J1724" s="8" t="s">
        <v>149</v>
      </c>
    </row>
    <row r="1725" spans="1:10">
      <c r="A1725" s="5" t="s">
        <v>1495</v>
      </c>
      <c r="B1725" s="6">
        <v>44848.414648217593</v>
      </c>
      <c r="C1725" s="5" t="s">
        <v>13</v>
      </c>
      <c r="D1725" s="11"/>
      <c r="E1725" s="8"/>
      <c r="F1725" s="9">
        <v>10804.8</v>
      </c>
      <c r="I1725" s="7" t="s">
        <v>9</v>
      </c>
      <c r="J1725" s="5" t="s">
        <v>151</v>
      </c>
    </row>
    <row r="1726" spans="1:10">
      <c r="A1726" s="5" t="s">
        <v>1495</v>
      </c>
      <c r="B1726" s="6">
        <v>44848.414648217593</v>
      </c>
      <c r="C1726" s="5" t="s">
        <v>13</v>
      </c>
      <c r="D1726" s="11"/>
      <c r="E1726" s="8"/>
      <c r="F1726" s="9">
        <v>50930.8</v>
      </c>
      <c r="I1726" s="7" t="s">
        <v>9</v>
      </c>
      <c r="J1726" s="5" t="s">
        <v>152</v>
      </c>
    </row>
    <row r="1727" spans="1:10">
      <c r="A1727" s="5" t="s">
        <v>1495</v>
      </c>
      <c r="B1727" s="6">
        <v>44848.414648217593</v>
      </c>
      <c r="C1727" s="5" t="s">
        <v>13</v>
      </c>
      <c r="D1727" s="11"/>
      <c r="E1727" s="8"/>
      <c r="F1727" s="9">
        <v>13110.4</v>
      </c>
      <c r="I1727" s="7" t="s">
        <v>9</v>
      </c>
      <c r="J1727" s="5" t="s">
        <v>27</v>
      </c>
    </row>
    <row r="1728" spans="1:10">
      <c r="A1728" s="5" t="s">
        <v>1495</v>
      </c>
      <c r="B1728" s="6">
        <v>44848.414648217593</v>
      </c>
      <c r="C1728" s="5" t="s">
        <v>13</v>
      </c>
      <c r="D1728" s="11"/>
      <c r="E1728" s="8"/>
      <c r="F1728" s="9">
        <v>30989.599999999999</v>
      </c>
      <c r="I1728" s="7" t="s">
        <v>9</v>
      </c>
      <c r="J1728" s="5" t="s">
        <v>153</v>
      </c>
    </row>
    <row r="1729" spans="1:10">
      <c r="A1729" s="5" t="s">
        <v>1495</v>
      </c>
      <c r="B1729" s="6">
        <v>44848.414648217593</v>
      </c>
      <c r="C1729" s="5" t="s">
        <v>13</v>
      </c>
      <c r="D1729" s="11"/>
      <c r="E1729" s="8"/>
      <c r="F1729" s="9">
        <v>14932</v>
      </c>
      <c r="I1729" s="7" t="s">
        <v>9</v>
      </c>
      <c r="J1729" s="5" t="s">
        <v>154</v>
      </c>
    </row>
    <row r="1730" spans="1:10">
      <c r="A1730" s="5" t="s">
        <v>1495</v>
      </c>
      <c r="B1730" s="6">
        <v>44848.414648217593</v>
      </c>
      <c r="C1730" s="5" t="s">
        <v>13</v>
      </c>
      <c r="D1730" s="11"/>
      <c r="E1730" s="8"/>
      <c r="F1730" s="9">
        <v>13953</v>
      </c>
      <c r="I1730" s="7" t="s">
        <v>9</v>
      </c>
      <c r="J1730" s="8" t="s">
        <v>29</v>
      </c>
    </row>
    <row r="1731" spans="1:10">
      <c r="A1731" s="5" t="s">
        <v>1495</v>
      </c>
      <c r="B1731" s="6">
        <v>44848.414648217593</v>
      </c>
      <c r="C1731" s="5" t="s">
        <v>13</v>
      </c>
      <c r="D1731" s="11"/>
      <c r="E1731" s="8"/>
      <c r="F1731" s="9">
        <v>5445.6</v>
      </c>
      <c r="I1731" s="7" t="s">
        <v>9</v>
      </c>
      <c r="J1731" s="8" t="s">
        <v>30</v>
      </c>
    </row>
    <row r="1732" spans="1:10">
      <c r="A1732" s="10" t="s">
        <v>15</v>
      </c>
      <c r="B1732" s="3"/>
      <c r="C1732" s="3"/>
      <c r="D1732" s="11"/>
      <c r="E1732" s="8"/>
      <c r="F1732" s="23">
        <f>SUM(F1714:G1731)</f>
        <v>183373.55</v>
      </c>
      <c r="H1732" s="9"/>
      <c r="I1732" s="7"/>
      <c r="J1732" s="8"/>
    </row>
    <row r="1733" spans="1:10" ht="15.75">
      <c r="A1733" s="12" t="s">
        <v>16</v>
      </c>
      <c r="B1733" s="12" t="s">
        <v>17</v>
      </c>
      <c r="C1733" s="12" t="s">
        <v>18</v>
      </c>
      <c r="D1733" s="21">
        <v>112010793</v>
      </c>
      <c r="E1733" s="8"/>
      <c r="H1733" s="9"/>
      <c r="I1733" s="7"/>
      <c r="J1733" s="8"/>
    </row>
    <row r="1734" spans="1:10">
      <c r="A1734" s="5"/>
      <c r="B1734" s="6"/>
      <c r="C1734" s="5"/>
      <c r="D1734" s="11"/>
      <c r="E1734" s="8"/>
      <c r="H1734" s="9"/>
      <c r="I1734" s="7"/>
      <c r="J1734" s="8"/>
    </row>
    <row r="1735" spans="1:10">
      <c r="A1735" s="5"/>
      <c r="B1735" s="6"/>
      <c r="C1735" s="5"/>
      <c r="D1735" s="11"/>
      <c r="E1735" s="8"/>
      <c r="H1735" s="9"/>
      <c r="I1735" s="7"/>
      <c r="J1735" s="8"/>
    </row>
    <row r="1736" spans="1:10">
      <c r="A1736" s="5" t="s">
        <v>1494</v>
      </c>
      <c r="B1736" s="6">
        <v>44848.506444189814</v>
      </c>
      <c r="C1736" s="5" t="s">
        <v>13</v>
      </c>
      <c r="D1736" s="11">
        <v>24828076</v>
      </c>
      <c r="E1736" s="5" t="s">
        <v>73</v>
      </c>
      <c r="H1736" s="9">
        <v>13456.3</v>
      </c>
      <c r="I1736" s="5" t="s">
        <v>22</v>
      </c>
      <c r="J1736" s="5" t="s">
        <v>24</v>
      </c>
    </row>
    <row r="1737" spans="1:10">
      <c r="A1737" s="5" t="s">
        <v>1494</v>
      </c>
      <c r="B1737" s="6">
        <v>44848.506444189814</v>
      </c>
      <c r="C1737" s="5" t="s">
        <v>13</v>
      </c>
      <c r="D1737" s="13">
        <v>45162983081</v>
      </c>
      <c r="E1737" s="8" t="s">
        <v>21</v>
      </c>
      <c r="H1737" s="9">
        <v>252</v>
      </c>
      <c r="I1737" s="5" t="s">
        <v>22</v>
      </c>
      <c r="J1737" s="5" t="s">
        <v>24</v>
      </c>
    </row>
    <row r="1738" spans="1:10">
      <c r="A1738" s="5" t="s">
        <v>1494</v>
      </c>
      <c r="B1738" s="6">
        <v>44848.506444189814</v>
      </c>
      <c r="C1738" s="5" t="s">
        <v>13</v>
      </c>
      <c r="D1738" s="13">
        <v>45113025832</v>
      </c>
      <c r="E1738" s="8" t="s">
        <v>21</v>
      </c>
      <c r="H1738" s="9">
        <v>182.9</v>
      </c>
      <c r="I1738" s="5" t="s">
        <v>22</v>
      </c>
      <c r="J1738" s="5" t="s">
        <v>24</v>
      </c>
    </row>
    <row r="1739" spans="1:10">
      <c r="A1739" s="5" t="s">
        <v>1494</v>
      </c>
      <c r="B1739" s="6">
        <v>44848.506444189814</v>
      </c>
      <c r="C1739" s="5" t="s">
        <v>13</v>
      </c>
      <c r="D1739" s="13">
        <v>45152880094</v>
      </c>
      <c r="E1739" s="8" t="s">
        <v>21</v>
      </c>
      <c r="H1739" s="9">
        <v>560.70000000000005</v>
      </c>
      <c r="I1739" s="5" t="s">
        <v>22</v>
      </c>
      <c r="J1739" s="5" t="s">
        <v>24</v>
      </c>
    </row>
    <row r="1740" spans="1:10">
      <c r="A1740" s="5" t="s">
        <v>1494</v>
      </c>
      <c r="B1740" s="6">
        <v>44848.506444189814</v>
      </c>
      <c r="C1740" s="5" t="s">
        <v>13</v>
      </c>
      <c r="D1740" s="13">
        <v>45132888080</v>
      </c>
      <c r="E1740" s="8" t="s">
        <v>21</v>
      </c>
      <c r="H1740" s="9">
        <v>379.84</v>
      </c>
      <c r="I1740" s="5" t="s">
        <v>22</v>
      </c>
      <c r="J1740" s="5" t="s">
        <v>24</v>
      </c>
    </row>
    <row r="1741" spans="1:10">
      <c r="A1741" s="5" t="s">
        <v>1494</v>
      </c>
      <c r="B1741" s="6">
        <v>44848.506444189814</v>
      </c>
      <c r="C1741" s="5" t="s">
        <v>13</v>
      </c>
      <c r="D1741" s="11"/>
      <c r="E1741" s="8"/>
      <c r="F1741" s="9">
        <v>12038.5</v>
      </c>
      <c r="I1741" s="7" t="s">
        <v>9</v>
      </c>
      <c r="J1741" s="8" t="s">
        <v>25</v>
      </c>
    </row>
    <row r="1742" spans="1:10">
      <c r="A1742" s="5" t="s">
        <v>1494</v>
      </c>
      <c r="B1742" s="6">
        <v>44848.506444189814</v>
      </c>
      <c r="C1742" s="5" t="s">
        <v>13</v>
      </c>
      <c r="D1742" s="11"/>
      <c r="E1742" s="8"/>
      <c r="F1742" s="9">
        <v>7921.4</v>
      </c>
      <c r="I1742" s="7" t="s">
        <v>9</v>
      </c>
      <c r="J1742" s="5" t="s">
        <v>14</v>
      </c>
    </row>
    <row r="1743" spans="1:10">
      <c r="A1743" s="5" t="s">
        <v>1494</v>
      </c>
      <c r="B1743" s="6">
        <v>44848.506444189814</v>
      </c>
      <c r="C1743" s="5" t="s">
        <v>13</v>
      </c>
      <c r="D1743" s="11"/>
      <c r="E1743" s="8"/>
      <c r="F1743" s="9">
        <v>5259.3</v>
      </c>
      <c r="I1743" s="7" t="s">
        <v>9</v>
      </c>
      <c r="J1743" s="5" t="s">
        <v>148</v>
      </c>
    </row>
    <row r="1744" spans="1:10">
      <c r="A1744" s="5" t="s">
        <v>1494</v>
      </c>
      <c r="B1744" s="6">
        <v>44848.506444189814</v>
      </c>
      <c r="C1744" s="5" t="s">
        <v>13</v>
      </c>
      <c r="D1744" s="11"/>
      <c r="E1744" s="8"/>
      <c r="F1744" s="9">
        <v>7760.3</v>
      </c>
      <c r="I1744" s="7" t="s">
        <v>9</v>
      </c>
      <c r="J1744" s="5" t="s">
        <v>26</v>
      </c>
    </row>
    <row r="1745" spans="1:10">
      <c r="A1745" s="5" t="s">
        <v>1494</v>
      </c>
      <c r="B1745" s="6">
        <v>44848.506444189814</v>
      </c>
      <c r="C1745" s="5" t="s">
        <v>13</v>
      </c>
      <c r="D1745" s="11"/>
      <c r="E1745" s="8"/>
      <c r="F1745" s="9">
        <v>14320.5</v>
      </c>
      <c r="I1745" s="7" t="s">
        <v>9</v>
      </c>
      <c r="J1745" s="5" t="s">
        <v>27</v>
      </c>
    </row>
    <row r="1746" spans="1:10">
      <c r="A1746" s="5" t="s">
        <v>1494</v>
      </c>
      <c r="B1746" s="6">
        <v>44848.506444189814</v>
      </c>
      <c r="C1746" s="5" t="s">
        <v>13</v>
      </c>
      <c r="D1746" s="11"/>
      <c r="E1746" s="8"/>
      <c r="F1746" s="9">
        <v>10986.2</v>
      </c>
      <c r="I1746" s="7" t="s">
        <v>9</v>
      </c>
      <c r="J1746" s="8" t="s">
        <v>155</v>
      </c>
    </row>
    <row r="1747" spans="1:10">
      <c r="A1747" s="5" t="s">
        <v>1494</v>
      </c>
      <c r="B1747" s="6">
        <v>44848.506444189814</v>
      </c>
      <c r="C1747" s="5" t="s">
        <v>13</v>
      </c>
      <c r="D1747" s="11"/>
      <c r="E1747" s="8"/>
      <c r="F1747" s="9">
        <v>9536.2999999999993</v>
      </c>
      <c r="I1747" s="7" t="s">
        <v>9</v>
      </c>
      <c r="J1747" s="8" t="s">
        <v>156</v>
      </c>
    </row>
    <row r="1748" spans="1:10">
      <c r="A1748" s="5" t="s">
        <v>1494</v>
      </c>
      <c r="B1748" s="6">
        <v>44848.506444189814</v>
      </c>
      <c r="C1748" s="5" t="s">
        <v>13</v>
      </c>
      <c r="D1748" s="11"/>
      <c r="E1748" s="8"/>
      <c r="F1748" s="9">
        <v>76605</v>
      </c>
      <c r="I1748" s="7" t="s">
        <v>9</v>
      </c>
      <c r="J1748" s="8" t="s">
        <v>354</v>
      </c>
    </row>
    <row r="1749" spans="1:10">
      <c r="A1749" s="10" t="s">
        <v>15</v>
      </c>
      <c r="B1749" s="3"/>
      <c r="C1749" s="3"/>
      <c r="D1749" s="11"/>
      <c r="E1749" s="8"/>
      <c r="F1749" s="23">
        <f>SUM(F1736:G1748)</f>
        <v>144427.5</v>
      </c>
      <c r="H1749" s="9"/>
      <c r="I1749" s="7"/>
      <c r="J1749" s="8"/>
    </row>
    <row r="1750" spans="1:10" ht="15.75">
      <c r="A1750" s="12" t="s">
        <v>16</v>
      </c>
      <c r="B1750" s="12" t="s">
        <v>17</v>
      </c>
      <c r="C1750" s="12" t="s">
        <v>18</v>
      </c>
      <c r="D1750" s="21">
        <v>112010795</v>
      </c>
      <c r="E1750" s="8"/>
      <c r="H1750" s="9"/>
      <c r="I1750" s="7"/>
      <c r="J1750" s="8"/>
    </row>
    <row r="1751" spans="1:10">
      <c r="A1751" s="5"/>
      <c r="B1751" s="6"/>
      <c r="C1751" s="5"/>
      <c r="D1751" s="11"/>
      <c r="E1751" s="8"/>
      <c r="H1751" s="9"/>
      <c r="I1751" s="7"/>
      <c r="J1751" s="8"/>
    </row>
    <row r="1752" spans="1:10">
      <c r="A1752" s="5"/>
      <c r="B1752" s="6"/>
      <c r="C1752" s="5"/>
      <c r="D1752" s="11"/>
      <c r="E1752" s="8"/>
      <c r="H1752" s="9"/>
      <c r="I1752" s="7"/>
      <c r="J1752" s="8"/>
    </row>
    <row r="1753" spans="1:10">
      <c r="A1753" s="5" t="s">
        <v>1493</v>
      </c>
      <c r="B1753" s="6">
        <v>44848.756525439814</v>
      </c>
      <c r="C1753" s="5" t="s">
        <v>13</v>
      </c>
      <c r="D1753" s="11"/>
      <c r="E1753" s="8"/>
      <c r="G1753" s="9">
        <v>734.51</v>
      </c>
      <c r="I1753" s="7" t="s">
        <v>10</v>
      </c>
      <c r="J1753" s="5" t="s">
        <v>150</v>
      </c>
    </row>
    <row r="1754" spans="1:10">
      <c r="A1754" s="5" t="s">
        <v>1493</v>
      </c>
      <c r="B1754" s="6">
        <v>44848.756525439814</v>
      </c>
      <c r="C1754" s="5" t="s">
        <v>13</v>
      </c>
      <c r="D1754" s="13">
        <v>11440733991</v>
      </c>
      <c r="E1754" s="8" t="s">
        <v>21</v>
      </c>
      <c r="H1754" s="9">
        <v>533.22</v>
      </c>
      <c r="I1754" s="5" t="s">
        <v>22</v>
      </c>
      <c r="J1754" s="5" t="s">
        <v>435</v>
      </c>
    </row>
    <row r="1755" spans="1:10">
      <c r="A1755" s="5" t="s">
        <v>1493</v>
      </c>
      <c r="B1755" s="6">
        <v>44848.756525439814</v>
      </c>
      <c r="C1755" s="5" t="s">
        <v>13</v>
      </c>
      <c r="D1755" s="11">
        <v>447394</v>
      </c>
      <c r="E1755" s="8" t="s">
        <v>21</v>
      </c>
      <c r="H1755" s="9">
        <v>14233.5</v>
      </c>
      <c r="I1755" s="5" t="s">
        <v>22</v>
      </c>
      <c r="J1755" s="5" t="s">
        <v>20</v>
      </c>
    </row>
    <row r="1756" spans="1:10">
      <c r="A1756" s="5" t="s">
        <v>1493</v>
      </c>
      <c r="B1756" s="6">
        <v>44848.756525439814</v>
      </c>
      <c r="C1756" s="5" t="s">
        <v>13</v>
      </c>
      <c r="D1756" s="11">
        <v>129867</v>
      </c>
      <c r="E1756" s="8" t="s">
        <v>21</v>
      </c>
      <c r="H1756" s="9">
        <v>5180.1000000000004</v>
      </c>
      <c r="I1756" s="5" t="s">
        <v>22</v>
      </c>
      <c r="J1756" s="5" t="s">
        <v>23</v>
      </c>
    </row>
    <row r="1757" spans="1:10">
      <c r="A1757" s="5" t="s">
        <v>1493</v>
      </c>
      <c r="B1757" s="6">
        <v>44848.756525439814</v>
      </c>
      <c r="C1757" s="5" t="s">
        <v>13</v>
      </c>
      <c r="D1757" s="11">
        <v>129844</v>
      </c>
      <c r="E1757" s="8" t="s">
        <v>21</v>
      </c>
      <c r="H1757" s="9">
        <v>17254.5</v>
      </c>
      <c r="I1757" s="5" t="s">
        <v>22</v>
      </c>
      <c r="J1757" s="5" t="s">
        <v>23</v>
      </c>
    </row>
    <row r="1758" spans="1:10">
      <c r="A1758" s="5" t="s">
        <v>1493</v>
      </c>
      <c r="B1758" s="6">
        <v>44848.756525439814</v>
      </c>
      <c r="C1758" s="5" t="s">
        <v>13</v>
      </c>
      <c r="D1758" s="11">
        <v>595892</v>
      </c>
      <c r="E1758" s="8" t="s">
        <v>21</v>
      </c>
      <c r="H1758" s="9">
        <v>11348.13</v>
      </c>
      <c r="I1758" s="5" t="s">
        <v>22</v>
      </c>
      <c r="J1758" s="5" t="s">
        <v>435</v>
      </c>
    </row>
    <row r="1759" spans="1:10">
      <c r="A1759" s="5" t="s">
        <v>1493</v>
      </c>
      <c r="B1759" s="6">
        <v>44848.756525439814</v>
      </c>
      <c r="C1759" s="5" t="s">
        <v>13</v>
      </c>
      <c r="D1759" s="11">
        <v>595892</v>
      </c>
      <c r="E1759" s="8" t="s">
        <v>21</v>
      </c>
      <c r="H1759" s="9">
        <v>6603.37</v>
      </c>
      <c r="I1759" s="5" t="s">
        <v>22</v>
      </c>
      <c r="J1759" s="5" t="s">
        <v>435</v>
      </c>
    </row>
    <row r="1760" spans="1:10">
      <c r="A1760" s="5" t="s">
        <v>1493</v>
      </c>
      <c r="B1760" s="6">
        <v>44848.756525439814</v>
      </c>
      <c r="C1760" s="5" t="s">
        <v>13</v>
      </c>
      <c r="D1760" s="11">
        <v>595891</v>
      </c>
      <c r="E1760" s="8" t="s">
        <v>21</v>
      </c>
      <c r="H1760" s="9">
        <v>1400</v>
      </c>
      <c r="I1760" s="5" t="s">
        <v>22</v>
      </c>
      <c r="J1760" s="5" t="s">
        <v>435</v>
      </c>
    </row>
    <row r="1761" spans="1:10">
      <c r="A1761" s="5" t="s">
        <v>1493</v>
      </c>
      <c r="B1761" s="6">
        <v>44848.756525439814</v>
      </c>
      <c r="C1761" s="5" t="s">
        <v>13</v>
      </c>
      <c r="D1761" s="13">
        <v>45143260512</v>
      </c>
      <c r="E1761" s="5" t="s">
        <v>57</v>
      </c>
      <c r="H1761" s="9">
        <v>829.41</v>
      </c>
      <c r="I1761" s="5" t="s">
        <v>22</v>
      </c>
      <c r="J1761" s="5" t="s">
        <v>435</v>
      </c>
    </row>
    <row r="1762" spans="1:10">
      <c r="A1762" s="5" t="s">
        <v>1493</v>
      </c>
      <c r="B1762" s="6">
        <v>44848.756525439814</v>
      </c>
      <c r="C1762" s="5" t="s">
        <v>13</v>
      </c>
      <c r="D1762" s="13">
        <v>45143260512</v>
      </c>
      <c r="E1762" s="5" t="s">
        <v>57</v>
      </c>
      <c r="H1762" s="9">
        <v>1560.49</v>
      </c>
      <c r="I1762" s="5" t="s">
        <v>22</v>
      </c>
      <c r="J1762" s="5" t="s">
        <v>435</v>
      </c>
    </row>
    <row r="1763" spans="1:10">
      <c r="A1763" s="5" t="s">
        <v>1493</v>
      </c>
      <c r="B1763" s="6">
        <v>44848.756525439814</v>
      </c>
      <c r="C1763" s="5" t="s">
        <v>13</v>
      </c>
      <c r="D1763" s="13">
        <v>45143258337</v>
      </c>
      <c r="E1763" s="8" t="s">
        <v>21</v>
      </c>
      <c r="H1763" s="9">
        <v>8842.4500000000007</v>
      </c>
      <c r="I1763" s="5" t="s">
        <v>22</v>
      </c>
      <c r="J1763" s="5" t="s">
        <v>24</v>
      </c>
    </row>
    <row r="1764" spans="1:10">
      <c r="A1764" s="5" t="s">
        <v>1493</v>
      </c>
      <c r="B1764" s="6">
        <v>44848.756525439814</v>
      </c>
      <c r="C1764" s="5" t="s">
        <v>13</v>
      </c>
      <c r="D1764" s="13">
        <v>451432583371</v>
      </c>
      <c r="E1764" s="8" t="s">
        <v>21</v>
      </c>
      <c r="H1764" s="9">
        <v>9778.4</v>
      </c>
      <c r="I1764" s="5" t="s">
        <v>22</v>
      </c>
      <c r="J1764" s="5" t="s">
        <v>24</v>
      </c>
    </row>
    <row r="1765" spans="1:10">
      <c r="A1765" s="5" t="s">
        <v>1493</v>
      </c>
      <c r="B1765" s="6">
        <v>44848.756525439814</v>
      </c>
      <c r="C1765" s="5" t="s">
        <v>13</v>
      </c>
      <c r="D1765" s="11"/>
      <c r="E1765" s="8"/>
      <c r="F1765" s="9">
        <v>7366.9</v>
      </c>
      <c r="I1765" s="7" t="s">
        <v>9</v>
      </c>
      <c r="J1765" s="8" t="s">
        <v>25</v>
      </c>
    </row>
    <row r="1766" spans="1:10">
      <c r="A1766" s="5" t="s">
        <v>1493</v>
      </c>
      <c r="B1766" s="6">
        <v>44848.756525439814</v>
      </c>
      <c r="C1766" s="5" t="s">
        <v>13</v>
      </c>
      <c r="D1766" s="11"/>
      <c r="E1766" s="8"/>
      <c r="F1766" s="9">
        <v>9418.1</v>
      </c>
      <c r="I1766" s="7" t="s">
        <v>9</v>
      </c>
      <c r="J1766" s="5" t="s">
        <v>150</v>
      </c>
    </row>
    <row r="1767" spans="1:10">
      <c r="A1767" s="5" t="s">
        <v>1493</v>
      </c>
      <c r="B1767" s="6">
        <v>44848.756525439814</v>
      </c>
      <c r="C1767" s="5" t="s">
        <v>13</v>
      </c>
      <c r="D1767" s="11"/>
      <c r="E1767" s="8"/>
      <c r="F1767" s="9">
        <v>21928.5</v>
      </c>
      <c r="I1767" s="7" t="s">
        <v>9</v>
      </c>
      <c r="J1767" s="5" t="s">
        <v>151</v>
      </c>
    </row>
    <row r="1768" spans="1:10">
      <c r="A1768" s="5" t="s">
        <v>1493</v>
      </c>
      <c r="B1768" s="6">
        <v>44848.756525439814</v>
      </c>
      <c r="C1768" s="5" t="s">
        <v>13</v>
      </c>
      <c r="D1768" s="11"/>
      <c r="E1768" s="8"/>
      <c r="F1768" s="9">
        <v>9236.2000000000007</v>
      </c>
      <c r="I1768" s="7" t="s">
        <v>9</v>
      </c>
      <c r="J1768" s="5" t="s">
        <v>153</v>
      </c>
    </row>
    <row r="1769" spans="1:10">
      <c r="A1769" s="5" t="s">
        <v>1493</v>
      </c>
      <c r="B1769" s="6">
        <v>44848.756525439814</v>
      </c>
      <c r="C1769" s="5" t="s">
        <v>13</v>
      </c>
      <c r="D1769" s="11"/>
      <c r="E1769" s="8"/>
      <c r="F1769" s="9">
        <v>22024.1</v>
      </c>
      <c r="I1769" s="7" t="s">
        <v>9</v>
      </c>
      <c r="J1769" s="5" t="s">
        <v>154</v>
      </c>
    </row>
    <row r="1770" spans="1:10">
      <c r="A1770" s="5" t="s">
        <v>1493</v>
      </c>
      <c r="B1770" s="6">
        <v>44848.756525439814</v>
      </c>
      <c r="C1770" s="5" t="s">
        <v>13</v>
      </c>
      <c r="D1770" s="11"/>
      <c r="E1770" s="8"/>
      <c r="F1770" s="9">
        <v>1503.3</v>
      </c>
      <c r="I1770" s="7" t="s">
        <v>9</v>
      </c>
      <c r="J1770" s="5" t="s">
        <v>24</v>
      </c>
    </row>
    <row r="1771" spans="1:10">
      <c r="A1771" s="5" t="s">
        <v>1493</v>
      </c>
      <c r="B1771" s="6">
        <v>44848.756525439814</v>
      </c>
      <c r="C1771" s="5" t="s">
        <v>13</v>
      </c>
      <c r="D1771" s="11"/>
      <c r="E1771" s="8"/>
      <c r="F1771" s="9">
        <v>12059.8</v>
      </c>
      <c r="I1771" s="7" t="s">
        <v>9</v>
      </c>
      <c r="J1771" s="8" t="s">
        <v>28</v>
      </c>
    </row>
    <row r="1772" spans="1:10">
      <c r="A1772" s="5" t="s">
        <v>1493</v>
      </c>
      <c r="B1772" s="6">
        <v>44848.756525439814</v>
      </c>
      <c r="C1772" s="5" t="s">
        <v>13</v>
      </c>
      <c r="D1772" s="11"/>
      <c r="E1772" s="8"/>
      <c r="F1772" s="9">
        <v>6994.5</v>
      </c>
      <c r="I1772" s="7" t="s">
        <v>9</v>
      </c>
      <c r="J1772" s="8" t="s">
        <v>30</v>
      </c>
    </row>
    <row r="1773" spans="1:10">
      <c r="A1773" s="10" t="s">
        <v>15</v>
      </c>
      <c r="B1773" s="3"/>
      <c r="C1773" s="3"/>
      <c r="D1773" s="11"/>
      <c r="E1773" s="8"/>
      <c r="F1773" s="23">
        <f>SUM(F1753:G1772)</f>
        <v>91265.91</v>
      </c>
      <c r="H1773" s="9"/>
      <c r="I1773" s="7"/>
      <c r="J1773" s="8"/>
    </row>
    <row r="1774" spans="1:10" ht="15.75">
      <c r="A1774" s="12" t="s">
        <v>16</v>
      </c>
      <c r="B1774" s="12" t="s">
        <v>17</v>
      </c>
      <c r="C1774" s="12" t="s">
        <v>18</v>
      </c>
      <c r="D1774" s="21">
        <v>112020955</v>
      </c>
      <c r="E1774" s="8"/>
      <c r="H1774" s="9"/>
      <c r="I1774" s="7"/>
      <c r="J1774" s="8"/>
    </row>
    <row r="1775" spans="1:10">
      <c r="A1775" s="5"/>
      <c r="B1775" s="6"/>
      <c r="C1775" s="5"/>
      <c r="D1775" s="11"/>
      <c r="E1775" s="8"/>
      <c r="H1775" s="9"/>
      <c r="I1775" s="7"/>
      <c r="J1775" s="8"/>
    </row>
    <row r="1776" spans="1:10">
      <c r="A1776" s="5"/>
      <c r="B1776" s="6"/>
      <c r="C1776" s="5"/>
      <c r="D1776" s="11"/>
      <c r="E1776" s="8"/>
      <c r="H1776" s="9"/>
      <c r="I1776" s="7"/>
      <c r="J1776" s="8"/>
    </row>
    <row r="1777" spans="1:10">
      <c r="A1777" s="5" t="s">
        <v>1492</v>
      </c>
      <c r="B1777" s="6">
        <v>44848.997701712964</v>
      </c>
      <c r="C1777" s="5" t="s">
        <v>13</v>
      </c>
      <c r="D1777" s="13">
        <v>45162978217</v>
      </c>
      <c r="E1777" s="8" t="s">
        <v>21</v>
      </c>
      <c r="H1777" s="9">
        <v>234.63</v>
      </c>
      <c r="I1777" s="5" t="s">
        <v>22</v>
      </c>
      <c r="J1777" s="5" t="s">
        <v>435</v>
      </c>
    </row>
    <row r="1778" spans="1:10">
      <c r="A1778" s="10" t="s">
        <v>15</v>
      </c>
      <c r="B1778" s="3"/>
      <c r="C1778" s="3"/>
      <c r="D1778" s="11"/>
      <c r="E1778" s="8"/>
      <c r="H1778" s="9"/>
      <c r="I1778" s="7"/>
      <c r="J1778" s="8"/>
    </row>
    <row r="1779" spans="1:10">
      <c r="A1779" s="12" t="s">
        <v>16</v>
      </c>
      <c r="B1779" s="12" t="s">
        <v>17</v>
      </c>
      <c r="C1779" s="12" t="s">
        <v>18</v>
      </c>
      <c r="D1779" s="11"/>
      <c r="I1779" s="7"/>
      <c r="J1779" s="8"/>
    </row>
    <row r="1780" spans="1:10">
      <c r="A1780" s="58" t="s">
        <v>498</v>
      </c>
      <c r="B1780" s="23"/>
      <c r="C1780" s="23"/>
      <c r="D1780" s="9"/>
      <c r="I1780" s="7"/>
      <c r="J1780" s="8"/>
    </row>
    <row r="1781" spans="1:10">
      <c r="A1781" s="59" t="s">
        <v>1555</v>
      </c>
      <c r="B1781" s="23"/>
      <c r="C1781" s="23"/>
      <c r="D1781" s="9"/>
      <c r="E1781" s="8"/>
      <c r="H1781" s="9"/>
      <c r="I1781" s="7"/>
      <c r="J1781" s="8"/>
    </row>
    <row r="1782" spans="1:10">
      <c r="A1782" s="5"/>
      <c r="B1782" s="6"/>
      <c r="C1782" s="5"/>
      <c r="D1782" s="11"/>
      <c r="E1782" s="8"/>
      <c r="H1782" s="9"/>
      <c r="I1782" s="7"/>
      <c r="J1782" s="8"/>
    </row>
    <row r="1783" spans="1:10">
      <c r="A1783" s="1" t="s">
        <v>0</v>
      </c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1:10">
      <c r="A1784" s="3" t="s">
        <v>1491</v>
      </c>
      <c r="B1784" s="2"/>
      <c r="C1784" s="2"/>
      <c r="D1784" s="2"/>
      <c r="E1784" s="2"/>
      <c r="F1784" s="2"/>
      <c r="G1784" s="2"/>
      <c r="H1784" s="2"/>
      <c r="I1784" s="2"/>
      <c r="J1784" s="2"/>
    </row>
    <row r="1785" spans="1:10">
      <c r="A1785" s="103" t="s">
        <v>0</v>
      </c>
      <c r="B1785" s="103" t="s">
        <v>2</v>
      </c>
      <c r="C1785" s="103" t="s">
        <v>3</v>
      </c>
      <c r="D1785" s="103" t="s">
        <v>4</v>
      </c>
      <c r="E1785" s="103" t="s">
        <v>5</v>
      </c>
      <c r="F1785" s="105" t="s">
        <v>6</v>
      </c>
      <c r="G1785" s="106"/>
      <c r="H1785" s="107"/>
      <c r="I1785" s="103" t="s">
        <v>7</v>
      </c>
      <c r="J1785" s="103" t="s">
        <v>8</v>
      </c>
    </row>
    <row r="1786" spans="1:10">
      <c r="A1786" s="104"/>
      <c r="B1786" s="104"/>
      <c r="C1786" s="104"/>
      <c r="D1786" s="104"/>
      <c r="E1786" s="104"/>
      <c r="F1786" s="46" t="s">
        <v>9</v>
      </c>
      <c r="G1786" s="46" t="s">
        <v>10</v>
      </c>
      <c r="H1786" s="46" t="s">
        <v>11</v>
      </c>
      <c r="I1786" s="104"/>
      <c r="J1786" s="104"/>
    </row>
    <row r="1787" spans="1:10">
      <c r="A1787" s="5" t="s">
        <v>1490</v>
      </c>
      <c r="B1787" s="6">
        <v>44849.608837187501</v>
      </c>
      <c r="C1787" s="5" t="s">
        <v>13</v>
      </c>
      <c r="D1787" s="13">
        <v>514168904744</v>
      </c>
      <c r="E1787" s="8" t="s">
        <v>21</v>
      </c>
      <c r="H1787" s="9">
        <v>3707.48</v>
      </c>
      <c r="I1787" s="5" t="s">
        <v>22</v>
      </c>
      <c r="J1787" s="5" t="s">
        <v>24</v>
      </c>
    </row>
    <row r="1788" spans="1:10">
      <c r="A1788" s="5" t="s">
        <v>1489</v>
      </c>
      <c r="B1788" s="6">
        <v>44849.608837187501</v>
      </c>
      <c r="C1788" s="5" t="s">
        <v>13</v>
      </c>
      <c r="D1788" s="13">
        <v>52516199355</v>
      </c>
      <c r="E1788" s="8" t="s">
        <v>21</v>
      </c>
      <c r="H1788" s="9">
        <v>638</v>
      </c>
      <c r="I1788" s="5" t="s">
        <v>22</v>
      </c>
      <c r="J1788" s="5" t="s">
        <v>435</v>
      </c>
    </row>
    <row r="1789" spans="1:10">
      <c r="A1789" s="5" t="s">
        <v>1489</v>
      </c>
      <c r="B1789" s="6">
        <v>44849.608837187501</v>
      </c>
      <c r="C1789" s="5" t="s">
        <v>13</v>
      </c>
      <c r="D1789" s="13">
        <v>51416890474</v>
      </c>
      <c r="E1789" s="8" t="s">
        <v>21</v>
      </c>
      <c r="H1789" s="9">
        <v>2073.5700000000002</v>
      </c>
      <c r="I1789" s="5" t="s">
        <v>22</v>
      </c>
      <c r="J1789" s="5" t="s">
        <v>24</v>
      </c>
    </row>
    <row r="1790" spans="1:10">
      <c r="A1790" s="5" t="s">
        <v>1489</v>
      </c>
      <c r="B1790" s="6">
        <v>44849.608837187501</v>
      </c>
      <c r="C1790" s="5" t="s">
        <v>13</v>
      </c>
      <c r="D1790" s="13">
        <v>514168904741</v>
      </c>
      <c r="E1790" s="8" t="s">
        <v>21</v>
      </c>
      <c r="H1790" s="9">
        <v>6484.72</v>
      </c>
      <c r="I1790" s="5" t="s">
        <v>22</v>
      </c>
      <c r="J1790" s="5" t="s">
        <v>24</v>
      </c>
    </row>
    <row r="1791" spans="1:10">
      <c r="A1791" s="5" t="s">
        <v>1489</v>
      </c>
      <c r="B1791" s="6">
        <v>44849.608837187501</v>
      </c>
      <c r="C1791" s="5" t="s">
        <v>13</v>
      </c>
      <c r="D1791" s="13">
        <v>514168904742</v>
      </c>
      <c r="E1791" s="8" t="s">
        <v>21</v>
      </c>
      <c r="H1791" s="9">
        <v>1278.43</v>
      </c>
      <c r="I1791" s="5" t="s">
        <v>22</v>
      </c>
      <c r="J1791" s="5" t="s">
        <v>24</v>
      </c>
    </row>
    <row r="1792" spans="1:10">
      <c r="A1792" s="5" t="s">
        <v>1489</v>
      </c>
      <c r="B1792" s="6">
        <v>44849.608837187501</v>
      </c>
      <c r="C1792" s="5" t="s">
        <v>13</v>
      </c>
      <c r="D1792" s="13">
        <v>514168904743</v>
      </c>
      <c r="E1792" s="8" t="s">
        <v>21</v>
      </c>
      <c r="H1792" s="9">
        <v>276.51</v>
      </c>
      <c r="I1792" s="5" t="s">
        <v>22</v>
      </c>
      <c r="J1792" s="5" t="s">
        <v>24</v>
      </c>
    </row>
    <row r="1793" spans="1:10">
      <c r="A1793" s="5" t="s">
        <v>1489</v>
      </c>
      <c r="B1793" s="6">
        <v>44849.608837187501</v>
      </c>
      <c r="C1793" s="5" t="s">
        <v>13</v>
      </c>
      <c r="D1793" s="13">
        <v>514168904745</v>
      </c>
      <c r="E1793" s="8" t="s">
        <v>21</v>
      </c>
      <c r="H1793" s="9">
        <v>3337.51</v>
      </c>
      <c r="I1793" s="5" t="s">
        <v>22</v>
      </c>
      <c r="J1793" s="5" t="s">
        <v>24</v>
      </c>
    </row>
    <row r="1794" spans="1:10">
      <c r="A1794" s="5" t="s">
        <v>1489</v>
      </c>
      <c r="B1794" s="6">
        <v>44849.608837187501</v>
      </c>
      <c r="C1794" s="5" t="s">
        <v>13</v>
      </c>
      <c r="D1794" s="13">
        <v>514168904746</v>
      </c>
      <c r="E1794" s="8" t="s">
        <v>21</v>
      </c>
      <c r="H1794" s="9">
        <v>1015.84</v>
      </c>
      <c r="I1794" s="5" t="s">
        <v>22</v>
      </c>
      <c r="J1794" s="5" t="s">
        <v>24</v>
      </c>
    </row>
    <row r="1795" spans="1:10">
      <c r="A1795" s="5" t="s">
        <v>1489</v>
      </c>
      <c r="B1795" s="6">
        <v>44849.608837187501</v>
      </c>
      <c r="C1795" s="5" t="s">
        <v>13</v>
      </c>
      <c r="D1795" s="13">
        <v>514168904747</v>
      </c>
      <c r="E1795" s="8" t="s">
        <v>21</v>
      </c>
      <c r="H1795" s="9">
        <v>4005.58</v>
      </c>
      <c r="I1795" s="5" t="s">
        <v>22</v>
      </c>
      <c r="J1795" s="5" t="s">
        <v>24</v>
      </c>
    </row>
    <row r="1796" spans="1:10">
      <c r="A1796" s="5" t="s">
        <v>1489</v>
      </c>
      <c r="B1796" s="6">
        <v>44849.608837187501</v>
      </c>
      <c r="C1796" s="5" t="s">
        <v>13</v>
      </c>
      <c r="D1796" s="13">
        <v>514168904748</v>
      </c>
      <c r="E1796" s="8" t="s">
        <v>21</v>
      </c>
      <c r="H1796" s="9">
        <v>43.2</v>
      </c>
      <c r="I1796" s="5" t="s">
        <v>22</v>
      </c>
      <c r="J1796" s="5" t="s">
        <v>24</v>
      </c>
    </row>
    <row r="1797" spans="1:10">
      <c r="A1797" s="5" t="s">
        <v>1489</v>
      </c>
      <c r="B1797" s="6">
        <v>44849.608837187501</v>
      </c>
      <c r="C1797" s="5" t="s">
        <v>13</v>
      </c>
      <c r="D1797" s="13">
        <v>51416890450</v>
      </c>
      <c r="E1797" s="8" t="s">
        <v>21</v>
      </c>
      <c r="H1797" s="9">
        <v>294.20999999999998</v>
      </c>
      <c r="I1797" s="5" t="s">
        <v>22</v>
      </c>
      <c r="J1797" s="5" t="s">
        <v>24</v>
      </c>
    </row>
    <row r="1798" spans="1:10">
      <c r="A1798" s="5" t="s">
        <v>1489</v>
      </c>
      <c r="B1798" s="6">
        <v>44849.608837187501</v>
      </c>
      <c r="C1798" s="5" t="s">
        <v>13</v>
      </c>
      <c r="D1798" s="13">
        <v>514168904501</v>
      </c>
      <c r="E1798" s="8" t="s">
        <v>21</v>
      </c>
      <c r="H1798" s="9">
        <v>3393.2</v>
      </c>
      <c r="I1798" s="5" t="s">
        <v>22</v>
      </c>
      <c r="J1798" s="5" t="s">
        <v>24</v>
      </c>
    </row>
    <row r="1799" spans="1:10">
      <c r="A1799" s="5" t="s">
        <v>1489</v>
      </c>
      <c r="B1799" s="6">
        <v>44849.608837187501</v>
      </c>
      <c r="C1799" s="5" t="s">
        <v>13</v>
      </c>
      <c r="D1799" s="13">
        <v>514168904502</v>
      </c>
      <c r="E1799" s="8" t="s">
        <v>21</v>
      </c>
      <c r="H1799" s="9">
        <v>31.2</v>
      </c>
      <c r="I1799" s="5" t="s">
        <v>22</v>
      </c>
      <c r="J1799" s="5" t="s">
        <v>24</v>
      </c>
    </row>
    <row r="1800" spans="1:10">
      <c r="A1800" s="5" t="s">
        <v>1489</v>
      </c>
      <c r="B1800" s="6">
        <v>44849.608837187501</v>
      </c>
      <c r="C1800" s="5" t="s">
        <v>13</v>
      </c>
      <c r="D1800" s="13">
        <v>514168904503</v>
      </c>
      <c r="E1800" s="8" t="s">
        <v>21</v>
      </c>
      <c r="H1800" s="9">
        <v>239.52</v>
      </c>
      <c r="I1800" s="5" t="s">
        <v>22</v>
      </c>
      <c r="J1800" s="5" t="s">
        <v>24</v>
      </c>
    </row>
    <row r="1801" spans="1:10">
      <c r="A1801" s="5" t="s">
        <v>1489</v>
      </c>
      <c r="B1801" s="6">
        <v>44849.608837187501</v>
      </c>
      <c r="C1801" s="5" t="s">
        <v>13</v>
      </c>
      <c r="D1801" s="13">
        <v>514168904504</v>
      </c>
      <c r="E1801" s="8" t="s">
        <v>21</v>
      </c>
      <c r="H1801" s="9">
        <v>1454.32</v>
      </c>
      <c r="I1801" s="5" t="s">
        <v>22</v>
      </c>
      <c r="J1801" s="5" t="s">
        <v>24</v>
      </c>
    </row>
    <row r="1802" spans="1:10">
      <c r="A1802" s="5" t="s">
        <v>1489</v>
      </c>
      <c r="B1802" s="6">
        <v>44849.608837187501</v>
      </c>
      <c r="C1802" s="5" t="s">
        <v>13</v>
      </c>
      <c r="D1802" s="13">
        <v>514168904505</v>
      </c>
      <c r="E1802" s="8" t="s">
        <v>21</v>
      </c>
      <c r="H1802" s="9">
        <v>1242.72</v>
      </c>
      <c r="I1802" s="5" t="s">
        <v>22</v>
      </c>
      <c r="J1802" s="5" t="s">
        <v>24</v>
      </c>
    </row>
    <row r="1803" spans="1:10">
      <c r="A1803" s="5" t="s">
        <v>1489</v>
      </c>
      <c r="B1803" s="6">
        <v>44849.608837187501</v>
      </c>
      <c r="C1803" s="5" t="s">
        <v>13</v>
      </c>
      <c r="D1803" s="13">
        <v>514168904506</v>
      </c>
      <c r="E1803" s="8" t="s">
        <v>21</v>
      </c>
      <c r="H1803" s="9">
        <v>473.6</v>
      </c>
      <c r="I1803" s="5" t="s">
        <v>22</v>
      </c>
      <c r="J1803" s="5" t="s">
        <v>24</v>
      </c>
    </row>
    <row r="1804" spans="1:10">
      <c r="A1804" s="5" t="s">
        <v>1489</v>
      </c>
      <c r="B1804" s="6">
        <v>44849.608837187501</v>
      </c>
      <c r="C1804" s="5" t="s">
        <v>13</v>
      </c>
      <c r="D1804" s="13">
        <v>514168904507</v>
      </c>
      <c r="E1804" s="8" t="s">
        <v>21</v>
      </c>
      <c r="H1804" s="9">
        <v>10042.48</v>
      </c>
      <c r="I1804" s="5" t="s">
        <v>22</v>
      </c>
      <c r="J1804" s="5" t="s">
        <v>24</v>
      </c>
    </row>
    <row r="1805" spans="1:10">
      <c r="A1805" s="5" t="s">
        <v>1489</v>
      </c>
      <c r="B1805" s="6">
        <v>44849.608837187501</v>
      </c>
      <c r="C1805" s="5" t="s">
        <v>13</v>
      </c>
      <c r="D1805" s="13">
        <v>514168904508</v>
      </c>
      <c r="E1805" s="8" t="s">
        <v>21</v>
      </c>
      <c r="H1805" s="9">
        <v>1826.45</v>
      </c>
      <c r="I1805" s="5" t="s">
        <v>22</v>
      </c>
      <c r="J1805" s="5" t="s">
        <v>24</v>
      </c>
    </row>
    <row r="1806" spans="1:10">
      <c r="A1806" s="5" t="s">
        <v>1489</v>
      </c>
      <c r="B1806" s="6">
        <v>44849.608837187501</v>
      </c>
      <c r="C1806" s="5" t="s">
        <v>13</v>
      </c>
      <c r="D1806" s="13">
        <v>45123014186</v>
      </c>
      <c r="E1806" s="8" t="s">
        <v>21</v>
      </c>
      <c r="H1806" s="9">
        <v>191.1</v>
      </c>
      <c r="I1806" s="5" t="s">
        <v>22</v>
      </c>
      <c r="J1806" s="5" t="s">
        <v>24</v>
      </c>
    </row>
    <row r="1807" spans="1:10">
      <c r="A1807" s="5" t="s">
        <v>1489</v>
      </c>
      <c r="B1807" s="6">
        <v>44849.608837187501</v>
      </c>
      <c r="C1807" s="5" t="s">
        <v>13</v>
      </c>
      <c r="D1807" s="13">
        <v>51716819313</v>
      </c>
      <c r="E1807" s="8" t="s">
        <v>21</v>
      </c>
      <c r="H1807" s="9">
        <v>1635</v>
      </c>
      <c r="I1807" s="5" t="s">
        <v>22</v>
      </c>
      <c r="J1807" s="5" t="s">
        <v>24</v>
      </c>
    </row>
    <row r="1808" spans="1:10">
      <c r="A1808" s="5" t="s">
        <v>1489</v>
      </c>
      <c r="B1808" s="6">
        <v>44849.608837187501</v>
      </c>
      <c r="C1808" s="5" t="s">
        <v>13</v>
      </c>
      <c r="D1808" s="11">
        <v>2970047945</v>
      </c>
      <c r="E1808" s="5" t="s">
        <v>73</v>
      </c>
      <c r="H1808" s="9">
        <v>16836</v>
      </c>
      <c r="I1808" s="5" t="s">
        <v>22</v>
      </c>
      <c r="J1808" s="5" t="s">
        <v>24</v>
      </c>
    </row>
    <row r="1809" spans="1:10">
      <c r="A1809" s="5" t="s">
        <v>1489</v>
      </c>
      <c r="B1809" s="6">
        <v>44849.608837187501</v>
      </c>
      <c r="C1809" s="5" t="s">
        <v>13</v>
      </c>
      <c r="D1809" s="11">
        <v>24967270</v>
      </c>
      <c r="E1809" s="5" t="s">
        <v>73</v>
      </c>
      <c r="H1809" s="9">
        <v>27300</v>
      </c>
      <c r="I1809" s="5" t="s">
        <v>22</v>
      </c>
      <c r="J1809" s="5" t="s">
        <v>24</v>
      </c>
    </row>
    <row r="1810" spans="1:10">
      <c r="A1810" s="5" t="s">
        <v>1489</v>
      </c>
      <c r="B1810" s="6">
        <v>44849.608837187501</v>
      </c>
      <c r="C1810" s="5" t="s">
        <v>13</v>
      </c>
      <c r="D1810" s="11">
        <v>2970335903</v>
      </c>
      <c r="E1810" s="5" t="s">
        <v>73</v>
      </c>
      <c r="H1810" s="9">
        <v>2516</v>
      </c>
      <c r="I1810" s="5" t="s">
        <v>22</v>
      </c>
      <c r="J1810" s="5" t="s">
        <v>24</v>
      </c>
    </row>
    <row r="1811" spans="1:10">
      <c r="A1811" s="5" t="s">
        <v>1489</v>
      </c>
      <c r="B1811" s="6">
        <v>44849.608837187501</v>
      </c>
      <c r="C1811" s="5" t="s">
        <v>13</v>
      </c>
      <c r="D1811" s="11">
        <v>2970210399</v>
      </c>
      <c r="E1811" s="5" t="s">
        <v>73</v>
      </c>
      <c r="H1811" s="9">
        <v>49896</v>
      </c>
      <c r="I1811" s="5" t="s">
        <v>22</v>
      </c>
      <c r="J1811" s="5" t="s">
        <v>24</v>
      </c>
    </row>
    <row r="1812" spans="1:10">
      <c r="A1812" s="5" t="s">
        <v>1489</v>
      </c>
      <c r="B1812" s="6">
        <v>44849.608837187501</v>
      </c>
      <c r="C1812" s="5" t="s">
        <v>13</v>
      </c>
      <c r="D1812" s="11">
        <v>129993</v>
      </c>
      <c r="E1812" s="8" t="s">
        <v>21</v>
      </c>
      <c r="H1812" s="9">
        <v>16113.9</v>
      </c>
      <c r="I1812" s="5" t="s">
        <v>22</v>
      </c>
      <c r="J1812" s="5" t="s">
        <v>23</v>
      </c>
    </row>
    <row r="1813" spans="1:10">
      <c r="A1813" s="5" t="s">
        <v>1489</v>
      </c>
      <c r="B1813" s="6">
        <v>44849.608837187501</v>
      </c>
      <c r="C1813" s="5" t="s">
        <v>13</v>
      </c>
      <c r="D1813" s="11">
        <v>189636</v>
      </c>
      <c r="E1813" s="8" t="s">
        <v>21</v>
      </c>
      <c r="H1813" s="9">
        <v>5382.1</v>
      </c>
      <c r="I1813" s="5" t="s">
        <v>22</v>
      </c>
      <c r="J1813" s="5" t="s">
        <v>20</v>
      </c>
    </row>
    <row r="1814" spans="1:10">
      <c r="A1814" s="5" t="s">
        <v>1489</v>
      </c>
      <c r="B1814" s="6">
        <v>44849.608837187501</v>
      </c>
      <c r="C1814" s="5" t="s">
        <v>13</v>
      </c>
      <c r="D1814" s="11">
        <v>203683</v>
      </c>
      <c r="E1814" s="8" t="s">
        <v>21</v>
      </c>
      <c r="H1814" s="9">
        <v>4510.5</v>
      </c>
      <c r="I1814" s="5" t="s">
        <v>22</v>
      </c>
      <c r="J1814" s="5" t="s">
        <v>435</v>
      </c>
    </row>
    <row r="1815" spans="1:10">
      <c r="A1815" s="5" t="s">
        <v>1489</v>
      </c>
      <c r="B1815" s="6">
        <v>44849.608837187501</v>
      </c>
      <c r="C1815" s="5" t="s">
        <v>13</v>
      </c>
      <c r="D1815" s="13">
        <v>45113026424</v>
      </c>
      <c r="E1815" s="8" t="s">
        <v>21</v>
      </c>
      <c r="H1815" s="9">
        <v>51.67</v>
      </c>
      <c r="I1815" s="5" t="s">
        <v>22</v>
      </c>
      <c r="J1815" s="5" t="s">
        <v>24</v>
      </c>
    </row>
    <row r="1816" spans="1:10">
      <c r="A1816" s="5" t="s">
        <v>1489</v>
      </c>
      <c r="B1816" s="6">
        <v>44849.608837187501</v>
      </c>
      <c r="C1816" s="5" t="s">
        <v>13</v>
      </c>
      <c r="D1816" s="13">
        <v>45113027076</v>
      </c>
      <c r="E1816" s="8" t="s">
        <v>21</v>
      </c>
      <c r="H1816" s="9">
        <v>597</v>
      </c>
      <c r="I1816" s="5" t="s">
        <v>22</v>
      </c>
      <c r="J1816" s="5" t="s">
        <v>24</v>
      </c>
    </row>
    <row r="1817" spans="1:10">
      <c r="A1817" s="5" t="s">
        <v>1489</v>
      </c>
      <c r="B1817" s="6">
        <v>44849.608837187501</v>
      </c>
      <c r="C1817" s="5" t="s">
        <v>13</v>
      </c>
      <c r="D1817" s="11"/>
      <c r="E1817" s="8"/>
      <c r="F1817" s="9">
        <v>6264.1</v>
      </c>
      <c r="I1817" s="7" t="s">
        <v>9</v>
      </c>
      <c r="J1817" s="5" t="s">
        <v>14</v>
      </c>
    </row>
    <row r="1818" spans="1:10">
      <c r="A1818" s="5" t="s">
        <v>1489</v>
      </c>
      <c r="B1818" s="6">
        <v>44849.608837187501</v>
      </c>
      <c r="C1818" s="5" t="s">
        <v>13</v>
      </c>
      <c r="D1818" s="11"/>
      <c r="E1818" s="8"/>
      <c r="F1818" s="9">
        <v>11987.8</v>
      </c>
      <c r="I1818" s="7" t="s">
        <v>9</v>
      </c>
      <c r="J1818" s="5" t="s">
        <v>148</v>
      </c>
    </row>
    <row r="1819" spans="1:10">
      <c r="A1819" s="5" t="s">
        <v>1489</v>
      </c>
      <c r="B1819" s="6">
        <v>44849.608837187501</v>
      </c>
      <c r="C1819" s="5" t="s">
        <v>13</v>
      </c>
      <c r="D1819" s="11"/>
      <c r="E1819" s="8"/>
      <c r="F1819" s="9">
        <v>6514.3</v>
      </c>
      <c r="I1819" s="7" t="s">
        <v>9</v>
      </c>
      <c r="J1819" s="8" t="s">
        <v>149</v>
      </c>
    </row>
    <row r="1820" spans="1:10">
      <c r="A1820" s="5" t="s">
        <v>1489</v>
      </c>
      <c r="B1820" s="6">
        <v>44849.608837187501</v>
      </c>
      <c r="C1820" s="5" t="s">
        <v>13</v>
      </c>
      <c r="D1820" s="11"/>
      <c r="E1820" s="8"/>
      <c r="F1820" s="9">
        <v>20407</v>
      </c>
      <c r="I1820" s="7" t="s">
        <v>9</v>
      </c>
      <c r="J1820" s="5" t="s">
        <v>150</v>
      </c>
    </row>
    <row r="1821" spans="1:10">
      <c r="A1821" s="5" t="s">
        <v>1489</v>
      </c>
      <c r="B1821" s="6">
        <v>44849.608837187501</v>
      </c>
      <c r="C1821" s="5" t="s">
        <v>13</v>
      </c>
      <c r="D1821" s="11"/>
      <c r="E1821" s="8"/>
      <c r="F1821" s="9">
        <v>2119.4</v>
      </c>
      <c r="I1821" s="7" t="s">
        <v>9</v>
      </c>
      <c r="J1821" s="5" t="s">
        <v>151</v>
      </c>
    </row>
    <row r="1822" spans="1:10">
      <c r="A1822" s="5" t="s">
        <v>1489</v>
      </c>
      <c r="B1822" s="6">
        <v>44849.608837187501</v>
      </c>
      <c r="C1822" s="5" t="s">
        <v>13</v>
      </c>
      <c r="D1822" s="11"/>
      <c r="E1822" s="8"/>
      <c r="F1822" s="9">
        <v>12846.6</v>
      </c>
      <c r="I1822" s="7" t="s">
        <v>9</v>
      </c>
      <c r="J1822" s="5" t="s">
        <v>26</v>
      </c>
    </row>
    <row r="1823" spans="1:10">
      <c r="A1823" s="5" t="s">
        <v>1489</v>
      </c>
      <c r="B1823" s="6">
        <v>44849.608837187501</v>
      </c>
      <c r="C1823" s="5" t="s">
        <v>13</v>
      </c>
      <c r="D1823" s="11"/>
      <c r="E1823" s="8"/>
      <c r="F1823" s="9">
        <v>13618.5</v>
      </c>
      <c r="I1823" s="7" t="s">
        <v>9</v>
      </c>
      <c r="J1823" s="5" t="s">
        <v>27</v>
      </c>
    </row>
    <row r="1824" spans="1:10">
      <c r="A1824" s="5" t="s">
        <v>1489</v>
      </c>
      <c r="B1824" s="6">
        <v>44849.608837187501</v>
      </c>
      <c r="C1824" s="5" t="s">
        <v>13</v>
      </c>
      <c r="D1824" s="11"/>
      <c r="E1824" s="8"/>
      <c r="F1824" s="9">
        <v>15670.4</v>
      </c>
      <c r="I1824" s="7" t="s">
        <v>9</v>
      </c>
      <c r="J1824" s="5" t="s">
        <v>153</v>
      </c>
    </row>
    <row r="1825" spans="1:10">
      <c r="A1825" s="5" t="s">
        <v>1489</v>
      </c>
      <c r="B1825" s="6">
        <v>44849.608837187501</v>
      </c>
      <c r="C1825" s="5" t="s">
        <v>13</v>
      </c>
      <c r="D1825" s="11"/>
      <c r="E1825" s="8"/>
      <c r="F1825" s="9">
        <v>10234.700000000001</v>
      </c>
      <c r="I1825" s="7" t="s">
        <v>9</v>
      </c>
      <c r="J1825" s="8" t="s">
        <v>28</v>
      </c>
    </row>
    <row r="1826" spans="1:10">
      <c r="A1826" s="5" t="s">
        <v>1489</v>
      </c>
      <c r="B1826" s="6">
        <v>44849.608837187501</v>
      </c>
      <c r="C1826" s="5" t="s">
        <v>13</v>
      </c>
      <c r="D1826" s="11"/>
      <c r="E1826" s="8"/>
      <c r="F1826" s="9">
        <v>30923</v>
      </c>
      <c r="I1826" s="7" t="s">
        <v>9</v>
      </c>
      <c r="J1826" s="8" t="s">
        <v>29</v>
      </c>
    </row>
    <row r="1827" spans="1:10">
      <c r="A1827" s="5" t="s">
        <v>1489</v>
      </c>
      <c r="B1827" s="6">
        <v>44849.608837187501</v>
      </c>
      <c r="C1827" s="5" t="s">
        <v>13</v>
      </c>
      <c r="D1827" s="11"/>
      <c r="E1827" s="8"/>
      <c r="F1827" s="9">
        <v>10866.6</v>
      </c>
      <c r="I1827" s="7" t="s">
        <v>9</v>
      </c>
      <c r="J1827" s="8" t="s">
        <v>155</v>
      </c>
    </row>
    <row r="1828" spans="1:10">
      <c r="A1828" s="5" t="s">
        <v>1489</v>
      </c>
      <c r="B1828" s="6">
        <v>44849.608837187501</v>
      </c>
      <c r="C1828" s="5" t="s">
        <v>13</v>
      </c>
      <c r="D1828" s="11"/>
      <c r="E1828" s="8"/>
      <c r="F1828" s="9">
        <v>13553.7</v>
      </c>
      <c r="I1828" s="7" t="s">
        <v>9</v>
      </c>
      <c r="J1828" s="8" t="s">
        <v>156</v>
      </c>
    </row>
    <row r="1829" spans="1:10">
      <c r="A1829" s="10" t="s">
        <v>15</v>
      </c>
      <c r="B1829" s="3"/>
      <c r="C1829" s="3"/>
      <c r="D1829" s="11"/>
      <c r="E1829" s="8"/>
      <c r="F1829" s="23">
        <f>SUM(F1787:G1828)</f>
        <v>155006.1</v>
      </c>
      <c r="H1829" s="9"/>
      <c r="I1829" s="7"/>
      <c r="J1829" s="8"/>
    </row>
    <row r="1830" spans="1:10" ht="15.75">
      <c r="A1830" s="12" t="s">
        <v>16</v>
      </c>
      <c r="B1830" s="12" t="s">
        <v>17</v>
      </c>
      <c r="C1830" s="12" t="s">
        <v>18</v>
      </c>
      <c r="D1830" s="21">
        <v>112020957</v>
      </c>
      <c r="E1830" s="8"/>
      <c r="H1830" s="9"/>
      <c r="I1830" s="7"/>
      <c r="J1830" s="8"/>
    </row>
    <row r="1833" spans="1:10">
      <c r="A1833" s="1" t="s">
        <v>0</v>
      </c>
      <c r="B1833" s="2"/>
      <c r="C1833" s="2"/>
      <c r="D1833" s="2"/>
      <c r="E1833" s="2"/>
      <c r="F1833" s="2"/>
      <c r="G1833" s="2"/>
      <c r="H1833" s="2"/>
      <c r="I1833" s="2"/>
      <c r="J1833" s="2"/>
    </row>
    <row r="1834" spans="1:10">
      <c r="A1834" s="3" t="s">
        <v>1564</v>
      </c>
      <c r="B1834" s="2"/>
      <c r="C1834" s="2"/>
      <c r="D1834" s="2"/>
      <c r="E1834" s="2"/>
      <c r="F1834" s="2"/>
      <c r="G1834" s="2"/>
      <c r="H1834" s="2"/>
      <c r="I1834" s="2"/>
      <c r="J1834" s="2"/>
    </row>
    <row r="1835" spans="1:10">
      <c r="A1835" s="103" t="s">
        <v>0</v>
      </c>
      <c r="B1835" s="103" t="s">
        <v>2</v>
      </c>
      <c r="C1835" s="103" t="s">
        <v>3</v>
      </c>
      <c r="D1835" s="103" t="s">
        <v>4</v>
      </c>
      <c r="E1835" s="103" t="s">
        <v>5</v>
      </c>
      <c r="F1835" s="105" t="s">
        <v>6</v>
      </c>
      <c r="G1835" s="106"/>
      <c r="H1835" s="107"/>
      <c r="I1835" s="103" t="s">
        <v>7</v>
      </c>
      <c r="J1835" s="103" t="s">
        <v>8</v>
      </c>
    </row>
    <row r="1836" spans="1:10">
      <c r="A1836" s="104"/>
      <c r="B1836" s="104"/>
      <c r="C1836" s="104"/>
      <c r="D1836" s="104"/>
      <c r="E1836" s="104"/>
      <c r="F1836" s="46" t="s">
        <v>9</v>
      </c>
      <c r="G1836" s="46" t="s">
        <v>10</v>
      </c>
      <c r="H1836" s="46" t="s">
        <v>11</v>
      </c>
      <c r="I1836" s="104"/>
      <c r="J1836" s="104"/>
    </row>
    <row r="1837" spans="1:10">
      <c r="A1837" s="5" t="s">
        <v>1563</v>
      </c>
      <c r="B1837" s="6">
        <v>44851.507829560185</v>
      </c>
      <c r="C1837" s="5" t="s">
        <v>13</v>
      </c>
      <c r="D1837" s="7"/>
      <c r="E1837" s="8"/>
      <c r="F1837" s="9">
        <v>8640.6</v>
      </c>
      <c r="I1837" s="7" t="s">
        <v>9</v>
      </c>
      <c r="J1837" s="8" t="s">
        <v>25</v>
      </c>
    </row>
    <row r="1838" spans="1:10">
      <c r="A1838" s="5" t="s">
        <v>1563</v>
      </c>
      <c r="B1838" s="6">
        <v>44851.507829560185</v>
      </c>
      <c r="C1838" s="5" t="s">
        <v>13</v>
      </c>
      <c r="D1838" s="7"/>
      <c r="E1838" s="8"/>
      <c r="F1838" s="9">
        <v>5207.8999999999996</v>
      </c>
      <c r="I1838" s="7" t="s">
        <v>9</v>
      </c>
      <c r="J1838" s="5" t="s">
        <v>148</v>
      </c>
    </row>
    <row r="1839" spans="1:10">
      <c r="A1839" s="5" t="s">
        <v>1563</v>
      </c>
      <c r="B1839" s="6">
        <v>44851.507829560185</v>
      </c>
      <c r="C1839" s="5" t="s">
        <v>13</v>
      </c>
      <c r="D1839" s="7"/>
      <c r="E1839" s="8"/>
      <c r="F1839" s="9">
        <v>6648.6</v>
      </c>
      <c r="I1839" s="7" t="s">
        <v>9</v>
      </c>
      <c r="J1839" s="8" t="s">
        <v>149</v>
      </c>
    </row>
    <row r="1840" spans="1:10">
      <c r="A1840" s="5" t="s">
        <v>1563</v>
      </c>
      <c r="B1840" s="6">
        <v>44851.507829560185</v>
      </c>
      <c r="C1840" s="5" t="s">
        <v>13</v>
      </c>
      <c r="D1840" s="7"/>
      <c r="E1840" s="8"/>
      <c r="F1840" s="9">
        <v>5675</v>
      </c>
      <c r="I1840" s="7" t="s">
        <v>9</v>
      </c>
      <c r="J1840" s="5" t="s">
        <v>150</v>
      </c>
    </row>
    <row r="1841" spans="1:10">
      <c r="A1841" s="5" t="s">
        <v>1563</v>
      </c>
      <c r="B1841" s="6">
        <v>44851.507829560185</v>
      </c>
      <c r="C1841" s="5" t="s">
        <v>13</v>
      </c>
      <c r="D1841" s="7"/>
      <c r="E1841" s="8"/>
      <c r="F1841" s="9">
        <v>10267.200000000001</v>
      </c>
      <c r="I1841" s="7" t="s">
        <v>9</v>
      </c>
      <c r="J1841" s="5" t="s">
        <v>151</v>
      </c>
    </row>
    <row r="1842" spans="1:10">
      <c r="A1842" s="5" t="s">
        <v>1563</v>
      </c>
      <c r="B1842" s="6">
        <v>44851.507829560185</v>
      </c>
      <c r="C1842" s="5" t="s">
        <v>13</v>
      </c>
      <c r="D1842" s="7"/>
      <c r="E1842" s="8"/>
      <c r="F1842" s="9">
        <v>7191.3</v>
      </c>
      <c r="I1842" s="7" t="s">
        <v>9</v>
      </c>
      <c r="J1842" s="5" t="s">
        <v>26</v>
      </c>
    </row>
    <row r="1843" spans="1:10">
      <c r="A1843" s="5" t="s">
        <v>1563</v>
      </c>
      <c r="B1843" s="6">
        <v>44851.507829560185</v>
      </c>
      <c r="C1843" s="5" t="s">
        <v>13</v>
      </c>
      <c r="D1843" s="7"/>
      <c r="E1843" s="8"/>
      <c r="F1843" s="9">
        <v>17540.599999999999</v>
      </c>
      <c r="I1843" s="7" t="s">
        <v>9</v>
      </c>
      <c r="J1843" s="5" t="s">
        <v>27</v>
      </c>
    </row>
    <row r="1844" spans="1:10">
      <c r="A1844" s="5" t="s">
        <v>1563</v>
      </c>
      <c r="B1844" s="6">
        <v>44851.507829560185</v>
      </c>
      <c r="C1844" s="5" t="s">
        <v>13</v>
      </c>
      <c r="D1844" s="7"/>
      <c r="E1844" s="8"/>
      <c r="F1844" s="9">
        <v>14193.8</v>
      </c>
      <c r="I1844" s="7" t="s">
        <v>9</v>
      </c>
      <c r="J1844" s="5" t="s">
        <v>153</v>
      </c>
    </row>
    <row r="1845" spans="1:10">
      <c r="A1845" s="5" t="s">
        <v>1563</v>
      </c>
      <c r="B1845" s="6">
        <v>44851.507829560185</v>
      </c>
      <c r="C1845" s="5" t="s">
        <v>13</v>
      </c>
      <c r="D1845" s="7"/>
      <c r="E1845" s="8"/>
      <c r="F1845" s="9">
        <v>10842.7</v>
      </c>
      <c r="I1845" s="7" t="s">
        <v>9</v>
      </c>
      <c r="J1845" s="5" t="s">
        <v>154</v>
      </c>
    </row>
    <row r="1846" spans="1:10">
      <c r="A1846" s="5" t="s">
        <v>1563</v>
      </c>
      <c r="B1846" s="6">
        <v>44851.507829560185</v>
      </c>
      <c r="C1846" s="5" t="s">
        <v>13</v>
      </c>
      <c r="D1846" s="7"/>
      <c r="E1846" s="8"/>
      <c r="F1846" s="9">
        <v>6927.6</v>
      </c>
      <c r="I1846" s="7" t="s">
        <v>9</v>
      </c>
      <c r="J1846" s="8" t="s">
        <v>28</v>
      </c>
    </row>
    <row r="1847" spans="1:10">
      <c r="A1847" s="5" t="s">
        <v>1563</v>
      </c>
      <c r="B1847" s="6">
        <v>44851.507829560185</v>
      </c>
      <c r="C1847" s="5" t="s">
        <v>13</v>
      </c>
      <c r="D1847" s="7"/>
      <c r="E1847" s="8"/>
      <c r="F1847" s="9">
        <v>3505.2</v>
      </c>
      <c r="I1847" s="7" t="s">
        <v>9</v>
      </c>
      <c r="J1847" s="8" t="s">
        <v>29</v>
      </c>
    </row>
    <row r="1848" spans="1:10">
      <c r="A1848" s="5" t="s">
        <v>1563</v>
      </c>
      <c r="B1848" s="6">
        <v>44851.507829560185</v>
      </c>
      <c r="C1848" s="5" t="s">
        <v>13</v>
      </c>
      <c r="D1848" s="7"/>
      <c r="E1848" s="8"/>
      <c r="F1848" s="9">
        <v>8088.3</v>
      </c>
      <c r="I1848" s="7" t="s">
        <v>9</v>
      </c>
      <c r="J1848" s="8" t="s">
        <v>155</v>
      </c>
    </row>
    <row r="1849" spans="1:10">
      <c r="A1849" s="5" t="s">
        <v>1563</v>
      </c>
      <c r="B1849" s="6">
        <v>44851.507829560185</v>
      </c>
      <c r="C1849" s="5" t="s">
        <v>13</v>
      </c>
      <c r="D1849" s="7"/>
      <c r="E1849" s="8"/>
      <c r="F1849" s="9">
        <v>7745.4</v>
      </c>
      <c r="I1849" s="7" t="s">
        <v>9</v>
      </c>
      <c r="J1849" s="8" t="s">
        <v>156</v>
      </c>
    </row>
    <row r="1850" spans="1:10">
      <c r="A1850" s="10" t="s">
        <v>15</v>
      </c>
      <c r="B1850" s="3"/>
      <c r="C1850" s="3"/>
      <c r="D1850" s="11"/>
      <c r="E1850" s="8"/>
      <c r="F1850" s="14">
        <f>SUM(F1837:G1849)</f>
        <v>112474.2</v>
      </c>
      <c r="H1850" s="9"/>
      <c r="I1850" s="7"/>
      <c r="J1850" s="5"/>
    </row>
    <row r="1851" spans="1:10" ht="15.75">
      <c r="A1851" s="12" t="s">
        <v>16</v>
      </c>
      <c r="B1851" s="12" t="s">
        <v>17</v>
      </c>
      <c r="C1851" s="12" t="s">
        <v>18</v>
      </c>
      <c r="D1851" s="21">
        <v>112020960</v>
      </c>
      <c r="E1851" s="8"/>
      <c r="H1851" s="9"/>
      <c r="I1851" s="7"/>
      <c r="J1851" s="5"/>
    </row>
    <row r="1852" spans="1:10">
      <c r="A1852" s="5"/>
      <c r="B1852" s="6"/>
      <c r="C1852" s="5"/>
      <c r="D1852" s="11"/>
      <c r="E1852" s="8"/>
      <c r="H1852" s="9"/>
      <c r="I1852" s="7"/>
      <c r="J1852" s="5"/>
    </row>
    <row r="1853" spans="1:10">
      <c r="A1853" s="5"/>
      <c r="B1853" s="6"/>
      <c r="C1853" s="5"/>
      <c r="D1853" s="11"/>
      <c r="E1853" s="8"/>
      <c r="H1853" s="9"/>
      <c r="I1853" s="7"/>
      <c r="J1853" s="5"/>
    </row>
    <row r="1854" spans="1:10">
      <c r="A1854" s="5" t="s">
        <v>1561</v>
      </c>
      <c r="B1854" s="6">
        <v>44851.776841805557</v>
      </c>
      <c r="C1854" s="5" t="s">
        <v>13</v>
      </c>
      <c r="D1854" s="11"/>
      <c r="E1854" s="8"/>
      <c r="G1854" s="9">
        <v>400.15</v>
      </c>
      <c r="I1854" s="7" t="s">
        <v>10</v>
      </c>
      <c r="J1854" s="5" t="s">
        <v>435</v>
      </c>
    </row>
    <row r="1855" spans="1:10">
      <c r="A1855" s="5" t="s">
        <v>1561</v>
      </c>
      <c r="B1855" s="6">
        <v>44851.776841805557</v>
      </c>
      <c r="C1855" s="5" t="s">
        <v>13</v>
      </c>
      <c r="D1855" s="13">
        <v>45132888974</v>
      </c>
      <c r="E1855" s="8" t="s">
        <v>21</v>
      </c>
      <c r="H1855" s="9">
        <v>69.3</v>
      </c>
      <c r="I1855" s="5" t="s">
        <v>22</v>
      </c>
      <c r="J1855" s="5" t="s">
        <v>24</v>
      </c>
    </row>
    <row r="1856" spans="1:10">
      <c r="A1856" s="5" t="s">
        <v>1561</v>
      </c>
      <c r="B1856" s="6">
        <v>44851.776841805557</v>
      </c>
      <c r="C1856" s="5" t="s">
        <v>13</v>
      </c>
      <c r="D1856" s="13">
        <v>51416896842</v>
      </c>
      <c r="E1856" s="8" t="s">
        <v>21</v>
      </c>
      <c r="H1856" s="9">
        <v>233.28</v>
      </c>
      <c r="I1856" s="5" t="s">
        <v>22</v>
      </c>
      <c r="J1856" s="5" t="s">
        <v>24</v>
      </c>
    </row>
    <row r="1857" spans="1:10">
      <c r="A1857" s="5" t="s">
        <v>1561</v>
      </c>
      <c r="B1857" s="6">
        <v>44851.776841805557</v>
      </c>
      <c r="C1857" s="5" t="s">
        <v>13</v>
      </c>
      <c r="D1857" s="13">
        <v>51416892134</v>
      </c>
      <c r="E1857" s="8" t="s">
        <v>21</v>
      </c>
      <c r="H1857" s="9">
        <v>2697.99</v>
      </c>
      <c r="I1857" s="5" t="s">
        <v>22</v>
      </c>
      <c r="J1857" s="5" t="s">
        <v>24</v>
      </c>
    </row>
    <row r="1858" spans="1:10">
      <c r="A1858" s="5" t="s">
        <v>1561</v>
      </c>
      <c r="B1858" s="6">
        <v>44851.776841805557</v>
      </c>
      <c r="C1858" s="5" t="s">
        <v>13</v>
      </c>
      <c r="D1858" s="13">
        <v>45132894971</v>
      </c>
      <c r="E1858" s="8" t="s">
        <v>21</v>
      </c>
      <c r="H1858" s="9">
        <v>318.3</v>
      </c>
      <c r="I1858" s="5" t="s">
        <v>22</v>
      </c>
      <c r="J1858" s="5" t="s">
        <v>24</v>
      </c>
    </row>
    <row r="1859" spans="1:10">
      <c r="A1859" s="5" t="s">
        <v>1561</v>
      </c>
      <c r="B1859" s="6">
        <v>44851.776841805557</v>
      </c>
      <c r="C1859" s="5" t="s">
        <v>13</v>
      </c>
      <c r="D1859" s="13">
        <v>45172955685</v>
      </c>
      <c r="E1859" s="8" t="s">
        <v>21</v>
      </c>
      <c r="H1859" s="9">
        <v>51</v>
      </c>
      <c r="I1859" s="5" t="s">
        <v>22</v>
      </c>
      <c r="J1859" s="5" t="s">
        <v>24</v>
      </c>
    </row>
    <row r="1860" spans="1:10">
      <c r="A1860" s="5" t="s">
        <v>1561</v>
      </c>
      <c r="B1860" s="6">
        <v>44851.776841805557</v>
      </c>
      <c r="C1860" s="5" t="s">
        <v>13</v>
      </c>
      <c r="D1860" s="13">
        <v>45172953945</v>
      </c>
      <c r="E1860" s="8" t="s">
        <v>21</v>
      </c>
      <c r="H1860" s="9">
        <v>175.6</v>
      </c>
      <c r="I1860" s="5" t="s">
        <v>22</v>
      </c>
      <c r="J1860" s="5" t="s">
        <v>24</v>
      </c>
    </row>
    <row r="1861" spans="1:10">
      <c r="A1861" s="5" t="s">
        <v>1561</v>
      </c>
      <c r="B1861" s="6">
        <v>44851.776841805557</v>
      </c>
      <c r="C1861" s="5" t="s">
        <v>13</v>
      </c>
      <c r="D1861" s="13">
        <v>45172953871</v>
      </c>
      <c r="E1861" s="8" t="s">
        <v>21</v>
      </c>
      <c r="H1861" s="9">
        <v>1637.6</v>
      </c>
      <c r="I1861" s="5" t="s">
        <v>22</v>
      </c>
      <c r="J1861" s="5" t="s">
        <v>24</v>
      </c>
    </row>
    <row r="1862" spans="1:10">
      <c r="A1862" s="5" t="s">
        <v>1561</v>
      </c>
      <c r="B1862" s="6">
        <v>44851.776841805557</v>
      </c>
      <c r="C1862" s="5" t="s">
        <v>13</v>
      </c>
      <c r="D1862" s="11">
        <v>25182723</v>
      </c>
      <c r="E1862" s="5" t="s">
        <v>73</v>
      </c>
      <c r="H1862" s="9">
        <v>2399.9699999999998</v>
      </c>
      <c r="I1862" s="5" t="s">
        <v>22</v>
      </c>
      <c r="J1862" s="5" t="s">
        <v>24</v>
      </c>
    </row>
    <row r="1863" spans="1:10">
      <c r="A1863" s="5" t="s">
        <v>1561</v>
      </c>
      <c r="B1863" s="6">
        <v>44851.776841805557</v>
      </c>
      <c r="C1863" s="5" t="s">
        <v>13</v>
      </c>
      <c r="D1863" s="11">
        <v>251827231</v>
      </c>
      <c r="E1863" s="5" t="s">
        <v>73</v>
      </c>
      <c r="H1863" s="9">
        <v>30461.47</v>
      </c>
      <c r="I1863" s="5" t="s">
        <v>22</v>
      </c>
      <c r="J1863" s="5" t="s">
        <v>24</v>
      </c>
    </row>
    <row r="1864" spans="1:10">
      <c r="A1864" s="5" t="s">
        <v>1561</v>
      </c>
      <c r="B1864" s="6">
        <v>44851.776841805557</v>
      </c>
      <c r="C1864" s="5" t="s">
        <v>13</v>
      </c>
      <c r="D1864" s="13">
        <v>45123017615</v>
      </c>
      <c r="E1864" s="8" t="s">
        <v>21</v>
      </c>
      <c r="H1864" s="9">
        <v>69.930000000000007</v>
      </c>
      <c r="I1864" s="5" t="s">
        <v>22</v>
      </c>
      <c r="J1864" s="5" t="s">
        <v>24</v>
      </c>
    </row>
    <row r="1865" spans="1:10">
      <c r="A1865" s="5" t="s">
        <v>1561</v>
      </c>
      <c r="B1865" s="6">
        <v>44851.776841805557</v>
      </c>
      <c r="C1865" s="5" t="s">
        <v>13</v>
      </c>
      <c r="D1865" s="13">
        <v>45172958272</v>
      </c>
      <c r="E1865" s="8" t="s">
        <v>21</v>
      </c>
      <c r="H1865" s="9">
        <v>308.3</v>
      </c>
      <c r="I1865" s="5" t="s">
        <v>22</v>
      </c>
      <c r="J1865" s="5" t="s">
        <v>435</v>
      </c>
    </row>
    <row r="1866" spans="1:10">
      <c r="A1866" s="5" t="s">
        <v>1561</v>
      </c>
      <c r="B1866" s="6">
        <v>44851.776841805557</v>
      </c>
      <c r="C1866" s="5" t="s">
        <v>13</v>
      </c>
      <c r="D1866" s="13">
        <v>45123020006</v>
      </c>
      <c r="E1866" s="8" t="s">
        <v>21</v>
      </c>
      <c r="H1866" s="9">
        <v>9682.2000000000007</v>
      </c>
      <c r="I1866" s="5" t="s">
        <v>22</v>
      </c>
      <c r="J1866" s="5" t="s">
        <v>24</v>
      </c>
    </row>
    <row r="1867" spans="1:10">
      <c r="A1867" s="5" t="s">
        <v>1561</v>
      </c>
      <c r="B1867" s="6">
        <v>44851.776841805557</v>
      </c>
      <c r="C1867" s="5" t="s">
        <v>13</v>
      </c>
      <c r="D1867" s="11">
        <v>227424</v>
      </c>
      <c r="E1867" s="8" t="s">
        <v>21</v>
      </c>
      <c r="H1867" s="9">
        <v>10100</v>
      </c>
      <c r="I1867" s="5" t="s">
        <v>22</v>
      </c>
      <c r="J1867" s="5" t="s">
        <v>23</v>
      </c>
    </row>
    <row r="1868" spans="1:10">
      <c r="A1868" s="5" t="s">
        <v>1561</v>
      </c>
      <c r="B1868" s="6">
        <v>44851.776841805557</v>
      </c>
      <c r="C1868" s="5" t="s">
        <v>13</v>
      </c>
      <c r="D1868" s="11">
        <v>551</v>
      </c>
      <c r="E1868" s="8" t="s">
        <v>21</v>
      </c>
      <c r="H1868" s="9">
        <v>80</v>
      </c>
      <c r="I1868" s="5" t="s">
        <v>22</v>
      </c>
      <c r="J1868" s="5" t="s">
        <v>23</v>
      </c>
    </row>
    <row r="1869" spans="1:10">
      <c r="A1869" s="5" t="s">
        <v>1561</v>
      </c>
      <c r="B1869" s="6">
        <v>44851.776841805557</v>
      </c>
      <c r="C1869" s="5" t="s">
        <v>13</v>
      </c>
      <c r="D1869" s="11">
        <v>130150</v>
      </c>
      <c r="E1869" s="8" t="s">
        <v>21</v>
      </c>
      <c r="H1869" s="9">
        <v>5775.2</v>
      </c>
      <c r="I1869" s="5" t="s">
        <v>22</v>
      </c>
      <c r="J1869" s="5" t="s">
        <v>23</v>
      </c>
    </row>
    <row r="1870" spans="1:10">
      <c r="A1870" s="5" t="s">
        <v>1561</v>
      </c>
      <c r="B1870" s="6">
        <v>44851.776841805557</v>
      </c>
      <c r="C1870" s="5" t="s">
        <v>13</v>
      </c>
      <c r="D1870" s="11">
        <v>549</v>
      </c>
      <c r="E1870" s="8" t="s">
        <v>21</v>
      </c>
      <c r="H1870" s="9">
        <v>3420</v>
      </c>
      <c r="I1870" s="5" t="s">
        <v>22</v>
      </c>
      <c r="J1870" s="5" t="s">
        <v>23</v>
      </c>
    </row>
    <row r="1871" spans="1:10">
      <c r="A1871" s="5" t="s">
        <v>1561</v>
      </c>
      <c r="B1871" s="6">
        <v>44851.776841805557</v>
      </c>
      <c r="C1871" s="5" t="s">
        <v>13</v>
      </c>
      <c r="D1871" s="11">
        <v>447713</v>
      </c>
      <c r="E1871" s="8" t="s">
        <v>21</v>
      </c>
      <c r="H1871" s="9">
        <v>7000</v>
      </c>
      <c r="I1871" s="5" t="s">
        <v>22</v>
      </c>
      <c r="J1871" s="5" t="s">
        <v>20</v>
      </c>
    </row>
    <row r="1872" spans="1:10">
      <c r="A1872" s="5" t="s">
        <v>1561</v>
      </c>
      <c r="B1872" s="6">
        <v>44851.776841805557</v>
      </c>
      <c r="C1872" s="5" t="s">
        <v>13</v>
      </c>
      <c r="D1872" s="11">
        <v>6088</v>
      </c>
      <c r="E1872" s="8" t="s">
        <v>21</v>
      </c>
      <c r="H1872" s="9">
        <v>700</v>
      </c>
      <c r="I1872" s="5" t="s">
        <v>22</v>
      </c>
      <c r="J1872" s="5" t="s">
        <v>20</v>
      </c>
    </row>
    <row r="1873" spans="1:10">
      <c r="A1873" s="5" t="s">
        <v>1561</v>
      </c>
      <c r="B1873" s="6">
        <v>44851.776841805557</v>
      </c>
      <c r="C1873" s="5" t="s">
        <v>13</v>
      </c>
      <c r="D1873" s="11">
        <v>620246</v>
      </c>
      <c r="E1873" s="8" t="s">
        <v>21</v>
      </c>
      <c r="H1873" s="9">
        <v>14120.6</v>
      </c>
      <c r="I1873" s="5" t="s">
        <v>22</v>
      </c>
      <c r="J1873" s="5" t="s">
        <v>435</v>
      </c>
    </row>
    <row r="1874" spans="1:10">
      <c r="A1874" s="5" t="s">
        <v>1562</v>
      </c>
      <c r="B1874" s="6">
        <v>44851.776841805557</v>
      </c>
      <c r="C1874" s="5" t="s">
        <v>13</v>
      </c>
      <c r="D1874" s="11"/>
      <c r="E1874" s="8"/>
      <c r="F1874" s="9">
        <v>3993</v>
      </c>
      <c r="I1874" s="7" t="s">
        <v>9</v>
      </c>
      <c r="J1874" s="5" t="s">
        <v>153</v>
      </c>
    </row>
    <row r="1875" spans="1:10">
      <c r="A1875" s="5" t="s">
        <v>1561</v>
      </c>
      <c r="B1875" s="6">
        <v>44851.776841805557</v>
      </c>
      <c r="C1875" s="5" t="s">
        <v>13</v>
      </c>
      <c r="D1875" s="11"/>
      <c r="E1875" s="8"/>
      <c r="F1875" s="9">
        <v>7655.3</v>
      </c>
      <c r="I1875" s="7" t="s">
        <v>9</v>
      </c>
      <c r="J1875" s="8" t="s">
        <v>25</v>
      </c>
    </row>
    <row r="1876" spans="1:10">
      <c r="A1876" s="5" t="s">
        <v>1561</v>
      </c>
      <c r="B1876" s="6">
        <v>44851.776841805557</v>
      </c>
      <c r="C1876" s="5" t="s">
        <v>13</v>
      </c>
      <c r="D1876" s="11"/>
      <c r="E1876" s="8"/>
      <c r="F1876" s="9">
        <v>2374.3000000000002</v>
      </c>
      <c r="I1876" s="7" t="s">
        <v>9</v>
      </c>
      <c r="J1876" s="5" t="s">
        <v>14</v>
      </c>
    </row>
    <row r="1877" spans="1:10">
      <c r="A1877" s="5" t="s">
        <v>1561</v>
      </c>
      <c r="B1877" s="6">
        <v>44851.776841805557</v>
      </c>
      <c r="C1877" s="5" t="s">
        <v>13</v>
      </c>
      <c r="D1877" s="11"/>
      <c r="E1877" s="8"/>
      <c r="F1877" s="9">
        <v>2040</v>
      </c>
      <c r="I1877" s="7" t="s">
        <v>9</v>
      </c>
      <c r="J1877" s="8" t="s">
        <v>149</v>
      </c>
    </row>
    <row r="1878" spans="1:10">
      <c r="A1878" s="5" t="s">
        <v>1561</v>
      </c>
      <c r="B1878" s="6">
        <v>44851.776841805557</v>
      </c>
      <c r="C1878" s="5" t="s">
        <v>13</v>
      </c>
      <c r="D1878" s="11"/>
      <c r="E1878" s="8"/>
      <c r="F1878" s="9">
        <v>8100.7</v>
      </c>
      <c r="I1878" s="7" t="s">
        <v>9</v>
      </c>
      <c r="J1878" s="5" t="s">
        <v>151</v>
      </c>
    </row>
    <row r="1879" spans="1:10">
      <c r="A1879" s="5" t="s">
        <v>1561</v>
      </c>
      <c r="B1879" s="6">
        <v>44851.776841805557</v>
      </c>
      <c r="C1879" s="5" t="s">
        <v>13</v>
      </c>
      <c r="D1879" s="11"/>
      <c r="E1879" s="8"/>
      <c r="F1879" s="9">
        <v>11727.1</v>
      </c>
      <c r="I1879" s="7" t="s">
        <v>9</v>
      </c>
      <c r="J1879" s="5" t="s">
        <v>154</v>
      </c>
    </row>
    <row r="1880" spans="1:10">
      <c r="A1880" s="5" t="s">
        <v>1561</v>
      </c>
      <c r="B1880" s="6">
        <v>44851.776841805557</v>
      </c>
      <c r="C1880" s="5" t="s">
        <v>13</v>
      </c>
      <c r="D1880" s="11"/>
      <c r="E1880" s="8"/>
      <c r="F1880" s="9">
        <v>3624.6</v>
      </c>
      <c r="I1880" s="7" t="s">
        <v>9</v>
      </c>
      <c r="J1880" s="8" t="s">
        <v>29</v>
      </c>
    </row>
    <row r="1881" spans="1:10">
      <c r="A1881" s="5" t="s">
        <v>1561</v>
      </c>
      <c r="B1881" s="6">
        <v>44851.776841805557</v>
      </c>
      <c r="C1881" s="5" t="s">
        <v>13</v>
      </c>
      <c r="D1881" s="11"/>
      <c r="E1881" s="8"/>
      <c r="F1881" s="9">
        <v>9275.4</v>
      </c>
      <c r="I1881" s="7" t="s">
        <v>9</v>
      </c>
      <c r="J1881" s="8" t="s">
        <v>155</v>
      </c>
    </row>
    <row r="1882" spans="1:10">
      <c r="A1882" s="5" t="s">
        <v>1561</v>
      </c>
      <c r="B1882" s="6">
        <v>44851.776841805557</v>
      </c>
      <c r="C1882" s="5" t="s">
        <v>13</v>
      </c>
      <c r="D1882" s="11"/>
      <c r="E1882" s="8"/>
      <c r="F1882" s="9">
        <v>16001.3</v>
      </c>
      <c r="I1882" s="7" t="s">
        <v>9</v>
      </c>
      <c r="J1882" s="8" t="s">
        <v>30</v>
      </c>
    </row>
    <row r="1883" spans="1:10">
      <c r="A1883" s="10" t="s">
        <v>15</v>
      </c>
      <c r="B1883" s="3"/>
      <c r="C1883" s="3"/>
      <c r="D1883" s="11"/>
      <c r="E1883" s="8"/>
      <c r="F1883" s="14">
        <f>SUM(F1854:G1882)</f>
        <v>65191.850000000006</v>
      </c>
      <c r="H1883" s="9"/>
      <c r="I1883" s="7"/>
      <c r="J1883" s="5"/>
    </row>
    <row r="1884" spans="1:10" ht="15.75">
      <c r="A1884" s="12" t="s">
        <v>16</v>
      </c>
      <c r="B1884" s="12" t="s">
        <v>17</v>
      </c>
      <c r="C1884" s="12" t="s">
        <v>18</v>
      </c>
      <c r="D1884" s="21">
        <v>112027830</v>
      </c>
      <c r="E1884" s="8"/>
      <c r="H1884" s="9"/>
      <c r="I1884" s="7"/>
      <c r="J1884" s="5"/>
    </row>
    <row r="1887" spans="1:10">
      <c r="A1887" s="1" t="s">
        <v>0</v>
      </c>
      <c r="B1887" s="2"/>
      <c r="C1887" s="2"/>
      <c r="D1887" s="2"/>
      <c r="E1887" s="2"/>
      <c r="F1887" s="2"/>
      <c r="G1887" s="2"/>
      <c r="H1887" s="2"/>
      <c r="I1887" s="2"/>
      <c r="J1887" s="2"/>
    </row>
    <row r="1888" spans="1:10">
      <c r="A1888" s="3" t="s">
        <v>1603</v>
      </c>
      <c r="B1888" s="2"/>
      <c r="C1888" s="2"/>
      <c r="D1888" s="2"/>
      <c r="E1888" s="2"/>
      <c r="F1888" s="2"/>
      <c r="G1888" s="2"/>
      <c r="H1888" s="2"/>
      <c r="I1888" s="2"/>
      <c r="J1888" s="2"/>
    </row>
    <row r="1889" spans="1:10">
      <c r="A1889" s="103" t="s">
        <v>0</v>
      </c>
      <c r="B1889" s="103" t="s">
        <v>2</v>
      </c>
      <c r="C1889" s="103" t="s">
        <v>3</v>
      </c>
      <c r="D1889" s="103" t="s">
        <v>4</v>
      </c>
      <c r="E1889" s="103" t="s">
        <v>5</v>
      </c>
      <c r="F1889" s="105" t="s">
        <v>6</v>
      </c>
      <c r="G1889" s="106"/>
      <c r="H1889" s="107"/>
      <c r="I1889" s="103" t="s">
        <v>7</v>
      </c>
      <c r="J1889" s="103" t="s">
        <v>8</v>
      </c>
    </row>
    <row r="1890" spans="1:10">
      <c r="A1890" s="104"/>
      <c r="B1890" s="104"/>
      <c r="C1890" s="104"/>
      <c r="D1890" s="104"/>
      <c r="E1890" s="104"/>
      <c r="F1890" s="46" t="s">
        <v>9</v>
      </c>
      <c r="G1890" s="46" t="s">
        <v>10</v>
      </c>
      <c r="H1890" s="46" t="s">
        <v>11</v>
      </c>
      <c r="I1890" s="104"/>
      <c r="J1890" s="104"/>
    </row>
    <row r="1891" spans="1:10">
      <c r="A1891" s="5" t="s">
        <v>1602</v>
      </c>
      <c r="B1891" s="6">
        <v>44852.486079930553</v>
      </c>
      <c r="C1891" s="5" t="s">
        <v>13</v>
      </c>
      <c r="D1891" s="7"/>
      <c r="E1891" s="8"/>
      <c r="F1891" s="9">
        <v>6936.8</v>
      </c>
      <c r="I1891" s="7" t="s">
        <v>9</v>
      </c>
      <c r="J1891" s="5" t="s">
        <v>14</v>
      </c>
    </row>
    <row r="1892" spans="1:10">
      <c r="A1892" s="5" t="s">
        <v>1602</v>
      </c>
      <c r="B1892" s="6">
        <v>44852.486079930553</v>
      </c>
      <c r="C1892" s="5" t="s">
        <v>13</v>
      </c>
      <c r="D1892" s="7"/>
      <c r="E1892" s="8"/>
      <c r="F1892" s="9">
        <v>10708</v>
      </c>
      <c r="I1892" s="7" t="s">
        <v>9</v>
      </c>
      <c r="J1892" s="5" t="s">
        <v>148</v>
      </c>
    </row>
    <row r="1893" spans="1:10">
      <c r="A1893" s="5" t="s">
        <v>1602</v>
      </c>
      <c r="B1893" s="6">
        <v>44852.486079930553</v>
      </c>
      <c r="C1893" s="5" t="s">
        <v>13</v>
      </c>
      <c r="D1893" s="7"/>
      <c r="E1893" s="8"/>
      <c r="F1893" s="9">
        <v>12204.6</v>
      </c>
      <c r="I1893" s="7" t="s">
        <v>9</v>
      </c>
      <c r="J1893" s="5" t="s">
        <v>150</v>
      </c>
    </row>
    <row r="1894" spans="1:10">
      <c r="A1894" s="5" t="s">
        <v>1602</v>
      </c>
      <c r="B1894" s="6">
        <v>44852.486079930553</v>
      </c>
      <c r="C1894" s="5" t="s">
        <v>13</v>
      </c>
      <c r="D1894" s="7"/>
      <c r="E1894" s="8"/>
      <c r="F1894" s="9">
        <v>6494.6</v>
      </c>
      <c r="I1894" s="7" t="s">
        <v>9</v>
      </c>
      <c r="J1894" s="5" t="s">
        <v>151</v>
      </c>
    </row>
    <row r="1895" spans="1:10">
      <c r="A1895" s="5" t="s">
        <v>1602</v>
      </c>
      <c r="B1895" s="6">
        <v>44852.486079930553</v>
      </c>
      <c r="C1895" s="5" t="s">
        <v>13</v>
      </c>
      <c r="D1895" s="7"/>
      <c r="E1895" s="8"/>
      <c r="F1895" s="9">
        <v>11151.4</v>
      </c>
      <c r="I1895" s="7" t="s">
        <v>9</v>
      </c>
      <c r="J1895" s="5" t="s">
        <v>26</v>
      </c>
    </row>
    <row r="1896" spans="1:10">
      <c r="A1896" s="5" t="s">
        <v>1602</v>
      </c>
      <c r="B1896" s="6">
        <v>44852.486079930553</v>
      </c>
      <c r="C1896" s="5" t="s">
        <v>13</v>
      </c>
      <c r="D1896" s="7"/>
      <c r="E1896" s="8"/>
      <c r="F1896" s="9">
        <v>6263.3</v>
      </c>
      <c r="I1896" s="7" t="s">
        <v>9</v>
      </c>
      <c r="J1896" s="5" t="s">
        <v>27</v>
      </c>
    </row>
    <row r="1897" spans="1:10">
      <c r="A1897" s="5" t="s">
        <v>1602</v>
      </c>
      <c r="B1897" s="6">
        <v>44852.486079930553</v>
      </c>
      <c r="C1897" s="5" t="s">
        <v>13</v>
      </c>
      <c r="D1897" s="7"/>
      <c r="E1897" s="8"/>
      <c r="F1897" s="9">
        <v>12593.5</v>
      </c>
      <c r="I1897" s="7" t="s">
        <v>9</v>
      </c>
      <c r="J1897" s="8" t="s">
        <v>156</v>
      </c>
    </row>
    <row r="1898" spans="1:10">
      <c r="A1898" s="5" t="s">
        <v>1602</v>
      </c>
      <c r="B1898" s="6">
        <v>44852.486079930553</v>
      </c>
      <c r="C1898" s="5" t="s">
        <v>13</v>
      </c>
      <c r="D1898" s="7"/>
      <c r="E1898" s="8"/>
      <c r="F1898" s="9">
        <v>64971.8</v>
      </c>
      <c r="I1898" s="7" t="s">
        <v>9</v>
      </c>
      <c r="J1898" s="8" t="s">
        <v>354</v>
      </c>
    </row>
    <row r="1899" spans="1:10">
      <c r="A1899" s="10" t="s">
        <v>15</v>
      </c>
      <c r="B1899" s="3"/>
      <c r="C1899" s="3"/>
      <c r="D1899" s="11"/>
      <c r="E1899" s="8"/>
      <c r="F1899" s="102">
        <f>SUM(F1891:G1898)</f>
        <v>131324</v>
      </c>
      <c r="G1899" s="5"/>
      <c r="H1899" s="9"/>
      <c r="I1899" s="5"/>
      <c r="J1899" s="7"/>
    </row>
    <row r="1900" spans="1:10" ht="15.75">
      <c r="A1900" s="12" t="s">
        <v>16</v>
      </c>
      <c r="B1900" s="12" t="s">
        <v>17</v>
      </c>
      <c r="C1900" s="12" t="s">
        <v>18</v>
      </c>
      <c r="D1900" s="21">
        <v>112027832</v>
      </c>
      <c r="E1900" s="8"/>
      <c r="F1900" s="7"/>
      <c r="G1900" s="5"/>
      <c r="H1900" s="9"/>
      <c r="I1900" s="5"/>
      <c r="J1900" s="7"/>
    </row>
    <row r="1901" spans="1:10">
      <c r="A1901" s="5"/>
      <c r="B1901" s="6"/>
      <c r="C1901" s="5"/>
      <c r="D1901" s="11"/>
      <c r="E1901" s="8"/>
      <c r="F1901" s="7"/>
      <c r="G1901" s="5"/>
      <c r="H1901" s="9"/>
      <c r="I1901" s="5"/>
      <c r="J1901" s="7"/>
    </row>
    <row r="1902" spans="1:10">
      <c r="A1902" s="5"/>
      <c r="B1902" s="6"/>
      <c r="C1902" s="5"/>
      <c r="D1902" s="11"/>
      <c r="E1902" s="8"/>
      <c r="F1902" s="7"/>
      <c r="G1902" s="5"/>
      <c r="H1902" s="9"/>
      <c r="I1902" s="5"/>
      <c r="J1902" s="7"/>
    </row>
    <row r="1903" spans="1:10">
      <c r="A1903" s="5" t="s">
        <v>1601</v>
      </c>
      <c r="B1903" s="6">
        <v>44852.769243391202</v>
      </c>
      <c r="C1903" s="5" t="s">
        <v>13</v>
      </c>
      <c r="D1903" s="11">
        <v>25423488</v>
      </c>
      <c r="E1903" s="5" t="s">
        <v>73</v>
      </c>
      <c r="H1903" s="9">
        <v>1430.64</v>
      </c>
      <c r="I1903" s="5" t="s">
        <v>22</v>
      </c>
      <c r="J1903" s="5" t="s">
        <v>24</v>
      </c>
    </row>
    <row r="1904" spans="1:10">
      <c r="A1904" s="5" t="s">
        <v>1601</v>
      </c>
      <c r="B1904" s="6">
        <v>44852.769243391202</v>
      </c>
      <c r="C1904" s="5" t="s">
        <v>13</v>
      </c>
      <c r="D1904" s="13">
        <v>45143270322</v>
      </c>
      <c r="E1904" s="8" t="s">
        <v>21</v>
      </c>
      <c r="H1904" s="9">
        <v>1969.03</v>
      </c>
      <c r="I1904" s="5" t="s">
        <v>22</v>
      </c>
      <c r="J1904" s="5" t="s">
        <v>435</v>
      </c>
    </row>
    <row r="1905" spans="1:10">
      <c r="A1905" s="5" t="s">
        <v>1601</v>
      </c>
      <c r="B1905" s="6">
        <v>44852.769243391202</v>
      </c>
      <c r="C1905" s="5" t="s">
        <v>13</v>
      </c>
      <c r="D1905" s="11">
        <v>130272</v>
      </c>
      <c r="E1905" s="8" t="s">
        <v>21</v>
      </c>
      <c r="H1905" s="9">
        <v>4127.5</v>
      </c>
      <c r="I1905" s="5" t="s">
        <v>22</v>
      </c>
      <c r="J1905" s="5" t="s">
        <v>23</v>
      </c>
    </row>
    <row r="1906" spans="1:10">
      <c r="A1906" s="5" t="s">
        <v>1601</v>
      </c>
      <c r="B1906" s="6">
        <v>44852.769243391202</v>
      </c>
      <c r="C1906" s="5" t="s">
        <v>13</v>
      </c>
      <c r="D1906" s="11">
        <v>459211</v>
      </c>
      <c r="E1906" s="8" t="s">
        <v>21</v>
      </c>
      <c r="H1906" s="9">
        <v>20853.599999999999</v>
      </c>
      <c r="I1906" s="5" t="s">
        <v>22</v>
      </c>
      <c r="J1906" s="5" t="s">
        <v>20</v>
      </c>
    </row>
    <row r="1907" spans="1:10">
      <c r="A1907" s="5" t="s">
        <v>1601</v>
      </c>
      <c r="B1907" s="6">
        <v>44852.769243391202</v>
      </c>
      <c r="C1907" s="5" t="s">
        <v>13</v>
      </c>
      <c r="D1907" s="11">
        <v>337949</v>
      </c>
      <c r="E1907" s="8" t="s">
        <v>21</v>
      </c>
      <c r="H1907" s="9">
        <v>8013.4</v>
      </c>
      <c r="I1907" s="5" t="s">
        <v>22</v>
      </c>
      <c r="J1907" s="5" t="s">
        <v>435</v>
      </c>
    </row>
    <row r="1908" spans="1:10">
      <c r="A1908" s="5" t="s">
        <v>1601</v>
      </c>
      <c r="B1908" s="6">
        <v>44852.769243391202</v>
      </c>
      <c r="C1908" s="5" t="s">
        <v>13</v>
      </c>
      <c r="D1908" s="11"/>
      <c r="E1908" s="8"/>
      <c r="F1908" s="9">
        <v>6926</v>
      </c>
      <c r="I1908" s="7" t="s">
        <v>9</v>
      </c>
      <c r="J1908" s="8" t="s">
        <v>25</v>
      </c>
    </row>
    <row r="1909" spans="1:10">
      <c r="A1909" s="5" t="s">
        <v>1601</v>
      </c>
      <c r="B1909" s="6">
        <v>44852.769243391202</v>
      </c>
      <c r="C1909" s="5" t="s">
        <v>13</v>
      </c>
      <c r="D1909" s="11"/>
      <c r="E1909" s="8"/>
      <c r="F1909" s="9">
        <v>6158.9</v>
      </c>
      <c r="I1909" s="7" t="s">
        <v>9</v>
      </c>
      <c r="J1909" s="5" t="s">
        <v>148</v>
      </c>
    </row>
    <row r="1910" spans="1:10">
      <c r="A1910" s="5" t="s">
        <v>1601</v>
      </c>
      <c r="B1910" s="6">
        <v>44852.769243391202</v>
      </c>
      <c r="C1910" s="5" t="s">
        <v>13</v>
      </c>
      <c r="D1910" s="11"/>
      <c r="E1910" s="8"/>
      <c r="F1910" s="9">
        <v>14078.5</v>
      </c>
      <c r="I1910" s="7" t="s">
        <v>9</v>
      </c>
      <c r="J1910" s="8" t="s">
        <v>28</v>
      </c>
    </row>
    <row r="1911" spans="1:10">
      <c r="A1911" s="5" t="s">
        <v>1601</v>
      </c>
      <c r="B1911" s="6">
        <v>44852.769243391202</v>
      </c>
      <c r="C1911" s="5" t="s">
        <v>13</v>
      </c>
      <c r="D1911" s="11"/>
      <c r="E1911" s="8"/>
      <c r="F1911" s="9">
        <v>6327.8</v>
      </c>
      <c r="I1911" s="7" t="s">
        <v>9</v>
      </c>
      <c r="J1911" s="8" t="s">
        <v>149</v>
      </c>
    </row>
    <row r="1912" spans="1:10">
      <c r="A1912" s="5" t="s">
        <v>1601</v>
      </c>
      <c r="B1912" s="6">
        <v>44852.769243391202</v>
      </c>
      <c r="C1912" s="5" t="s">
        <v>13</v>
      </c>
      <c r="D1912" s="11"/>
      <c r="E1912" s="8"/>
      <c r="F1912" s="9">
        <v>16862.599999999999</v>
      </c>
      <c r="I1912" s="7" t="s">
        <v>9</v>
      </c>
      <c r="J1912" s="5" t="s">
        <v>151</v>
      </c>
    </row>
    <row r="1913" spans="1:10">
      <c r="A1913" s="5" t="s">
        <v>1601</v>
      </c>
      <c r="B1913" s="6">
        <v>44852.769243391202</v>
      </c>
      <c r="C1913" s="5" t="s">
        <v>13</v>
      </c>
      <c r="D1913" s="11"/>
      <c r="E1913" s="8"/>
      <c r="F1913" s="9">
        <v>8541.6</v>
      </c>
      <c r="I1913" s="7" t="s">
        <v>9</v>
      </c>
      <c r="J1913" s="5" t="s">
        <v>26</v>
      </c>
    </row>
    <row r="1914" spans="1:10">
      <c r="A1914" s="5" t="s">
        <v>1601</v>
      </c>
      <c r="B1914" s="6">
        <v>44852.769243391202</v>
      </c>
      <c r="C1914" s="5" t="s">
        <v>13</v>
      </c>
      <c r="D1914" s="11"/>
      <c r="E1914" s="8"/>
      <c r="F1914" s="9">
        <v>10264.700000000001</v>
      </c>
      <c r="I1914" s="7" t="s">
        <v>9</v>
      </c>
      <c r="J1914" s="5" t="s">
        <v>154</v>
      </c>
    </row>
    <row r="1915" spans="1:10">
      <c r="A1915" s="5" t="s">
        <v>1601</v>
      </c>
      <c r="B1915" s="6">
        <v>44852.769243391202</v>
      </c>
      <c r="C1915" s="5" t="s">
        <v>13</v>
      </c>
      <c r="D1915" s="11"/>
      <c r="E1915" s="8"/>
      <c r="F1915" s="9">
        <v>15642.7</v>
      </c>
      <c r="I1915" s="7" t="s">
        <v>9</v>
      </c>
      <c r="J1915" s="8" t="s">
        <v>29</v>
      </c>
    </row>
    <row r="1916" spans="1:10">
      <c r="A1916" s="5" t="s">
        <v>1601</v>
      </c>
      <c r="B1916" s="6">
        <v>44852.769243391202</v>
      </c>
      <c r="C1916" s="5" t="s">
        <v>13</v>
      </c>
      <c r="D1916" s="11"/>
      <c r="E1916" s="8"/>
      <c r="F1916" s="9">
        <v>8245.2999999999993</v>
      </c>
      <c r="I1916" s="7" t="s">
        <v>9</v>
      </c>
      <c r="J1916" s="8" t="s">
        <v>155</v>
      </c>
    </row>
    <row r="1917" spans="1:10">
      <c r="A1917" s="5" t="s">
        <v>1601</v>
      </c>
      <c r="B1917" s="6">
        <v>44852.769243391202</v>
      </c>
      <c r="C1917" s="5" t="s">
        <v>13</v>
      </c>
      <c r="D1917" s="11"/>
      <c r="E1917" s="8"/>
      <c r="F1917" s="9">
        <v>6250</v>
      </c>
      <c r="I1917" s="7" t="s">
        <v>9</v>
      </c>
      <c r="J1917" s="8" t="s">
        <v>30</v>
      </c>
    </row>
    <row r="1918" spans="1:10">
      <c r="A1918" s="10" t="s">
        <v>15</v>
      </c>
      <c r="B1918" s="3"/>
      <c r="C1918" s="3"/>
      <c r="D1918" s="11"/>
      <c r="E1918" s="8"/>
      <c r="F1918" s="102">
        <f>SUM(F1903:G1917)</f>
        <v>99298.1</v>
      </c>
      <c r="G1918" s="5"/>
      <c r="H1918" s="9"/>
      <c r="I1918" s="5"/>
      <c r="J1918" s="7"/>
    </row>
    <row r="1919" spans="1:10">
      <c r="A1919" s="12" t="s">
        <v>16</v>
      </c>
      <c r="B1919" s="12" t="s">
        <v>17</v>
      </c>
      <c r="C1919" s="12" t="s">
        <v>18</v>
      </c>
      <c r="D1919" s="11"/>
      <c r="E1919" s="8"/>
      <c r="F1919" s="7"/>
      <c r="G1919" s="5"/>
      <c r="H1919" s="9"/>
      <c r="I1919" s="5"/>
      <c r="J1919" s="7"/>
    </row>
  </sheetData>
  <sortState xmlns:xlrd2="http://schemas.microsoft.com/office/spreadsheetml/2017/richdata2" ref="A1482:J1508">
    <sortCondition ref="I1482:I1508"/>
  </sortState>
  <mergeCells count="328">
    <mergeCell ref="I1835:I1836"/>
    <mergeCell ref="J1835:J1836"/>
    <mergeCell ref="A1835:A1836"/>
    <mergeCell ref="B1835:B1836"/>
    <mergeCell ref="C1835:C1836"/>
    <mergeCell ref="D1835:D1836"/>
    <mergeCell ref="E1835:E1836"/>
    <mergeCell ref="F1835:H1835"/>
    <mergeCell ref="A1515:A1516"/>
    <mergeCell ref="B1515:B1516"/>
    <mergeCell ref="C1515:C1516"/>
    <mergeCell ref="D1515:D1516"/>
    <mergeCell ref="E1515:E1516"/>
    <mergeCell ref="F1515:H1515"/>
    <mergeCell ref="I1515:I1516"/>
    <mergeCell ref="J1515:J1516"/>
    <mergeCell ref="I1690:I1691"/>
    <mergeCell ref="J1690:J1691"/>
    <mergeCell ref="A1690:A1691"/>
    <mergeCell ref="B1690:B1691"/>
    <mergeCell ref="C1690:C1691"/>
    <mergeCell ref="D1690:D1691"/>
    <mergeCell ref="E1690:E1691"/>
    <mergeCell ref="F1690:H1690"/>
    <mergeCell ref="I1638:I1639"/>
    <mergeCell ref="J1638:J1639"/>
    <mergeCell ref="A1638:A1639"/>
    <mergeCell ref="B1638:B1639"/>
    <mergeCell ref="C1638:C1639"/>
    <mergeCell ref="D1638:D1639"/>
    <mergeCell ref="E1638:E1639"/>
    <mergeCell ref="F1638:H1638"/>
    <mergeCell ref="A1467:A1468"/>
    <mergeCell ref="B1467:B1468"/>
    <mergeCell ref="C1467:C1468"/>
    <mergeCell ref="D1467:D1468"/>
    <mergeCell ref="E1467:E1468"/>
    <mergeCell ref="F1467:H1467"/>
    <mergeCell ref="I1467:I1468"/>
    <mergeCell ref="J1467:J1468"/>
    <mergeCell ref="I1542:I1543"/>
    <mergeCell ref="J1542:J1543"/>
    <mergeCell ref="A1542:A1543"/>
    <mergeCell ref="B1542:B1543"/>
    <mergeCell ref="C1542:C1543"/>
    <mergeCell ref="D1542:D1543"/>
    <mergeCell ref="E1542:E1543"/>
    <mergeCell ref="F1542:H1542"/>
    <mergeCell ref="I980:I981"/>
    <mergeCell ref="J980:J981"/>
    <mergeCell ref="A980:A981"/>
    <mergeCell ref="B980:B981"/>
    <mergeCell ref="C980:C981"/>
    <mergeCell ref="D980:D981"/>
    <mergeCell ref="E980:E981"/>
    <mergeCell ref="F980:H980"/>
    <mergeCell ref="A1060:A1061"/>
    <mergeCell ref="B1060:B1061"/>
    <mergeCell ref="C1060:C1061"/>
    <mergeCell ref="D1060:D1061"/>
    <mergeCell ref="E1060:E1061"/>
    <mergeCell ref="F1060:H1060"/>
    <mergeCell ref="I1060:I1061"/>
    <mergeCell ref="J1060:J1061"/>
    <mergeCell ref="I1014:I1015"/>
    <mergeCell ref="J1014:J1015"/>
    <mergeCell ref="A1014:A1015"/>
    <mergeCell ref="B1014:B1015"/>
    <mergeCell ref="C1014:C1015"/>
    <mergeCell ref="D1014:D1015"/>
    <mergeCell ref="E1014:E1015"/>
    <mergeCell ref="F1014:H1014"/>
    <mergeCell ref="I934:I935"/>
    <mergeCell ref="J934:J935"/>
    <mergeCell ref="A934:A935"/>
    <mergeCell ref="B934:B935"/>
    <mergeCell ref="C934:C935"/>
    <mergeCell ref="D934:D935"/>
    <mergeCell ref="E934:E935"/>
    <mergeCell ref="F934:H934"/>
    <mergeCell ref="I523:I524"/>
    <mergeCell ref="J523:J524"/>
    <mergeCell ref="A523:A524"/>
    <mergeCell ref="B523:B524"/>
    <mergeCell ref="C523:C524"/>
    <mergeCell ref="D523:D524"/>
    <mergeCell ref="E523:E524"/>
    <mergeCell ref="F523:H523"/>
    <mergeCell ref="I656:I657"/>
    <mergeCell ref="J656:J657"/>
    <mergeCell ref="A656:A657"/>
    <mergeCell ref="B656:B657"/>
    <mergeCell ref="C656:C657"/>
    <mergeCell ref="D656:D657"/>
    <mergeCell ref="E656:E657"/>
    <mergeCell ref="F656:H656"/>
    <mergeCell ref="I575:I576"/>
    <mergeCell ref="J575:J576"/>
    <mergeCell ref="A620:A621"/>
    <mergeCell ref="B620:B621"/>
    <mergeCell ref="C620:C621"/>
    <mergeCell ref="D620:D621"/>
    <mergeCell ref="E620:E621"/>
    <mergeCell ref="F620:H620"/>
    <mergeCell ref="F274:H274"/>
    <mergeCell ref="I274:I275"/>
    <mergeCell ref="J274:J275"/>
    <mergeCell ref="A274:A275"/>
    <mergeCell ref="B274:B275"/>
    <mergeCell ref="C274:C275"/>
    <mergeCell ref="D274:D275"/>
    <mergeCell ref="E274:E275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I317:I318"/>
    <mergeCell ref="J317:J318"/>
    <mergeCell ref="F317:H317"/>
    <mergeCell ref="A317:A318"/>
    <mergeCell ref="B317:B318"/>
    <mergeCell ref="C317:C318"/>
    <mergeCell ref="D317:D318"/>
    <mergeCell ref="E317:E318"/>
    <mergeCell ref="I3:I4"/>
    <mergeCell ref="J3:J4"/>
    <mergeCell ref="A3:A4"/>
    <mergeCell ref="B3:B4"/>
    <mergeCell ref="C3:C4"/>
    <mergeCell ref="D3:D4"/>
    <mergeCell ref="E3:E4"/>
    <mergeCell ref="F3:H3"/>
    <mergeCell ref="F229:H229"/>
    <mergeCell ref="I229:I230"/>
    <mergeCell ref="J229:J230"/>
    <mergeCell ref="A229:A230"/>
    <mergeCell ref="B229:B230"/>
    <mergeCell ref="C229:C230"/>
    <mergeCell ref="D229:D230"/>
    <mergeCell ref="E229:E230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A32:A33"/>
    <mergeCell ref="B32:B33"/>
    <mergeCell ref="C32:C33"/>
    <mergeCell ref="D32:D33"/>
    <mergeCell ref="E32:E33"/>
    <mergeCell ref="F99:H99"/>
    <mergeCell ref="I99:I100"/>
    <mergeCell ref="J99:J100"/>
    <mergeCell ref="I32:I33"/>
    <mergeCell ref="J32:J33"/>
    <mergeCell ref="F32:H32"/>
    <mergeCell ref="A99:A100"/>
    <mergeCell ref="B99:B100"/>
    <mergeCell ref="C99:C100"/>
    <mergeCell ref="D99:D100"/>
    <mergeCell ref="E99:E100"/>
    <mergeCell ref="I484:I485"/>
    <mergeCell ref="J484:J485"/>
    <mergeCell ref="A484:A485"/>
    <mergeCell ref="B484:B485"/>
    <mergeCell ref="C484:C485"/>
    <mergeCell ref="D484:D485"/>
    <mergeCell ref="E484:E485"/>
    <mergeCell ref="F484:H484"/>
    <mergeCell ref="I399:I400"/>
    <mergeCell ref="J399:J400"/>
    <mergeCell ref="A399:A400"/>
    <mergeCell ref="B399:B400"/>
    <mergeCell ref="C399:C400"/>
    <mergeCell ref="D399:D400"/>
    <mergeCell ref="E399:E400"/>
    <mergeCell ref="F399:H399"/>
    <mergeCell ref="I452:I453"/>
    <mergeCell ref="J452:J453"/>
    <mergeCell ref="A452:A453"/>
    <mergeCell ref="B452:B453"/>
    <mergeCell ref="C452:C453"/>
    <mergeCell ref="D452:D453"/>
    <mergeCell ref="E452:E453"/>
    <mergeCell ref="F452:H452"/>
    <mergeCell ref="A575:A576"/>
    <mergeCell ref="B575:B576"/>
    <mergeCell ref="C575:C576"/>
    <mergeCell ref="D575:D576"/>
    <mergeCell ref="E575:E576"/>
    <mergeCell ref="F575:H575"/>
    <mergeCell ref="I806:I807"/>
    <mergeCell ref="J806:J807"/>
    <mergeCell ref="A806:A807"/>
    <mergeCell ref="B806:B807"/>
    <mergeCell ref="C806:C807"/>
    <mergeCell ref="D806:D807"/>
    <mergeCell ref="E806:E807"/>
    <mergeCell ref="F806:H806"/>
    <mergeCell ref="I762:I763"/>
    <mergeCell ref="J762:J763"/>
    <mergeCell ref="A762:A763"/>
    <mergeCell ref="B762:B763"/>
    <mergeCell ref="C762:C763"/>
    <mergeCell ref="D762:D763"/>
    <mergeCell ref="E762:E763"/>
    <mergeCell ref="F762:H762"/>
    <mergeCell ref="I712:I713"/>
    <mergeCell ref="J712:J713"/>
    <mergeCell ref="I620:I621"/>
    <mergeCell ref="J620:J621"/>
    <mergeCell ref="A909:A910"/>
    <mergeCell ref="B909:B910"/>
    <mergeCell ref="C909:C910"/>
    <mergeCell ref="F909:H909"/>
    <mergeCell ref="I909:I910"/>
    <mergeCell ref="J909:J910"/>
    <mergeCell ref="D909:D910"/>
    <mergeCell ref="E909:E910"/>
    <mergeCell ref="A712:A713"/>
    <mergeCell ref="B712:B713"/>
    <mergeCell ref="C712:C713"/>
    <mergeCell ref="D712:D713"/>
    <mergeCell ref="E712:E713"/>
    <mergeCell ref="F712:H712"/>
    <mergeCell ref="E861:E862"/>
    <mergeCell ref="F861:H861"/>
    <mergeCell ref="I861:I862"/>
    <mergeCell ref="J861:J862"/>
    <mergeCell ref="A861:A862"/>
    <mergeCell ref="B861:B862"/>
    <mergeCell ref="C861:C862"/>
    <mergeCell ref="D861:D862"/>
    <mergeCell ref="A1139:A1140"/>
    <mergeCell ref="B1139:B1140"/>
    <mergeCell ref="C1139:C1140"/>
    <mergeCell ref="D1139:D1140"/>
    <mergeCell ref="E1139:E1140"/>
    <mergeCell ref="F1139:H1139"/>
    <mergeCell ref="I1139:I1140"/>
    <mergeCell ref="J1139:J1140"/>
    <mergeCell ref="I1070:I1071"/>
    <mergeCell ref="J1070:J1071"/>
    <mergeCell ref="A1070:A1071"/>
    <mergeCell ref="B1070:B1071"/>
    <mergeCell ref="C1070:C1071"/>
    <mergeCell ref="D1070:D1071"/>
    <mergeCell ref="E1070:E1071"/>
    <mergeCell ref="F1070:H1070"/>
    <mergeCell ref="I1338:I1339"/>
    <mergeCell ref="J1338:J1339"/>
    <mergeCell ref="A1338:A1339"/>
    <mergeCell ref="B1338:B1339"/>
    <mergeCell ref="C1338:C1339"/>
    <mergeCell ref="D1338:D1339"/>
    <mergeCell ref="E1338:E1339"/>
    <mergeCell ref="F1338:H1338"/>
    <mergeCell ref="A1236:A1237"/>
    <mergeCell ref="B1236:B1237"/>
    <mergeCell ref="C1236:C1237"/>
    <mergeCell ref="D1236:D1237"/>
    <mergeCell ref="E1236:E1237"/>
    <mergeCell ref="F1236:H1236"/>
    <mergeCell ref="I1236:I1237"/>
    <mergeCell ref="J1236:J1237"/>
    <mergeCell ref="I1256:I1257"/>
    <mergeCell ref="J1256:J1257"/>
    <mergeCell ref="A1256:A1257"/>
    <mergeCell ref="B1256:B1257"/>
    <mergeCell ref="C1256:C1257"/>
    <mergeCell ref="D1256:D1257"/>
    <mergeCell ref="E1256:E1257"/>
    <mergeCell ref="F1256:H1256"/>
    <mergeCell ref="A1712:A1713"/>
    <mergeCell ref="B1712:B1713"/>
    <mergeCell ref="C1712:C1713"/>
    <mergeCell ref="D1712:D1713"/>
    <mergeCell ref="E1712:E1713"/>
    <mergeCell ref="F1712:H1712"/>
    <mergeCell ref="I1712:I1713"/>
    <mergeCell ref="J1712:J1713"/>
    <mergeCell ref="I1309:I1310"/>
    <mergeCell ref="J1309:J1310"/>
    <mergeCell ref="A1309:A1310"/>
    <mergeCell ref="B1309:B1310"/>
    <mergeCell ref="C1309:C1310"/>
    <mergeCell ref="D1309:D1310"/>
    <mergeCell ref="E1309:E1310"/>
    <mergeCell ref="F1309:H1309"/>
    <mergeCell ref="I1420:I1421"/>
    <mergeCell ref="J1420:J1421"/>
    <mergeCell ref="A1420:A1421"/>
    <mergeCell ref="B1420:B1421"/>
    <mergeCell ref="C1420:C1421"/>
    <mergeCell ref="D1420:D1421"/>
    <mergeCell ref="E1420:E1421"/>
    <mergeCell ref="F1420:H1420"/>
    <mergeCell ref="I1889:I1890"/>
    <mergeCell ref="J1889:J1890"/>
    <mergeCell ref="A1889:A1890"/>
    <mergeCell ref="B1889:B1890"/>
    <mergeCell ref="C1889:C1890"/>
    <mergeCell ref="D1889:D1890"/>
    <mergeCell ref="E1889:E1890"/>
    <mergeCell ref="F1889:H1889"/>
    <mergeCell ref="A1596:A1597"/>
    <mergeCell ref="B1596:B1597"/>
    <mergeCell ref="C1596:C1597"/>
    <mergeCell ref="D1596:D1597"/>
    <mergeCell ref="E1596:E1597"/>
    <mergeCell ref="F1596:H1596"/>
    <mergeCell ref="I1596:I1597"/>
    <mergeCell ref="J1596:J1597"/>
    <mergeCell ref="A1785:A1786"/>
    <mergeCell ref="B1785:B1786"/>
    <mergeCell ref="C1785:C1786"/>
    <mergeCell ref="D1785:D1786"/>
    <mergeCell ref="E1785:E1786"/>
    <mergeCell ref="F1785:H1785"/>
    <mergeCell ref="I1785:I1786"/>
    <mergeCell ref="J1785:J178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0CFFB-71AE-42C8-842D-919BF22E06F1}">
  <sheetPr>
    <tabColor theme="9"/>
  </sheetPr>
  <dimension ref="A1:K436"/>
  <sheetViews>
    <sheetView topLeftCell="A414" workbookViewId="0">
      <selection activeCell="H424" sqref="H424"/>
    </sheetView>
  </sheetViews>
  <sheetFormatPr baseColWidth="10" defaultRowHeight="15"/>
  <cols>
    <col min="1" max="1" width="14" bestFit="1" customWidth="1"/>
    <col min="2" max="2" width="10.85546875" bestFit="1" customWidth="1"/>
    <col min="3" max="3" width="24.140625" customWidth="1"/>
    <col min="4" max="4" width="13.5703125" customWidth="1"/>
    <col min="5" max="5" width="14.140625" bestFit="1" customWidth="1"/>
    <col min="6" max="6" width="12.85546875" bestFit="1" customWidth="1"/>
    <col min="7" max="7" width="7" bestFit="1" customWidth="1"/>
    <col min="8" max="8" width="11.28515625" bestFit="1" customWidth="1"/>
    <col min="10" max="10" width="2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31</v>
      </c>
      <c r="B5" s="6">
        <v>44805.752182986114</v>
      </c>
      <c r="C5" s="5" t="s">
        <v>32</v>
      </c>
      <c r="D5" s="11"/>
      <c r="E5" s="8"/>
      <c r="F5" s="9">
        <v>5557.42</v>
      </c>
      <c r="I5" s="7" t="s">
        <v>9</v>
      </c>
      <c r="J5" s="8" t="s">
        <v>32</v>
      </c>
    </row>
    <row r="6" spans="1:10">
      <c r="A6" s="5" t="s">
        <v>31</v>
      </c>
      <c r="B6" s="6">
        <v>44805.752182986114</v>
      </c>
      <c r="C6" s="5" t="s">
        <v>32</v>
      </c>
      <c r="D6" s="11"/>
      <c r="E6" s="8"/>
      <c r="H6" s="9">
        <v>892.52</v>
      </c>
      <c r="I6" s="5" t="s">
        <v>33</v>
      </c>
      <c r="J6" s="8" t="s">
        <v>32</v>
      </c>
    </row>
    <row r="7" spans="1:10">
      <c r="A7" s="10" t="s">
        <v>15</v>
      </c>
      <c r="B7" s="3"/>
      <c r="C7" s="3"/>
      <c r="D7" s="11"/>
      <c r="E7" s="8"/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0">
        <v>111734520</v>
      </c>
      <c r="E8" s="21">
        <v>111734648</v>
      </c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162</v>
      </c>
      <c r="B15" s="6">
        <v>44806.751032905093</v>
      </c>
      <c r="C15" s="5" t="s">
        <v>32</v>
      </c>
      <c r="D15" s="11"/>
      <c r="E15" s="8"/>
      <c r="F15" s="9">
        <v>5485.98</v>
      </c>
      <c r="I15" s="7" t="s">
        <v>9</v>
      </c>
      <c r="J15" s="8" t="s">
        <v>32</v>
      </c>
    </row>
    <row r="16" spans="1:10">
      <c r="A16" s="5" t="s">
        <v>162</v>
      </c>
      <c r="B16" s="6">
        <v>44806.751032905093</v>
      </c>
      <c r="C16" s="5" t="s">
        <v>32</v>
      </c>
      <c r="D16" s="11"/>
      <c r="E16" s="8"/>
      <c r="H16" s="9">
        <v>2287.92</v>
      </c>
      <c r="I16" s="5" t="s">
        <v>33</v>
      </c>
      <c r="J16" s="8" t="s">
        <v>32</v>
      </c>
    </row>
    <row r="17" spans="1:10">
      <c r="A17" s="10" t="s">
        <v>15</v>
      </c>
      <c r="B17" s="3"/>
      <c r="C17" s="3"/>
      <c r="D17" s="11"/>
      <c r="E17" s="8"/>
      <c r="G17" s="9"/>
      <c r="I17" s="7"/>
      <c r="J17" s="8"/>
    </row>
    <row r="18" spans="1:10" ht="15.75">
      <c r="A18" s="12" t="s">
        <v>16</v>
      </c>
      <c r="B18" s="12" t="s">
        <v>17</v>
      </c>
      <c r="C18" s="12" t="s">
        <v>18</v>
      </c>
      <c r="D18" s="20">
        <v>111734522</v>
      </c>
      <c r="E18" s="21">
        <v>111734649</v>
      </c>
      <c r="H18" s="9"/>
      <c r="I18" s="7"/>
      <c r="J18" s="8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159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5" t="s">
        <v>256</v>
      </c>
      <c r="B25" s="6">
        <v>44807.542812604166</v>
      </c>
      <c r="C25" s="5" t="s">
        <v>32</v>
      </c>
      <c r="D25" s="11"/>
      <c r="E25" s="8"/>
      <c r="F25" s="9">
        <v>3742.47</v>
      </c>
      <c r="I25" s="7" t="s">
        <v>9</v>
      </c>
      <c r="J25" s="8" t="s">
        <v>32</v>
      </c>
    </row>
    <row r="26" spans="1:10">
      <c r="A26" s="5" t="s">
        <v>256</v>
      </c>
      <c r="B26" s="6">
        <v>44807.542812604166</v>
      </c>
      <c r="C26" s="5" t="s">
        <v>32</v>
      </c>
      <c r="D26" s="11"/>
      <c r="E26" s="8"/>
      <c r="H26" s="9">
        <v>2446.14</v>
      </c>
      <c r="I26" s="5" t="s">
        <v>33</v>
      </c>
      <c r="J26" s="8" t="s">
        <v>32</v>
      </c>
    </row>
    <row r="27" spans="1:10">
      <c r="A27" s="10" t="s">
        <v>15</v>
      </c>
      <c r="B27" s="3"/>
      <c r="C27" s="3"/>
      <c r="D27" s="11"/>
      <c r="E27" s="8"/>
      <c r="G27" s="9"/>
      <c r="I27" s="7"/>
      <c r="J27" s="8"/>
    </row>
    <row r="28" spans="1:10" ht="15.75">
      <c r="A28" s="12" t="s">
        <v>16</v>
      </c>
      <c r="B28" s="12" t="s">
        <v>17</v>
      </c>
      <c r="C28" s="12" t="s">
        <v>18</v>
      </c>
      <c r="D28" s="20">
        <v>111759673</v>
      </c>
      <c r="E28" s="21">
        <v>111764879</v>
      </c>
      <c r="H28" s="9"/>
      <c r="I28" s="7"/>
      <c r="J28" s="8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260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27" t="s">
        <v>0</v>
      </c>
      <c r="B33" s="27" t="s">
        <v>2</v>
      </c>
      <c r="C33" s="27" t="s">
        <v>3</v>
      </c>
      <c r="D33" s="27" t="s">
        <v>4</v>
      </c>
      <c r="E33" s="27" t="s">
        <v>5</v>
      </c>
      <c r="F33" s="29" t="s">
        <v>6</v>
      </c>
      <c r="G33" s="30"/>
      <c r="H33" s="31"/>
      <c r="I33" s="27" t="s">
        <v>7</v>
      </c>
      <c r="J33" s="27" t="s">
        <v>8</v>
      </c>
    </row>
    <row r="34" spans="1:10">
      <c r="A34" s="28"/>
      <c r="B34" s="28"/>
      <c r="C34" s="28"/>
      <c r="D34" s="28"/>
      <c r="E34" s="28"/>
      <c r="F34" s="4" t="s">
        <v>9</v>
      </c>
      <c r="G34" s="4" t="s">
        <v>10</v>
      </c>
      <c r="H34" s="4" t="s">
        <v>11</v>
      </c>
      <c r="I34" s="28"/>
      <c r="J34" s="28"/>
    </row>
    <row r="35" spans="1:10">
      <c r="A35" s="5" t="s">
        <v>261</v>
      </c>
      <c r="B35" s="6">
        <v>44809.751768981485</v>
      </c>
      <c r="C35" s="5" t="s">
        <v>32</v>
      </c>
      <c r="D35" s="11"/>
      <c r="E35" s="8"/>
      <c r="F35" s="9">
        <v>4037.61</v>
      </c>
      <c r="I35" s="7" t="s">
        <v>9</v>
      </c>
      <c r="J35" s="8" t="s">
        <v>32</v>
      </c>
    </row>
    <row r="36" spans="1:10">
      <c r="A36" s="5" t="s">
        <v>261</v>
      </c>
      <c r="B36" s="6">
        <v>44809.751768981485</v>
      </c>
      <c r="C36" s="5" t="s">
        <v>32</v>
      </c>
      <c r="D36" s="11"/>
      <c r="E36" s="8"/>
      <c r="H36" s="9">
        <v>13512.37</v>
      </c>
      <c r="I36" s="5" t="s">
        <v>33</v>
      </c>
      <c r="J36" s="8" t="s">
        <v>32</v>
      </c>
    </row>
    <row r="37" spans="1:10">
      <c r="A37" s="10" t="s">
        <v>15</v>
      </c>
      <c r="B37" s="3"/>
      <c r="C37" s="3"/>
      <c r="D37" s="11"/>
      <c r="E37" s="8"/>
      <c r="H37" s="9"/>
      <c r="I37" s="7"/>
      <c r="J37" s="5"/>
    </row>
    <row r="38" spans="1:10" ht="15.75">
      <c r="A38" s="12" t="s">
        <v>16</v>
      </c>
      <c r="B38" s="12" t="s">
        <v>17</v>
      </c>
      <c r="C38" s="12" t="s">
        <v>18</v>
      </c>
      <c r="D38" s="20">
        <v>111766412</v>
      </c>
      <c r="E38" s="21">
        <v>111766522</v>
      </c>
      <c r="H38" s="9"/>
      <c r="I38" s="7"/>
      <c r="J38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312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3" t="s">
        <v>0</v>
      </c>
      <c r="B43" s="103" t="s">
        <v>2</v>
      </c>
      <c r="C43" s="103" t="s">
        <v>3</v>
      </c>
      <c r="D43" s="103" t="s">
        <v>4</v>
      </c>
      <c r="E43" s="103" t="s">
        <v>5</v>
      </c>
      <c r="F43" s="105" t="s">
        <v>6</v>
      </c>
      <c r="G43" s="106"/>
      <c r="H43" s="107"/>
      <c r="I43" s="103" t="s">
        <v>7</v>
      </c>
      <c r="J43" s="103" t="s">
        <v>8</v>
      </c>
    </row>
    <row r="44" spans="1:10">
      <c r="A44" s="104"/>
      <c r="B44" s="104"/>
      <c r="C44" s="104"/>
      <c r="D44" s="104"/>
      <c r="E44" s="104"/>
      <c r="F44" s="46" t="s">
        <v>9</v>
      </c>
      <c r="G44" s="46" t="s">
        <v>10</v>
      </c>
      <c r="H44" s="46" t="s">
        <v>11</v>
      </c>
      <c r="I44" s="104"/>
      <c r="J44" s="104"/>
    </row>
    <row r="45" spans="1:10">
      <c r="A45" s="5" t="s">
        <v>313</v>
      </c>
      <c r="B45" s="6">
        <v>44810.75204324074</v>
      </c>
      <c r="C45" s="5" t="s">
        <v>32</v>
      </c>
      <c r="D45" s="11"/>
      <c r="E45" s="8"/>
      <c r="F45" s="9">
        <v>4229.01</v>
      </c>
      <c r="I45" s="7" t="s">
        <v>9</v>
      </c>
      <c r="J45" s="8" t="s">
        <v>32</v>
      </c>
    </row>
    <row r="46" spans="1:10">
      <c r="A46" s="5" t="s">
        <v>313</v>
      </c>
      <c r="B46" s="6">
        <v>44810.75204324074</v>
      </c>
      <c r="C46" s="5" t="s">
        <v>32</v>
      </c>
      <c r="D46" s="11"/>
      <c r="E46" s="8"/>
      <c r="H46" s="9">
        <v>1656.02</v>
      </c>
      <c r="I46" s="5" t="s">
        <v>33</v>
      </c>
      <c r="J46" s="8" t="s">
        <v>32</v>
      </c>
    </row>
    <row r="47" spans="1:10">
      <c r="A47" s="10" t="s">
        <v>15</v>
      </c>
      <c r="B47" s="3"/>
      <c r="C47" s="3"/>
      <c r="D47" s="11"/>
      <c r="E47" s="8"/>
      <c r="F47" s="9"/>
      <c r="I47" s="7"/>
      <c r="J47" s="5"/>
    </row>
    <row r="48" spans="1:10" ht="15.75">
      <c r="A48" s="12" t="s">
        <v>16</v>
      </c>
      <c r="B48" s="12" t="s">
        <v>17</v>
      </c>
      <c r="C48" s="12" t="s">
        <v>18</v>
      </c>
      <c r="D48" s="20">
        <v>111768135</v>
      </c>
      <c r="E48" s="21">
        <v>111768284</v>
      </c>
      <c r="F48" s="9"/>
      <c r="I48" s="7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357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103" t="s">
        <v>0</v>
      </c>
      <c r="B53" s="103" t="s">
        <v>2</v>
      </c>
      <c r="C53" s="103" t="s">
        <v>3</v>
      </c>
      <c r="D53" s="103" t="s">
        <v>4</v>
      </c>
      <c r="E53" s="103" t="s">
        <v>5</v>
      </c>
      <c r="F53" s="105" t="s">
        <v>6</v>
      </c>
      <c r="G53" s="106"/>
      <c r="H53" s="107"/>
      <c r="I53" s="103" t="s">
        <v>7</v>
      </c>
      <c r="J53" s="103" t="s">
        <v>8</v>
      </c>
    </row>
    <row r="54" spans="1:10">
      <c r="A54" s="104"/>
      <c r="B54" s="104"/>
      <c r="C54" s="104"/>
      <c r="D54" s="104"/>
      <c r="E54" s="104"/>
      <c r="F54" s="46" t="s">
        <v>9</v>
      </c>
      <c r="G54" s="46" t="s">
        <v>10</v>
      </c>
      <c r="H54" s="46" t="s">
        <v>11</v>
      </c>
      <c r="I54" s="104"/>
      <c r="J54" s="104"/>
    </row>
    <row r="55" spans="1:10">
      <c r="A55" s="5" t="s">
        <v>358</v>
      </c>
      <c r="B55" s="6">
        <v>44811.754119004632</v>
      </c>
      <c r="C55" s="5" t="s">
        <v>32</v>
      </c>
      <c r="D55" s="11"/>
      <c r="E55" s="8"/>
      <c r="F55" s="9">
        <v>5938.17</v>
      </c>
      <c r="I55" s="7" t="s">
        <v>9</v>
      </c>
      <c r="J55" s="8" t="s">
        <v>32</v>
      </c>
    </row>
    <row r="56" spans="1:10">
      <c r="A56" s="5" t="s">
        <v>358</v>
      </c>
      <c r="B56" s="6">
        <v>44811.754119004632</v>
      </c>
      <c r="C56" s="5" t="s">
        <v>32</v>
      </c>
      <c r="D56" s="11"/>
      <c r="E56" s="8"/>
      <c r="G56" s="9">
        <v>2702.51</v>
      </c>
      <c r="I56" s="5" t="s">
        <v>33</v>
      </c>
      <c r="J56" s="8" t="s">
        <v>32</v>
      </c>
    </row>
    <row r="57" spans="1:10">
      <c r="A57" s="10" t="s">
        <v>15</v>
      </c>
      <c r="B57" s="3"/>
      <c r="C57" s="3"/>
      <c r="D57" s="11"/>
      <c r="E57" s="8"/>
      <c r="H57" s="9"/>
      <c r="I57" s="7"/>
      <c r="J57" s="8"/>
    </row>
    <row r="58" spans="1:10" ht="15.75">
      <c r="A58" s="12" t="s">
        <v>16</v>
      </c>
      <c r="B58" s="12" t="s">
        <v>17</v>
      </c>
      <c r="C58" s="12" t="s">
        <v>18</v>
      </c>
      <c r="D58" s="20">
        <v>111769666</v>
      </c>
      <c r="E58" s="21">
        <v>111784070</v>
      </c>
      <c r="H58" s="9"/>
      <c r="I58" s="7"/>
      <c r="J58" s="8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399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103" t="s">
        <v>0</v>
      </c>
      <c r="B63" s="103" t="s">
        <v>2</v>
      </c>
      <c r="C63" s="103" t="s">
        <v>3</v>
      </c>
      <c r="D63" s="103" t="s">
        <v>4</v>
      </c>
      <c r="E63" s="103" t="s">
        <v>5</v>
      </c>
      <c r="F63" s="105" t="s">
        <v>6</v>
      </c>
      <c r="G63" s="106"/>
      <c r="H63" s="107"/>
      <c r="I63" s="103" t="s">
        <v>7</v>
      </c>
      <c r="J63" s="103" t="s">
        <v>8</v>
      </c>
    </row>
    <row r="64" spans="1:10">
      <c r="A64" s="104"/>
      <c r="B64" s="104"/>
      <c r="C64" s="104"/>
      <c r="D64" s="104"/>
      <c r="E64" s="104"/>
      <c r="F64" s="46" t="s">
        <v>9</v>
      </c>
      <c r="G64" s="46" t="s">
        <v>10</v>
      </c>
      <c r="H64" s="46" t="s">
        <v>11</v>
      </c>
      <c r="I64" s="104"/>
      <c r="J64" s="104"/>
    </row>
    <row r="65" spans="1:10">
      <c r="A65" s="5" t="s">
        <v>400</v>
      </c>
      <c r="B65" s="6">
        <v>44812.750960127312</v>
      </c>
      <c r="C65" s="5" t="s">
        <v>32</v>
      </c>
      <c r="D65" s="11"/>
      <c r="E65" s="8"/>
      <c r="F65" s="9">
        <v>4182.09</v>
      </c>
      <c r="I65" s="7" t="s">
        <v>9</v>
      </c>
      <c r="J65" s="8" t="s">
        <v>32</v>
      </c>
    </row>
    <row r="66" spans="1:10">
      <c r="A66" s="5" t="s">
        <v>400</v>
      </c>
      <c r="B66" s="6">
        <v>44812.750960127312</v>
      </c>
      <c r="C66" s="5" t="s">
        <v>32</v>
      </c>
      <c r="D66" s="11"/>
      <c r="E66" s="8"/>
      <c r="H66" s="9">
        <v>1288.24</v>
      </c>
      <c r="I66" s="5" t="s">
        <v>33</v>
      </c>
      <c r="J66" s="8" t="s">
        <v>32</v>
      </c>
    </row>
    <row r="67" spans="1:10">
      <c r="A67" s="10" t="s">
        <v>15</v>
      </c>
      <c r="B67" s="3"/>
      <c r="C67" s="3"/>
      <c r="D67" s="11"/>
      <c r="E67" s="8"/>
      <c r="H67" s="9"/>
      <c r="I67" s="7"/>
      <c r="J67" s="5"/>
    </row>
    <row r="68" spans="1:10" ht="15.75">
      <c r="A68" s="12" t="s">
        <v>16</v>
      </c>
      <c r="B68" s="12" t="s">
        <v>17</v>
      </c>
      <c r="C68" s="12" t="s">
        <v>18</v>
      </c>
      <c r="D68" s="20">
        <v>111792933</v>
      </c>
      <c r="E68" s="21">
        <v>111794619</v>
      </c>
      <c r="H68" s="9"/>
      <c r="I68" s="7"/>
      <c r="J68" s="5"/>
    </row>
    <row r="71" spans="1:10">
      <c r="A71" s="1" t="s">
        <v>0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3" t="s">
        <v>441</v>
      </c>
      <c r="B72" s="2"/>
      <c r="C72" s="2"/>
      <c r="D72" s="2"/>
      <c r="E72" s="2"/>
      <c r="F72" s="2"/>
      <c r="G72" s="2"/>
      <c r="H72" s="2"/>
      <c r="I72" s="2"/>
      <c r="J72" s="2"/>
    </row>
    <row r="73" spans="1:10">
      <c r="A73" s="103" t="s">
        <v>0</v>
      </c>
      <c r="B73" s="103" t="s">
        <v>2</v>
      </c>
      <c r="C73" s="103" t="s">
        <v>3</v>
      </c>
      <c r="D73" s="103" t="s">
        <v>4</v>
      </c>
      <c r="E73" s="103" t="s">
        <v>5</v>
      </c>
      <c r="F73" s="105" t="s">
        <v>6</v>
      </c>
      <c r="G73" s="106"/>
      <c r="H73" s="107"/>
      <c r="I73" s="103" t="s">
        <v>7</v>
      </c>
      <c r="J73" s="103" t="s">
        <v>8</v>
      </c>
    </row>
    <row r="74" spans="1:10">
      <c r="A74" s="104"/>
      <c r="B74" s="104"/>
      <c r="C74" s="104"/>
      <c r="D74" s="104"/>
      <c r="E74" s="104"/>
      <c r="F74" s="46" t="s">
        <v>9</v>
      </c>
      <c r="G74" s="46" t="s">
        <v>10</v>
      </c>
      <c r="H74" s="46" t="s">
        <v>11</v>
      </c>
      <c r="I74" s="104"/>
      <c r="J74" s="104"/>
    </row>
    <row r="75" spans="1:10">
      <c r="A75" s="5" t="s">
        <v>442</v>
      </c>
      <c r="B75" s="6">
        <v>44813.766077754626</v>
      </c>
      <c r="C75" s="5" t="s">
        <v>32</v>
      </c>
      <c r="D75" s="11"/>
      <c r="E75" s="8"/>
      <c r="F75" s="9">
        <v>5291.72</v>
      </c>
      <c r="I75" s="7" t="s">
        <v>9</v>
      </c>
      <c r="J75" s="8" t="s">
        <v>32</v>
      </c>
    </row>
    <row r="76" spans="1:10">
      <c r="A76" s="5" t="s">
        <v>442</v>
      </c>
      <c r="B76" s="6">
        <v>44813.766077754626</v>
      </c>
      <c r="C76" s="5" t="s">
        <v>32</v>
      </c>
      <c r="D76" s="11"/>
      <c r="E76" s="8"/>
      <c r="H76" s="9">
        <v>869.78</v>
      </c>
      <c r="I76" s="5" t="s">
        <v>33</v>
      </c>
      <c r="J76" s="8" t="s">
        <v>32</v>
      </c>
    </row>
    <row r="77" spans="1:10">
      <c r="A77" s="10" t="s">
        <v>15</v>
      </c>
      <c r="B77" s="3"/>
      <c r="C77" s="3"/>
      <c r="D77" s="11"/>
      <c r="E77" s="8"/>
      <c r="F77" s="9"/>
      <c r="I77" s="7"/>
      <c r="J77" s="8"/>
    </row>
    <row r="78" spans="1:10" ht="15.75">
      <c r="A78" s="12" t="s">
        <v>16</v>
      </c>
      <c r="B78" s="12" t="s">
        <v>17</v>
      </c>
      <c r="C78" s="12" t="s">
        <v>18</v>
      </c>
      <c r="D78" s="20">
        <v>111794445</v>
      </c>
      <c r="E78" s="21">
        <v>111794620</v>
      </c>
      <c r="F78" s="9"/>
      <c r="I78" s="7"/>
      <c r="J78" s="8"/>
    </row>
    <row r="79" spans="1:10">
      <c r="A79" s="5"/>
      <c r="B79" s="6"/>
      <c r="C79" s="5"/>
      <c r="D79" s="11"/>
      <c r="E79" s="8"/>
      <c r="F79" s="9"/>
      <c r="I79" s="7"/>
      <c r="J79" s="8"/>
    </row>
    <row r="80" spans="1:10">
      <c r="A80" s="5"/>
      <c r="B80" s="6"/>
      <c r="C80" s="5"/>
      <c r="D80" s="11"/>
      <c r="E80" s="8"/>
      <c r="F80" s="9"/>
      <c r="I80" s="7"/>
      <c r="J80" s="8"/>
    </row>
    <row r="81" spans="1:10">
      <c r="A81" s="1" t="s">
        <v>0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3" t="s">
        <v>437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103" t="s">
        <v>0</v>
      </c>
      <c r="B83" s="103" t="s">
        <v>2</v>
      </c>
      <c r="C83" s="103" t="s">
        <v>3</v>
      </c>
      <c r="D83" s="103" t="s">
        <v>4</v>
      </c>
      <c r="E83" s="103" t="s">
        <v>5</v>
      </c>
      <c r="F83" s="105" t="s">
        <v>6</v>
      </c>
      <c r="G83" s="106"/>
      <c r="H83" s="107"/>
      <c r="I83" s="103" t="s">
        <v>7</v>
      </c>
      <c r="J83" s="103" t="s">
        <v>8</v>
      </c>
    </row>
    <row r="84" spans="1:10">
      <c r="A84" s="104"/>
      <c r="B84" s="104"/>
      <c r="C84" s="104"/>
      <c r="D84" s="104"/>
      <c r="E84" s="104"/>
      <c r="F84" s="46" t="s">
        <v>9</v>
      </c>
      <c r="G84" s="46" t="s">
        <v>10</v>
      </c>
      <c r="H84" s="46" t="s">
        <v>11</v>
      </c>
      <c r="I84" s="104"/>
      <c r="J84" s="104"/>
    </row>
    <row r="85" spans="1:10">
      <c r="A85" s="5" t="s">
        <v>443</v>
      </c>
      <c r="B85" s="6">
        <v>44814.551447997685</v>
      </c>
      <c r="C85" s="5" t="s">
        <v>32</v>
      </c>
      <c r="D85" s="11"/>
      <c r="E85" s="8"/>
      <c r="F85" s="9">
        <v>3271.02</v>
      </c>
      <c r="I85" s="7" t="s">
        <v>9</v>
      </c>
      <c r="J85" s="8" t="s">
        <v>32</v>
      </c>
    </row>
    <row r="86" spans="1:10">
      <c r="A86" s="5" t="s">
        <v>443</v>
      </c>
      <c r="B86" s="6">
        <v>44814.551447997685</v>
      </c>
      <c r="C86" s="5" t="s">
        <v>32</v>
      </c>
      <c r="D86" s="11"/>
      <c r="E86" s="8"/>
      <c r="H86" s="9">
        <v>1392.02</v>
      </c>
      <c r="I86" s="5" t="s">
        <v>33</v>
      </c>
      <c r="J86" s="8" t="s">
        <v>32</v>
      </c>
    </row>
    <row r="87" spans="1:10">
      <c r="A87" s="10" t="s">
        <v>15</v>
      </c>
      <c r="B87" s="3"/>
      <c r="C87" s="3"/>
      <c r="D87" s="11"/>
      <c r="E87" s="8"/>
      <c r="H87" s="9"/>
      <c r="I87" s="5"/>
      <c r="J87" s="5"/>
    </row>
    <row r="88" spans="1:10" ht="15.75">
      <c r="A88" s="12" t="s">
        <v>16</v>
      </c>
      <c r="B88" s="12" t="s">
        <v>17</v>
      </c>
      <c r="C88" s="12" t="s">
        <v>18</v>
      </c>
      <c r="D88" s="20">
        <v>111795988</v>
      </c>
      <c r="E88" s="21">
        <v>111803064</v>
      </c>
      <c r="H88" s="9"/>
      <c r="I88" s="5"/>
      <c r="J88" s="5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504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3" t="s">
        <v>0</v>
      </c>
      <c r="B93" s="103" t="s">
        <v>2</v>
      </c>
      <c r="C93" s="103" t="s">
        <v>3</v>
      </c>
      <c r="D93" s="103" t="s">
        <v>4</v>
      </c>
      <c r="E93" s="103" t="s">
        <v>5</v>
      </c>
      <c r="F93" s="105" t="s">
        <v>6</v>
      </c>
      <c r="G93" s="106"/>
      <c r="H93" s="107"/>
      <c r="I93" s="103" t="s">
        <v>7</v>
      </c>
      <c r="J93" s="103" t="s">
        <v>8</v>
      </c>
    </row>
    <row r="94" spans="1:10">
      <c r="A94" s="104"/>
      <c r="B94" s="104"/>
      <c r="C94" s="104"/>
      <c r="D94" s="104"/>
      <c r="E94" s="104"/>
      <c r="F94" s="46" t="s">
        <v>9</v>
      </c>
      <c r="G94" s="46" t="s">
        <v>10</v>
      </c>
      <c r="H94" s="46" t="s">
        <v>11</v>
      </c>
      <c r="I94" s="104"/>
      <c r="J94" s="104"/>
    </row>
    <row r="95" spans="1:10">
      <c r="A95" s="5" t="s">
        <v>505</v>
      </c>
      <c r="B95" s="6">
        <v>44816.792980625003</v>
      </c>
      <c r="C95" s="5" t="s">
        <v>32</v>
      </c>
      <c r="D95" s="11"/>
      <c r="E95" s="8"/>
      <c r="F95" s="9">
        <v>3854.38</v>
      </c>
      <c r="I95" s="7" t="s">
        <v>9</v>
      </c>
      <c r="J95" s="8" t="s">
        <v>32</v>
      </c>
    </row>
    <row r="96" spans="1:10">
      <c r="A96" s="5" t="s">
        <v>505</v>
      </c>
      <c r="B96" s="6">
        <v>44816.792980625003</v>
      </c>
      <c r="C96" s="5" t="s">
        <v>32</v>
      </c>
      <c r="D96" s="11"/>
      <c r="E96" s="8"/>
      <c r="H96" s="9">
        <v>13660.98</v>
      </c>
      <c r="I96" s="5" t="s">
        <v>33</v>
      </c>
      <c r="J96" s="8" t="s">
        <v>32</v>
      </c>
    </row>
    <row r="97" spans="1:10">
      <c r="A97" s="10" t="s">
        <v>15</v>
      </c>
      <c r="B97" s="3"/>
      <c r="C97" s="3"/>
      <c r="D97" s="11"/>
      <c r="E97" s="8"/>
      <c r="H97" s="9"/>
      <c r="I97" s="7"/>
      <c r="J97" s="8"/>
    </row>
    <row r="98" spans="1:10" ht="15.75">
      <c r="A98" s="12" t="s">
        <v>16</v>
      </c>
      <c r="B98" s="12" t="s">
        <v>17</v>
      </c>
      <c r="C98" s="12" t="s">
        <v>18</v>
      </c>
      <c r="D98" s="20">
        <v>111804706</v>
      </c>
      <c r="E98" s="21">
        <v>111806257</v>
      </c>
      <c r="H98" s="9"/>
      <c r="I98" s="7"/>
      <c r="J98" s="8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542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103" t="s">
        <v>0</v>
      </c>
      <c r="B103" s="103" t="s">
        <v>2</v>
      </c>
      <c r="C103" s="103" t="s">
        <v>3</v>
      </c>
      <c r="D103" s="103" t="s">
        <v>4</v>
      </c>
      <c r="E103" s="103" t="s">
        <v>5</v>
      </c>
      <c r="F103" s="105" t="s">
        <v>6</v>
      </c>
      <c r="G103" s="106"/>
      <c r="H103" s="107"/>
      <c r="I103" s="103" t="s">
        <v>7</v>
      </c>
      <c r="J103" s="103" t="s">
        <v>8</v>
      </c>
    </row>
    <row r="104" spans="1:10">
      <c r="A104" s="104"/>
      <c r="B104" s="104"/>
      <c r="C104" s="104"/>
      <c r="D104" s="104"/>
      <c r="E104" s="104"/>
      <c r="F104" s="46" t="s">
        <v>9</v>
      </c>
      <c r="G104" s="46" t="s">
        <v>10</v>
      </c>
      <c r="H104" s="46" t="s">
        <v>11</v>
      </c>
      <c r="I104" s="104"/>
      <c r="J104" s="104"/>
    </row>
    <row r="105" spans="1:10">
      <c r="A105" s="5" t="s">
        <v>543</v>
      </c>
      <c r="B105" s="6">
        <v>44817.792405358799</v>
      </c>
      <c r="C105" s="5" t="s">
        <v>32</v>
      </c>
      <c r="D105" s="11"/>
      <c r="E105" s="8"/>
      <c r="F105" s="9">
        <v>5345.13</v>
      </c>
      <c r="I105" s="7" t="s">
        <v>9</v>
      </c>
      <c r="J105" s="8" t="s">
        <v>32</v>
      </c>
    </row>
    <row r="106" spans="1:10">
      <c r="A106" s="5" t="s">
        <v>543</v>
      </c>
      <c r="B106" s="6">
        <v>44817.792405358799</v>
      </c>
      <c r="C106" s="5" t="s">
        <v>32</v>
      </c>
      <c r="D106" s="11"/>
      <c r="E106" s="8"/>
      <c r="H106" s="9">
        <v>2206.4899999999998</v>
      </c>
      <c r="I106" s="5" t="s">
        <v>33</v>
      </c>
      <c r="J106" s="8" t="s">
        <v>32</v>
      </c>
    </row>
    <row r="107" spans="1:10">
      <c r="A107" s="10" t="s">
        <v>15</v>
      </c>
      <c r="B107" s="3"/>
      <c r="C107" s="3"/>
      <c r="D107" s="11"/>
      <c r="E107" s="8"/>
      <c r="H107" s="9"/>
      <c r="I107" s="5"/>
      <c r="J107" s="5"/>
    </row>
    <row r="108" spans="1:10" ht="15.75">
      <c r="A108" s="12" t="s">
        <v>16</v>
      </c>
      <c r="B108" s="12" t="s">
        <v>17</v>
      </c>
      <c r="C108" s="12" t="s">
        <v>18</v>
      </c>
      <c r="D108" s="20">
        <v>111808192</v>
      </c>
      <c r="E108" s="21">
        <v>111808266</v>
      </c>
      <c r="H108" s="9"/>
      <c r="I108" s="5"/>
      <c r="J108" s="5"/>
    </row>
    <row r="109" spans="1:10">
      <c r="A109" s="5"/>
      <c r="B109" s="6"/>
      <c r="C109" s="5"/>
      <c r="D109" s="11"/>
      <c r="E109" s="8"/>
      <c r="H109" s="9"/>
      <c r="I109" s="5"/>
      <c r="J109" s="5"/>
    </row>
    <row r="111" spans="1:10">
      <c r="A111" s="1" t="s">
        <v>0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3" t="s">
        <v>573</v>
      </c>
      <c r="B112" s="2"/>
      <c r="C112" s="2"/>
      <c r="D112" s="2"/>
      <c r="E112" s="2"/>
      <c r="F112" s="2"/>
      <c r="G112" s="2"/>
      <c r="H112" s="2"/>
      <c r="I112" s="2"/>
      <c r="J112" s="2"/>
    </row>
    <row r="113" spans="1:10">
      <c r="A113" s="103" t="s">
        <v>0</v>
      </c>
      <c r="B113" s="103" t="s">
        <v>2</v>
      </c>
      <c r="C113" s="103" t="s">
        <v>3</v>
      </c>
      <c r="D113" s="103" t="s">
        <v>4</v>
      </c>
      <c r="E113" s="103" t="s">
        <v>5</v>
      </c>
      <c r="F113" s="105" t="s">
        <v>6</v>
      </c>
      <c r="G113" s="106"/>
      <c r="H113" s="107"/>
      <c r="I113" s="103" t="s">
        <v>7</v>
      </c>
      <c r="J113" s="103" t="s">
        <v>8</v>
      </c>
    </row>
    <row r="114" spans="1:10">
      <c r="A114" s="104"/>
      <c r="B114" s="104"/>
      <c r="C114" s="104"/>
      <c r="D114" s="104"/>
      <c r="E114" s="104"/>
      <c r="F114" s="46" t="s">
        <v>9</v>
      </c>
      <c r="G114" s="46" t="s">
        <v>10</v>
      </c>
      <c r="H114" s="46" t="s">
        <v>11</v>
      </c>
      <c r="I114" s="104"/>
      <c r="J114" s="104"/>
    </row>
    <row r="115" spans="1:10">
      <c r="A115" s="5" t="s">
        <v>577</v>
      </c>
      <c r="B115" s="6">
        <v>44818.791533379626</v>
      </c>
      <c r="C115" s="5" t="s">
        <v>32</v>
      </c>
      <c r="D115" s="11"/>
      <c r="E115" s="8"/>
      <c r="F115" s="9">
        <v>5432.88</v>
      </c>
      <c r="I115" s="7" t="s">
        <v>9</v>
      </c>
      <c r="J115" s="8" t="s">
        <v>32</v>
      </c>
    </row>
    <row r="116" spans="1:10">
      <c r="A116" s="5" t="s">
        <v>577</v>
      </c>
      <c r="B116" s="6">
        <v>44818.791533379626</v>
      </c>
      <c r="C116" s="5" t="s">
        <v>32</v>
      </c>
      <c r="D116" s="11"/>
      <c r="E116" s="8"/>
      <c r="H116" s="9">
        <v>1447.89</v>
      </c>
      <c r="I116" s="5" t="s">
        <v>33</v>
      </c>
      <c r="J116" s="8" t="s">
        <v>32</v>
      </c>
    </row>
    <row r="117" spans="1:10">
      <c r="A117" s="10" t="s">
        <v>15</v>
      </c>
      <c r="B117" s="3"/>
      <c r="C117" s="3"/>
      <c r="D117" s="11"/>
      <c r="E117" s="8"/>
      <c r="H117" s="9"/>
      <c r="I117" s="7"/>
      <c r="J117" s="5"/>
    </row>
    <row r="118" spans="1:10" ht="15.75">
      <c r="A118" s="12" t="s">
        <v>16</v>
      </c>
      <c r="B118" s="12" t="s">
        <v>17</v>
      </c>
      <c r="C118" s="12" t="s">
        <v>18</v>
      </c>
      <c r="D118" s="20">
        <v>111817182</v>
      </c>
      <c r="E118" s="21">
        <v>111822378</v>
      </c>
      <c r="H118" s="9"/>
      <c r="I118" s="7"/>
      <c r="J118" s="5"/>
    </row>
    <row r="121" spans="1:10">
      <c r="A121" s="1" t="s">
        <v>0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3" t="s">
        <v>606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103" t="s">
        <v>0</v>
      </c>
      <c r="B123" s="103" t="s">
        <v>2</v>
      </c>
      <c r="C123" s="103" t="s">
        <v>3</v>
      </c>
      <c r="D123" s="103" t="s">
        <v>4</v>
      </c>
      <c r="E123" s="103" t="s">
        <v>5</v>
      </c>
      <c r="F123" s="105" t="s">
        <v>6</v>
      </c>
      <c r="G123" s="106"/>
      <c r="H123" s="107"/>
      <c r="I123" s="103" t="s">
        <v>7</v>
      </c>
      <c r="J123" s="103" t="s">
        <v>8</v>
      </c>
    </row>
    <row r="124" spans="1:10">
      <c r="A124" s="104"/>
      <c r="B124" s="104"/>
      <c r="C124" s="104"/>
      <c r="D124" s="104"/>
      <c r="E124" s="104"/>
      <c r="F124" s="46" t="s">
        <v>9</v>
      </c>
      <c r="G124" s="46" t="s">
        <v>10</v>
      </c>
      <c r="H124" s="46" t="s">
        <v>11</v>
      </c>
      <c r="I124" s="104"/>
      <c r="J124" s="104"/>
    </row>
    <row r="125" spans="1:10">
      <c r="A125" s="5" t="s">
        <v>607</v>
      </c>
      <c r="B125" s="6">
        <v>44819.792514976849</v>
      </c>
      <c r="C125" s="5" t="s">
        <v>32</v>
      </c>
      <c r="D125" s="11"/>
      <c r="E125" s="8"/>
      <c r="F125" s="9">
        <v>4420.84</v>
      </c>
      <c r="I125" s="7" t="s">
        <v>9</v>
      </c>
      <c r="J125" s="8" t="s">
        <v>32</v>
      </c>
    </row>
    <row r="126" spans="1:10">
      <c r="A126" s="5" t="s">
        <v>607</v>
      </c>
      <c r="B126" s="6">
        <v>44819.792514976849</v>
      </c>
      <c r="C126" s="5" t="s">
        <v>32</v>
      </c>
      <c r="D126" s="11"/>
      <c r="E126" s="8"/>
      <c r="H126" s="9">
        <v>1246.79</v>
      </c>
      <c r="I126" s="5" t="s">
        <v>33</v>
      </c>
      <c r="J126" s="8" t="s">
        <v>32</v>
      </c>
    </row>
    <row r="127" spans="1:10">
      <c r="A127" s="10" t="s">
        <v>15</v>
      </c>
      <c r="B127" s="3"/>
      <c r="C127" s="3"/>
      <c r="D127" s="11"/>
      <c r="E127" s="8"/>
      <c r="F127" s="62"/>
      <c r="H127" s="9"/>
      <c r="I127" s="7"/>
      <c r="J127" s="8"/>
    </row>
    <row r="128" spans="1:10" ht="15.75">
      <c r="A128" s="12" t="s">
        <v>16</v>
      </c>
      <c r="B128" s="12" t="s">
        <v>17</v>
      </c>
      <c r="C128" s="12" t="s">
        <v>18</v>
      </c>
      <c r="D128" s="20">
        <v>111824711</v>
      </c>
      <c r="E128" s="21">
        <v>111833513</v>
      </c>
      <c r="H128" s="9"/>
      <c r="I128" s="7"/>
      <c r="J128" s="8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650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651</v>
      </c>
      <c r="B135" s="6">
        <v>44820.792871377314</v>
      </c>
      <c r="C135" s="5" t="s">
        <v>32</v>
      </c>
      <c r="D135" s="11"/>
      <c r="E135" s="8"/>
      <c r="F135" s="9">
        <v>4991.88</v>
      </c>
      <c r="I135" s="7" t="s">
        <v>9</v>
      </c>
      <c r="J135" s="8" t="s">
        <v>32</v>
      </c>
    </row>
    <row r="136" spans="1:10">
      <c r="A136" s="5" t="s">
        <v>651</v>
      </c>
      <c r="B136" s="6">
        <v>44820.792871377314</v>
      </c>
      <c r="C136" s="5" t="s">
        <v>32</v>
      </c>
      <c r="D136" s="11"/>
      <c r="E136" s="8"/>
      <c r="H136" s="9">
        <v>740.44</v>
      </c>
      <c r="I136" s="5" t="s">
        <v>33</v>
      </c>
      <c r="J136" s="8" t="s">
        <v>32</v>
      </c>
    </row>
    <row r="137" spans="1:10">
      <c r="A137" s="10" t="s">
        <v>15</v>
      </c>
      <c r="B137" s="3"/>
      <c r="C137" s="3"/>
      <c r="D137" s="11"/>
      <c r="E137" s="8"/>
      <c r="H137" s="9"/>
      <c r="I137" s="7"/>
      <c r="J137" s="8"/>
    </row>
    <row r="138" spans="1:10" ht="15.75">
      <c r="A138" s="12" t="s">
        <v>16</v>
      </c>
      <c r="B138" s="12" t="s">
        <v>17</v>
      </c>
      <c r="C138" s="12" t="s">
        <v>18</v>
      </c>
      <c r="D138" s="20">
        <v>111824712</v>
      </c>
      <c r="E138" s="21">
        <v>111833515</v>
      </c>
      <c r="H138" s="9"/>
      <c r="I138" s="7"/>
      <c r="J138" s="8"/>
    </row>
    <row r="139" spans="1:10">
      <c r="A139" s="5"/>
      <c r="B139" s="6"/>
      <c r="C139" s="5"/>
      <c r="D139" s="11"/>
      <c r="E139" s="8"/>
      <c r="H139" s="9"/>
      <c r="I139" s="7"/>
      <c r="J139" s="8"/>
    </row>
    <row r="140" spans="1:10">
      <c r="A140" s="5"/>
      <c r="B140" s="6"/>
      <c r="C140" s="5"/>
      <c r="D140" s="11"/>
      <c r="E140" s="8"/>
      <c r="H140" s="9"/>
      <c r="I140" s="7"/>
      <c r="J140" s="8"/>
    </row>
    <row r="141" spans="1:10">
      <c r="A141" s="1" t="s">
        <v>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3" t="s">
        <v>645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103" t="s">
        <v>0</v>
      </c>
      <c r="B143" s="103" t="s">
        <v>2</v>
      </c>
      <c r="C143" s="103" t="s">
        <v>3</v>
      </c>
      <c r="D143" s="103" t="s">
        <v>4</v>
      </c>
      <c r="E143" s="103" t="s">
        <v>5</v>
      </c>
      <c r="F143" s="105" t="s">
        <v>6</v>
      </c>
      <c r="G143" s="106"/>
      <c r="H143" s="107"/>
      <c r="I143" s="103" t="s">
        <v>7</v>
      </c>
      <c r="J143" s="103" t="s">
        <v>8</v>
      </c>
    </row>
    <row r="144" spans="1:10">
      <c r="A144" s="104"/>
      <c r="B144" s="104"/>
      <c r="C144" s="104"/>
      <c r="D144" s="104"/>
      <c r="E144" s="104"/>
      <c r="F144" s="46" t="s">
        <v>9</v>
      </c>
      <c r="G144" s="46" t="s">
        <v>10</v>
      </c>
      <c r="H144" s="46" t="s">
        <v>11</v>
      </c>
      <c r="I144" s="104"/>
      <c r="J144" s="104"/>
    </row>
    <row r="145" spans="1:10">
      <c r="A145" s="5" t="s">
        <v>652</v>
      </c>
      <c r="B145" s="6">
        <v>44821.586897245368</v>
      </c>
      <c r="C145" s="5" t="s">
        <v>32</v>
      </c>
      <c r="D145" s="11"/>
      <c r="E145" s="8"/>
      <c r="F145" s="9">
        <v>3040.87</v>
      </c>
      <c r="I145" s="7" t="s">
        <v>9</v>
      </c>
      <c r="J145" s="8" t="s">
        <v>32</v>
      </c>
    </row>
    <row r="146" spans="1:10">
      <c r="A146" s="5" t="s">
        <v>652</v>
      </c>
      <c r="B146" s="6">
        <v>44821.586897245368</v>
      </c>
      <c r="C146" s="5" t="s">
        <v>32</v>
      </c>
      <c r="D146" s="11"/>
      <c r="E146" s="8"/>
      <c r="H146" s="9">
        <v>1917.81</v>
      </c>
      <c r="I146" s="5" t="s">
        <v>33</v>
      </c>
      <c r="J146" s="8" t="s">
        <v>32</v>
      </c>
    </row>
    <row r="147" spans="1:10">
      <c r="A147" s="10" t="s">
        <v>15</v>
      </c>
      <c r="B147" s="3"/>
      <c r="C147" s="3"/>
      <c r="D147" s="11"/>
      <c r="E147" s="8"/>
      <c r="H147" s="9"/>
      <c r="I147" s="7"/>
      <c r="J147" s="8"/>
    </row>
    <row r="148" spans="1:10" ht="15.75">
      <c r="A148" s="12" t="s">
        <v>16</v>
      </c>
      <c r="B148" s="12" t="s">
        <v>17</v>
      </c>
      <c r="C148" s="12" t="s">
        <v>18</v>
      </c>
      <c r="D148" s="20">
        <v>111834871</v>
      </c>
      <c r="E148" s="21">
        <v>111842069</v>
      </c>
      <c r="H148" s="9"/>
      <c r="I148" s="7"/>
      <c r="J148" s="8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708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103" t="s">
        <v>0</v>
      </c>
      <c r="B153" s="103" t="s">
        <v>2</v>
      </c>
      <c r="C153" s="103" t="s">
        <v>3</v>
      </c>
      <c r="D153" s="103" t="s">
        <v>4</v>
      </c>
      <c r="E153" s="103" t="s">
        <v>5</v>
      </c>
      <c r="F153" s="105" t="s">
        <v>6</v>
      </c>
      <c r="G153" s="106"/>
      <c r="H153" s="107"/>
      <c r="I153" s="103" t="s">
        <v>7</v>
      </c>
      <c r="J153" s="103" t="s">
        <v>8</v>
      </c>
    </row>
    <row r="154" spans="1:10">
      <c r="A154" s="104"/>
      <c r="B154" s="104"/>
      <c r="C154" s="104"/>
      <c r="D154" s="104"/>
      <c r="E154" s="104"/>
      <c r="F154" s="46" t="s">
        <v>9</v>
      </c>
      <c r="G154" s="46" t="s">
        <v>10</v>
      </c>
      <c r="H154" s="46" t="s">
        <v>11</v>
      </c>
      <c r="I154" s="104"/>
      <c r="J154" s="104"/>
    </row>
    <row r="155" spans="1:10" s="41" customFormat="1">
      <c r="A155" s="64"/>
      <c r="B155" s="64"/>
      <c r="C155" s="64"/>
      <c r="D155" s="64"/>
      <c r="E155" s="64"/>
      <c r="F155" s="65"/>
      <c r="G155" s="65"/>
      <c r="H155" s="65"/>
      <c r="I155" s="64"/>
      <c r="J155" s="64"/>
    </row>
    <row r="156" spans="1:10" s="41" customFormat="1">
      <c r="A156" s="64"/>
      <c r="B156" s="64"/>
      <c r="C156" s="64"/>
      <c r="D156" s="64"/>
      <c r="E156" s="64"/>
      <c r="F156" s="65"/>
      <c r="G156" s="65"/>
      <c r="H156" s="65"/>
      <c r="I156" s="64"/>
      <c r="J156" s="64"/>
    </row>
    <row r="157" spans="1:10">
      <c r="A157" s="23" t="s">
        <v>740</v>
      </c>
      <c r="B157" s="35"/>
      <c r="C157" s="35"/>
      <c r="D157" s="35"/>
      <c r="E157" s="35"/>
    </row>
    <row r="158" spans="1:10">
      <c r="A158" s="10" t="s">
        <v>15</v>
      </c>
      <c r="B158" s="3"/>
      <c r="C158" s="3"/>
    </row>
    <row r="159" spans="1:10">
      <c r="A159" s="12" t="s">
        <v>16</v>
      </c>
      <c r="B159" s="12" t="s">
        <v>17</v>
      </c>
      <c r="C159" s="12" t="s">
        <v>18</v>
      </c>
    </row>
    <row r="162" spans="1:10">
      <c r="A162" s="1" t="s">
        <v>0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3" t="s">
        <v>746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103" t="s">
        <v>0</v>
      </c>
      <c r="B164" s="103" t="s">
        <v>2</v>
      </c>
      <c r="C164" s="103" t="s">
        <v>3</v>
      </c>
      <c r="D164" s="103" t="s">
        <v>4</v>
      </c>
      <c r="E164" s="103" t="s">
        <v>5</v>
      </c>
      <c r="F164" s="105" t="s">
        <v>6</v>
      </c>
      <c r="G164" s="106"/>
      <c r="H164" s="107"/>
      <c r="I164" s="103" t="s">
        <v>7</v>
      </c>
      <c r="J164" s="103" t="s">
        <v>8</v>
      </c>
    </row>
    <row r="165" spans="1:10">
      <c r="A165" s="104"/>
      <c r="B165" s="104"/>
      <c r="C165" s="104"/>
      <c r="D165" s="104"/>
      <c r="E165" s="104"/>
      <c r="F165" s="46" t="s">
        <v>9</v>
      </c>
      <c r="G165" s="46" t="s">
        <v>10</v>
      </c>
      <c r="H165" s="46" t="s">
        <v>11</v>
      </c>
      <c r="I165" s="104"/>
      <c r="J165" s="104"/>
    </row>
    <row r="166" spans="1:10">
      <c r="A166" s="5" t="s">
        <v>747</v>
      </c>
      <c r="B166" s="6">
        <v>44824.353236238429</v>
      </c>
      <c r="C166" s="5" t="s">
        <v>32</v>
      </c>
      <c r="D166" s="7"/>
      <c r="E166" s="8"/>
      <c r="F166" s="9">
        <v>3040.05</v>
      </c>
      <c r="I166" s="7" t="s">
        <v>9</v>
      </c>
      <c r="J166" s="8" t="s">
        <v>32</v>
      </c>
    </row>
    <row r="167" spans="1:10">
      <c r="A167" s="5" t="s">
        <v>747</v>
      </c>
      <c r="B167" s="6">
        <v>44824.353236238429</v>
      </c>
      <c r="C167" s="5" t="s">
        <v>32</v>
      </c>
      <c r="D167" s="7"/>
      <c r="E167" s="8"/>
      <c r="H167" s="9">
        <v>12939.04</v>
      </c>
      <c r="I167" s="5" t="s">
        <v>33</v>
      </c>
      <c r="J167" s="8" t="s">
        <v>32</v>
      </c>
    </row>
    <row r="168" spans="1:10">
      <c r="A168" s="10" t="s">
        <v>15</v>
      </c>
      <c r="B168" s="3"/>
      <c r="C168" s="3"/>
      <c r="D168" s="11"/>
      <c r="E168" s="8"/>
      <c r="H168" s="9"/>
      <c r="I168" s="7"/>
      <c r="J168" s="5"/>
    </row>
    <row r="169" spans="1:10" ht="15.75">
      <c r="A169" s="12" t="s">
        <v>16</v>
      </c>
      <c r="B169" s="12" t="s">
        <v>17</v>
      </c>
      <c r="C169" s="12" t="s">
        <v>18</v>
      </c>
      <c r="D169" s="20">
        <v>111848903</v>
      </c>
      <c r="E169" s="21">
        <v>111848971</v>
      </c>
      <c r="H169" s="9"/>
      <c r="I169" s="7"/>
      <c r="J169" s="5"/>
    </row>
    <row r="170" spans="1:10">
      <c r="A170" s="5"/>
      <c r="B170" s="6"/>
      <c r="C170" s="5"/>
      <c r="D170" s="11"/>
      <c r="E170" s="8"/>
      <c r="H170" s="9"/>
      <c r="I170" s="7"/>
      <c r="J170" s="5"/>
    </row>
    <row r="171" spans="1:10">
      <c r="A171" s="5"/>
      <c r="B171" s="6"/>
      <c r="C171" s="5"/>
      <c r="D171" s="11"/>
      <c r="E171" s="8"/>
      <c r="H171" s="9"/>
      <c r="I171" s="7"/>
      <c r="J171" s="5"/>
    </row>
    <row r="172" spans="1:10">
      <c r="A172" s="5" t="s">
        <v>748</v>
      </c>
      <c r="B172" s="6">
        <v>44824.792427615743</v>
      </c>
      <c r="C172" s="5" t="s">
        <v>32</v>
      </c>
      <c r="D172" s="11"/>
      <c r="E172" s="8"/>
      <c r="F172" s="9">
        <v>6554.84</v>
      </c>
      <c r="I172" s="7" t="s">
        <v>9</v>
      </c>
      <c r="J172" s="8" t="s">
        <v>32</v>
      </c>
    </row>
    <row r="173" spans="1:10">
      <c r="A173" s="5" t="s">
        <v>748</v>
      </c>
      <c r="B173" s="6">
        <v>44824.792427615743</v>
      </c>
      <c r="C173" s="5" t="s">
        <v>32</v>
      </c>
      <c r="D173" s="11"/>
      <c r="E173" s="8"/>
      <c r="H173" s="9">
        <v>2808.38</v>
      </c>
      <c r="I173" s="5" t="s">
        <v>418</v>
      </c>
      <c r="J173" s="8" t="s">
        <v>32</v>
      </c>
    </row>
    <row r="174" spans="1:10">
      <c r="A174" s="10" t="s">
        <v>15</v>
      </c>
      <c r="B174" s="3"/>
      <c r="C174" s="3"/>
      <c r="D174" s="11"/>
      <c r="E174" s="8"/>
      <c r="H174" s="9"/>
      <c r="I174" s="7"/>
      <c r="J174" s="5"/>
    </row>
    <row r="175" spans="1:10" ht="15.75">
      <c r="A175" s="12" t="s">
        <v>16</v>
      </c>
      <c r="B175" s="12" t="s">
        <v>17</v>
      </c>
      <c r="C175" s="12" t="s">
        <v>18</v>
      </c>
      <c r="D175" s="20">
        <v>111852979</v>
      </c>
      <c r="E175" s="21">
        <v>111856895</v>
      </c>
      <c r="H175" s="9"/>
      <c r="I175" s="7"/>
      <c r="J175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784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103" t="s">
        <v>0</v>
      </c>
      <c r="B180" s="103" t="s">
        <v>2</v>
      </c>
      <c r="C180" s="103" t="s">
        <v>3</v>
      </c>
      <c r="D180" s="103" t="s">
        <v>4</v>
      </c>
      <c r="E180" s="103" t="s">
        <v>5</v>
      </c>
      <c r="F180" s="105" t="s">
        <v>6</v>
      </c>
      <c r="G180" s="106"/>
      <c r="H180" s="107"/>
      <c r="I180" s="103" t="s">
        <v>7</v>
      </c>
      <c r="J180" s="103" t="s">
        <v>8</v>
      </c>
    </row>
    <row r="181" spans="1:10">
      <c r="A181" s="104"/>
      <c r="B181" s="104"/>
      <c r="C181" s="104"/>
      <c r="D181" s="104"/>
      <c r="E181" s="104"/>
      <c r="F181" s="46" t="s">
        <v>9</v>
      </c>
      <c r="G181" s="46" t="s">
        <v>10</v>
      </c>
      <c r="H181" s="46" t="s">
        <v>11</v>
      </c>
      <c r="I181" s="104"/>
      <c r="J181" s="104"/>
    </row>
    <row r="182" spans="1:10">
      <c r="A182" s="5" t="s">
        <v>785</v>
      </c>
      <c r="B182" s="6">
        <v>44825.792449942128</v>
      </c>
      <c r="C182" s="5" t="s">
        <v>32</v>
      </c>
      <c r="D182" s="11"/>
      <c r="E182" s="8"/>
      <c r="F182" s="9">
        <v>4161.2</v>
      </c>
      <c r="I182" s="7" t="s">
        <v>9</v>
      </c>
      <c r="J182" s="8" t="s">
        <v>32</v>
      </c>
    </row>
    <row r="183" spans="1:10">
      <c r="A183" s="5" t="s">
        <v>785</v>
      </c>
      <c r="B183" s="6">
        <v>44825.792449942128</v>
      </c>
      <c r="C183" s="5" t="s">
        <v>32</v>
      </c>
      <c r="D183" s="11"/>
      <c r="E183" s="8"/>
      <c r="H183" s="9">
        <v>2461.58</v>
      </c>
      <c r="I183" s="5" t="s">
        <v>418</v>
      </c>
      <c r="J183" s="8" t="s">
        <v>32</v>
      </c>
    </row>
    <row r="184" spans="1:10">
      <c r="A184" s="10" t="s">
        <v>15</v>
      </c>
      <c r="B184" s="3"/>
      <c r="C184" s="3"/>
      <c r="D184" s="11"/>
      <c r="E184" s="8"/>
      <c r="H184" s="9"/>
      <c r="I184" s="7"/>
      <c r="J184" s="5"/>
    </row>
    <row r="185" spans="1:10" ht="15.75">
      <c r="A185" s="12" t="s">
        <v>16</v>
      </c>
      <c r="B185" s="12" t="s">
        <v>17</v>
      </c>
      <c r="C185" s="12" t="s">
        <v>18</v>
      </c>
      <c r="D185" s="20">
        <v>111858305</v>
      </c>
      <c r="E185" s="21">
        <v>111862272</v>
      </c>
      <c r="H185" s="9"/>
      <c r="I185" s="7"/>
      <c r="J185" s="5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817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103" t="s">
        <v>0</v>
      </c>
      <c r="B190" s="103" t="s">
        <v>2</v>
      </c>
      <c r="C190" s="103" t="s">
        <v>3</v>
      </c>
      <c r="D190" s="103" t="s">
        <v>4</v>
      </c>
      <c r="E190" s="103" t="s">
        <v>5</v>
      </c>
      <c r="F190" s="105" t="s">
        <v>6</v>
      </c>
      <c r="G190" s="106"/>
      <c r="H190" s="107"/>
      <c r="I190" s="103" t="s">
        <v>7</v>
      </c>
      <c r="J190" s="103" t="s">
        <v>8</v>
      </c>
    </row>
    <row r="191" spans="1:10">
      <c r="A191" s="104"/>
      <c r="B191" s="104"/>
      <c r="C191" s="104"/>
      <c r="D191" s="104"/>
      <c r="E191" s="104"/>
      <c r="F191" s="46" t="s">
        <v>9</v>
      </c>
      <c r="G191" s="46" t="s">
        <v>10</v>
      </c>
      <c r="H191" s="46" t="s">
        <v>11</v>
      </c>
      <c r="I191" s="104"/>
      <c r="J191" s="104"/>
    </row>
    <row r="192" spans="1:10">
      <c r="A192" s="5" t="s">
        <v>818</v>
      </c>
      <c r="B192" s="6">
        <v>44826.793075520836</v>
      </c>
      <c r="C192" s="5" t="s">
        <v>32</v>
      </c>
      <c r="D192" s="11"/>
      <c r="E192" s="8"/>
      <c r="F192" s="9">
        <v>4592.01</v>
      </c>
      <c r="I192" s="7" t="s">
        <v>9</v>
      </c>
      <c r="J192" s="8" t="s">
        <v>32</v>
      </c>
    </row>
    <row r="193" spans="1:10">
      <c r="A193" s="5" t="s">
        <v>818</v>
      </c>
      <c r="B193" s="6">
        <v>44826.793075520836</v>
      </c>
      <c r="C193" s="5" t="s">
        <v>32</v>
      </c>
      <c r="D193" s="11"/>
      <c r="E193" s="8"/>
      <c r="H193" s="9">
        <v>1942.34</v>
      </c>
      <c r="I193" s="5" t="s">
        <v>33</v>
      </c>
      <c r="J193" s="8" t="s">
        <v>32</v>
      </c>
    </row>
    <row r="194" spans="1:10">
      <c r="A194" s="10" t="s">
        <v>15</v>
      </c>
      <c r="B194" s="3"/>
      <c r="C194" s="3"/>
      <c r="D194" s="11"/>
      <c r="E194" s="8"/>
      <c r="H194" s="9"/>
      <c r="I194" s="7"/>
      <c r="J194" s="5"/>
    </row>
    <row r="195" spans="1:10" ht="15.75">
      <c r="A195" s="12" t="s">
        <v>16</v>
      </c>
      <c r="B195" s="12" t="s">
        <v>17</v>
      </c>
      <c r="C195" s="12" t="s">
        <v>18</v>
      </c>
      <c r="D195" s="20">
        <v>111866006</v>
      </c>
      <c r="E195" s="21">
        <v>111866130</v>
      </c>
      <c r="H195" s="9"/>
      <c r="I195" s="7"/>
      <c r="J195" s="5"/>
    </row>
    <row r="198" spans="1:10">
      <c r="A198" s="1" t="s">
        <v>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3" t="s">
        <v>853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103" t="s">
        <v>0</v>
      </c>
      <c r="B200" s="103" t="s">
        <v>2</v>
      </c>
      <c r="C200" s="103" t="s">
        <v>3</v>
      </c>
      <c r="D200" s="103" t="s">
        <v>4</v>
      </c>
      <c r="E200" s="103" t="s">
        <v>5</v>
      </c>
      <c r="F200" s="105" t="s">
        <v>6</v>
      </c>
      <c r="G200" s="106"/>
      <c r="H200" s="107"/>
      <c r="I200" s="103" t="s">
        <v>7</v>
      </c>
      <c r="J200" s="103" t="s">
        <v>8</v>
      </c>
    </row>
    <row r="201" spans="1:10">
      <c r="A201" s="104"/>
      <c r="B201" s="104"/>
      <c r="C201" s="104"/>
      <c r="D201" s="104"/>
      <c r="E201" s="104"/>
      <c r="F201" s="46" t="s">
        <v>9</v>
      </c>
      <c r="G201" s="46" t="s">
        <v>10</v>
      </c>
      <c r="H201" s="46" t="s">
        <v>11</v>
      </c>
      <c r="I201" s="104"/>
      <c r="J201" s="104"/>
    </row>
    <row r="202" spans="1:10">
      <c r="A202" s="5" t="s">
        <v>856</v>
      </c>
      <c r="B202" s="6">
        <v>44827.790494953704</v>
      </c>
      <c r="C202" s="5" t="s">
        <v>32</v>
      </c>
      <c r="D202" s="11"/>
      <c r="E202" s="8"/>
      <c r="F202" s="9">
        <v>4208.9799999999996</v>
      </c>
      <c r="I202" s="7" t="s">
        <v>9</v>
      </c>
      <c r="J202" s="8" t="s">
        <v>32</v>
      </c>
    </row>
    <row r="203" spans="1:10">
      <c r="A203" s="5" t="s">
        <v>856</v>
      </c>
      <c r="B203" s="6">
        <v>44827.790494953704</v>
      </c>
      <c r="C203" s="5" t="s">
        <v>32</v>
      </c>
      <c r="D203" s="11"/>
      <c r="E203" s="8"/>
      <c r="H203" s="9">
        <v>2375.54</v>
      </c>
      <c r="I203" s="5" t="s">
        <v>33</v>
      </c>
      <c r="J203" s="8" t="s">
        <v>32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0">
        <v>111866008</v>
      </c>
      <c r="E205" s="21">
        <v>111866131</v>
      </c>
      <c r="H205" s="9"/>
      <c r="I205" s="7"/>
      <c r="J205" s="5"/>
    </row>
    <row r="206" spans="1:10">
      <c r="A206" s="5"/>
      <c r="B206" s="6"/>
      <c r="C206" s="5"/>
      <c r="D206" s="11"/>
      <c r="E206" s="8"/>
      <c r="H206" s="9"/>
      <c r="I206" s="7"/>
      <c r="J206" s="5"/>
    </row>
    <row r="207" spans="1:10">
      <c r="A207" s="5"/>
      <c r="B207" s="6"/>
      <c r="C207" s="5"/>
      <c r="D207" s="11"/>
      <c r="E207" s="8"/>
      <c r="H207" s="9"/>
      <c r="I207" s="7"/>
      <c r="J207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855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857</v>
      </c>
      <c r="B212" s="6">
        <v>44828.583384641206</v>
      </c>
      <c r="C212" s="5" t="s">
        <v>32</v>
      </c>
      <c r="D212" s="11"/>
      <c r="E212" s="8"/>
      <c r="F212" s="9">
        <v>4079.49</v>
      </c>
      <c r="I212" s="7" t="s">
        <v>9</v>
      </c>
      <c r="J212" s="8" t="s">
        <v>32</v>
      </c>
    </row>
    <row r="213" spans="1:10">
      <c r="A213" s="5" t="s">
        <v>857</v>
      </c>
      <c r="B213" s="6">
        <v>44828.583384641206</v>
      </c>
      <c r="C213" s="5" t="s">
        <v>32</v>
      </c>
      <c r="D213" s="11"/>
      <c r="E213" s="8"/>
      <c r="H213" s="9">
        <v>992.64</v>
      </c>
      <c r="I213" s="5" t="s">
        <v>33</v>
      </c>
      <c r="J213" s="8" t="s">
        <v>32</v>
      </c>
    </row>
    <row r="214" spans="1:10">
      <c r="A214" s="10" t="s">
        <v>15</v>
      </c>
      <c r="B214" s="3"/>
      <c r="C214" s="3"/>
      <c r="D214" s="11"/>
      <c r="E214" s="8"/>
      <c r="H214" s="9"/>
      <c r="I214" s="7"/>
      <c r="J214" s="5"/>
    </row>
    <row r="215" spans="1:10" ht="15.75">
      <c r="A215" s="12" t="s">
        <v>16</v>
      </c>
      <c r="B215" s="12" t="s">
        <v>17</v>
      </c>
      <c r="C215" s="12" t="s">
        <v>18</v>
      </c>
      <c r="D215" s="20">
        <v>111867459</v>
      </c>
      <c r="E215" s="21">
        <v>111883094</v>
      </c>
      <c r="H215" s="9"/>
      <c r="I215" s="7"/>
      <c r="J215" s="5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911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103" t="s">
        <v>0</v>
      </c>
      <c r="B220" s="103" t="s">
        <v>2</v>
      </c>
      <c r="C220" s="103" t="s">
        <v>3</v>
      </c>
      <c r="D220" s="103" t="s">
        <v>4</v>
      </c>
      <c r="E220" s="103" t="s">
        <v>5</v>
      </c>
      <c r="F220" s="105" t="s">
        <v>6</v>
      </c>
      <c r="G220" s="106"/>
      <c r="H220" s="107"/>
      <c r="I220" s="103" t="s">
        <v>7</v>
      </c>
      <c r="J220" s="103" t="s">
        <v>8</v>
      </c>
    </row>
    <row r="221" spans="1:10">
      <c r="A221" s="104"/>
      <c r="B221" s="104"/>
      <c r="C221" s="104"/>
      <c r="D221" s="104"/>
      <c r="E221" s="104"/>
      <c r="F221" s="46" t="s">
        <v>9</v>
      </c>
      <c r="G221" s="46" t="s">
        <v>10</v>
      </c>
      <c r="H221" s="46" t="s">
        <v>11</v>
      </c>
      <c r="I221" s="104"/>
      <c r="J221" s="104"/>
    </row>
    <row r="222" spans="1:10">
      <c r="A222" s="5" t="s">
        <v>912</v>
      </c>
      <c r="B222" s="6">
        <v>44830.791898611111</v>
      </c>
      <c r="C222" s="5" t="s">
        <v>32</v>
      </c>
      <c r="D222" s="11"/>
      <c r="E222" s="8"/>
      <c r="F222" s="9">
        <v>3495.18</v>
      </c>
      <c r="I222" s="7" t="s">
        <v>9</v>
      </c>
      <c r="J222" s="8" t="s">
        <v>32</v>
      </c>
    </row>
    <row r="223" spans="1:10">
      <c r="A223" s="5" t="s">
        <v>912</v>
      </c>
      <c r="B223" s="6">
        <v>44830.791898611111</v>
      </c>
      <c r="C223" s="5" t="s">
        <v>32</v>
      </c>
      <c r="D223" s="11"/>
      <c r="E223" s="8"/>
      <c r="H223" s="9">
        <v>14452.25</v>
      </c>
      <c r="I223" s="5" t="s">
        <v>33</v>
      </c>
      <c r="J223" s="8" t="s">
        <v>32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8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111884783</v>
      </c>
      <c r="E225" s="21">
        <v>111889450</v>
      </c>
      <c r="H225" s="9"/>
      <c r="I225" s="7"/>
      <c r="J225" s="8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952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3" t="s">
        <v>0</v>
      </c>
      <c r="B230" s="103" t="s">
        <v>2</v>
      </c>
      <c r="C230" s="103" t="s">
        <v>3</v>
      </c>
      <c r="D230" s="103" t="s">
        <v>4</v>
      </c>
      <c r="E230" s="103" t="s">
        <v>5</v>
      </c>
      <c r="F230" s="105" t="s">
        <v>6</v>
      </c>
      <c r="G230" s="106"/>
      <c r="H230" s="107"/>
      <c r="I230" s="103" t="s">
        <v>7</v>
      </c>
      <c r="J230" s="103" t="s">
        <v>8</v>
      </c>
    </row>
    <row r="231" spans="1:10">
      <c r="A231" s="104"/>
      <c r="B231" s="104"/>
      <c r="C231" s="104"/>
      <c r="D231" s="104"/>
      <c r="E231" s="104"/>
      <c r="F231" s="46" t="s">
        <v>9</v>
      </c>
      <c r="G231" s="46" t="s">
        <v>10</v>
      </c>
      <c r="H231" s="46" t="s">
        <v>11</v>
      </c>
      <c r="I231" s="104"/>
      <c r="J231" s="104"/>
    </row>
    <row r="232" spans="1:10">
      <c r="A232" s="5" t="s">
        <v>953</v>
      </c>
      <c r="B232" s="6">
        <v>44831.791913182868</v>
      </c>
      <c r="C232" s="5" t="s">
        <v>32</v>
      </c>
      <c r="D232" s="11"/>
      <c r="E232" s="8"/>
      <c r="F232" s="9">
        <v>4746.3999999999996</v>
      </c>
      <c r="I232" s="7" t="s">
        <v>9</v>
      </c>
      <c r="J232" s="8" t="s">
        <v>32</v>
      </c>
    </row>
    <row r="233" spans="1:10">
      <c r="A233" s="5" t="s">
        <v>953</v>
      </c>
      <c r="B233" s="6">
        <v>44831.791913182868</v>
      </c>
      <c r="C233" s="5" t="s">
        <v>32</v>
      </c>
      <c r="D233" s="11"/>
      <c r="E233" s="8"/>
      <c r="H233" s="9">
        <v>2132.63</v>
      </c>
      <c r="I233" s="5" t="s">
        <v>33</v>
      </c>
      <c r="J233" s="8" t="s">
        <v>32</v>
      </c>
    </row>
    <row r="234" spans="1:10">
      <c r="A234" s="10" t="s">
        <v>15</v>
      </c>
      <c r="B234" s="3"/>
      <c r="C234" s="3"/>
      <c r="D234" s="11"/>
      <c r="E234" s="8"/>
      <c r="H234" s="9"/>
      <c r="I234" s="7"/>
      <c r="J234" s="5"/>
    </row>
    <row r="235" spans="1:10" ht="15.75">
      <c r="A235" s="12" t="s">
        <v>16</v>
      </c>
      <c r="B235" s="12" t="s">
        <v>17</v>
      </c>
      <c r="C235" s="12" t="s">
        <v>18</v>
      </c>
      <c r="D235" s="20">
        <v>111894038</v>
      </c>
      <c r="E235" s="21">
        <v>111897338</v>
      </c>
      <c r="H235" s="9"/>
      <c r="I235" s="7"/>
      <c r="J235" s="5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990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3" t="s">
        <v>0</v>
      </c>
      <c r="B240" s="103" t="s">
        <v>2</v>
      </c>
      <c r="C240" s="103" t="s">
        <v>3</v>
      </c>
      <c r="D240" s="103" t="s">
        <v>4</v>
      </c>
      <c r="E240" s="103" t="s">
        <v>5</v>
      </c>
      <c r="F240" s="105" t="s">
        <v>6</v>
      </c>
      <c r="G240" s="106"/>
      <c r="H240" s="107"/>
      <c r="I240" s="103" t="s">
        <v>7</v>
      </c>
      <c r="J240" s="103" t="s">
        <v>8</v>
      </c>
    </row>
    <row r="241" spans="1:10">
      <c r="A241" s="104"/>
      <c r="B241" s="104"/>
      <c r="C241" s="104"/>
      <c r="D241" s="104"/>
      <c r="E241" s="104"/>
      <c r="F241" s="46" t="s">
        <v>9</v>
      </c>
      <c r="G241" s="46" t="s">
        <v>10</v>
      </c>
      <c r="H241" s="46" t="s">
        <v>11</v>
      </c>
      <c r="I241" s="104"/>
      <c r="J241" s="104"/>
    </row>
    <row r="242" spans="1:10">
      <c r="A242" s="5" t="s">
        <v>991</v>
      </c>
      <c r="B242" s="6">
        <v>44832.792247939811</v>
      </c>
      <c r="C242" s="5" t="s">
        <v>32</v>
      </c>
      <c r="D242" s="11"/>
      <c r="E242" s="8"/>
      <c r="F242" s="9">
        <v>4733.7700000000004</v>
      </c>
      <c r="I242" s="7" t="s">
        <v>9</v>
      </c>
      <c r="J242" s="8" t="s">
        <v>32</v>
      </c>
    </row>
    <row r="243" spans="1:10">
      <c r="A243" s="5" t="s">
        <v>991</v>
      </c>
      <c r="B243" s="6">
        <v>44832.792247939811</v>
      </c>
      <c r="C243" s="5" t="s">
        <v>32</v>
      </c>
      <c r="D243" s="11"/>
      <c r="E243" s="8"/>
      <c r="H243" s="9">
        <v>696.18</v>
      </c>
      <c r="I243" s="5" t="s">
        <v>33</v>
      </c>
      <c r="J243" s="8" t="s">
        <v>32</v>
      </c>
    </row>
    <row r="244" spans="1:10">
      <c r="A244" s="10" t="s">
        <v>15</v>
      </c>
      <c r="B244" s="3"/>
      <c r="C244" s="3"/>
      <c r="D244" s="11"/>
      <c r="E244" s="8"/>
      <c r="H244" s="9"/>
      <c r="I244" s="7"/>
      <c r="J244" s="8"/>
    </row>
    <row r="245" spans="1:10" ht="15.75">
      <c r="A245" s="12" t="s">
        <v>16</v>
      </c>
      <c r="B245" s="12" t="s">
        <v>17</v>
      </c>
      <c r="C245" s="12" t="s">
        <v>18</v>
      </c>
      <c r="D245" s="20">
        <v>111904952</v>
      </c>
      <c r="E245" s="21">
        <v>111905059</v>
      </c>
      <c r="H245" s="9"/>
      <c r="I245" s="7"/>
      <c r="J245" s="8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1023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1024</v>
      </c>
      <c r="B252" s="6">
        <v>44833.793930011576</v>
      </c>
      <c r="C252" s="5" t="s">
        <v>32</v>
      </c>
      <c r="D252" s="11"/>
      <c r="E252" s="8"/>
      <c r="F252" s="9">
        <v>6507.19</v>
      </c>
      <c r="I252" s="7" t="s">
        <v>9</v>
      </c>
      <c r="J252" s="8" t="s">
        <v>32</v>
      </c>
    </row>
    <row r="253" spans="1:10">
      <c r="A253" s="5" t="s">
        <v>1024</v>
      </c>
      <c r="B253" s="6">
        <v>44833.793930011576</v>
      </c>
      <c r="C253" s="5" t="s">
        <v>32</v>
      </c>
      <c r="D253" s="11"/>
      <c r="E253" s="8"/>
      <c r="H253" s="9">
        <v>621.12</v>
      </c>
      <c r="I253" s="5" t="s">
        <v>33</v>
      </c>
      <c r="J253" s="8" t="s">
        <v>32</v>
      </c>
    </row>
    <row r="254" spans="1:10">
      <c r="A254" s="10" t="s">
        <v>15</v>
      </c>
      <c r="B254" s="3"/>
      <c r="C254" s="3"/>
      <c r="D254" s="11"/>
      <c r="E254" s="8"/>
      <c r="H254" s="9"/>
      <c r="I254" s="7"/>
      <c r="J254" s="5"/>
    </row>
    <row r="255" spans="1:10" ht="15.75">
      <c r="A255" s="12" t="s">
        <v>16</v>
      </c>
      <c r="B255" s="12" t="s">
        <v>17</v>
      </c>
      <c r="C255" s="12" t="s">
        <v>18</v>
      </c>
      <c r="D255" s="20">
        <v>111916466</v>
      </c>
      <c r="E255" s="21">
        <v>111916930</v>
      </c>
      <c r="H255" s="9"/>
      <c r="I255" s="7"/>
      <c r="J255" s="5"/>
    </row>
    <row r="258" spans="1:11">
      <c r="A258" s="75" t="s">
        <v>1054</v>
      </c>
      <c r="B258" s="75"/>
      <c r="C258" s="75"/>
      <c r="D258" s="75"/>
      <c r="E258" s="75"/>
      <c r="F258" s="75"/>
      <c r="G258" s="75"/>
      <c r="H258" s="75"/>
      <c r="I258" s="75"/>
      <c r="J258" s="75"/>
      <c r="K258" s="75"/>
    </row>
    <row r="271" spans="1:11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1">
      <c r="A272" s="3" t="s">
        <v>1061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3" t="s">
        <v>0</v>
      </c>
      <c r="B273" s="103" t="s">
        <v>2</v>
      </c>
      <c r="C273" s="103" t="s">
        <v>3</v>
      </c>
      <c r="D273" s="103" t="s">
        <v>4</v>
      </c>
      <c r="E273" s="103" t="s">
        <v>5</v>
      </c>
      <c r="F273" s="105" t="s">
        <v>6</v>
      </c>
      <c r="G273" s="106"/>
      <c r="H273" s="107"/>
      <c r="I273" s="103" t="s">
        <v>7</v>
      </c>
      <c r="J273" s="103" t="s">
        <v>8</v>
      </c>
    </row>
    <row r="274" spans="1:10">
      <c r="A274" s="104"/>
      <c r="B274" s="104"/>
      <c r="C274" s="104"/>
      <c r="D274" s="104"/>
      <c r="E274" s="104"/>
      <c r="F274" s="46" t="s">
        <v>9</v>
      </c>
      <c r="G274" s="46" t="s">
        <v>10</v>
      </c>
      <c r="H274" s="46" t="s">
        <v>11</v>
      </c>
      <c r="I274" s="104"/>
      <c r="J274" s="104"/>
    </row>
    <row r="275" spans="1:10">
      <c r="A275" s="5" t="s">
        <v>1062</v>
      </c>
      <c r="B275" s="6">
        <v>44834.760785914354</v>
      </c>
      <c r="C275" s="5" t="s">
        <v>32</v>
      </c>
      <c r="D275" s="11"/>
      <c r="E275" s="8"/>
      <c r="F275" s="9">
        <v>3622.94</v>
      </c>
      <c r="I275" s="7" t="s">
        <v>9</v>
      </c>
      <c r="J275" s="8" t="s">
        <v>32</v>
      </c>
    </row>
    <row r="276" spans="1:10">
      <c r="A276" s="5" t="s">
        <v>1062</v>
      </c>
      <c r="B276" s="6">
        <v>44834.760785914354</v>
      </c>
      <c r="C276" s="5" t="s">
        <v>32</v>
      </c>
      <c r="D276" s="11"/>
      <c r="E276" s="8"/>
      <c r="H276" s="9">
        <v>1807.35</v>
      </c>
      <c r="I276" s="5" t="s">
        <v>33</v>
      </c>
      <c r="J276" s="8" t="s">
        <v>32</v>
      </c>
    </row>
    <row r="277" spans="1:10">
      <c r="A277" s="10" t="s">
        <v>15</v>
      </c>
      <c r="B277" s="3"/>
      <c r="C277" s="3"/>
      <c r="D277" s="11"/>
      <c r="E277" s="8"/>
      <c r="H277" s="9"/>
      <c r="I277" s="5"/>
      <c r="J277" s="5"/>
    </row>
    <row r="278" spans="1:10" ht="15.75">
      <c r="A278" s="12" t="s">
        <v>16</v>
      </c>
      <c r="B278" s="12" t="s">
        <v>17</v>
      </c>
      <c r="C278" s="12" t="s">
        <v>18</v>
      </c>
      <c r="D278" s="20">
        <v>111921429</v>
      </c>
      <c r="E278" s="21">
        <v>111925903</v>
      </c>
      <c r="H278" s="9"/>
      <c r="I278" s="5"/>
      <c r="J278" s="5"/>
    </row>
    <row r="279" spans="1:10">
      <c r="A279" s="5"/>
      <c r="B279" s="6"/>
      <c r="C279" s="5"/>
      <c r="D279" s="11"/>
      <c r="E279" s="8"/>
      <c r="H279" s="9"/>
      <c r="I279" s="5"/>
      <c r="J279" s="5"/>
    </row>
    <row r="280" spans="1:10">
      <c r="A280" s="5"/>
      <c r="B280" s="6"/>
      <c r="C280" s="5"/>
      <c r="D280" s="11"/>
      <c r="E280" s="8"/>
      <c r="H280" s="9"/>
      <c r="I280" s="5"/>
      <c r="J280" s="5"/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1057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103" t="s">
        <v>0</v>
      </c>
      <c r="B283" s="103" t="s">
        <v>2</v>
      </c>
      <c r="C283" s="103" t="s">
        <v>3</v>
      </c>
      <c r="D283" s="103" t="s">
        <v>4</v>
      </c>
      <c r="E283" s="103" t="s">
        <v>5</v>
      </c>
      <c r="F283" s="105" t="s">
        <v>6</v>
      </c>
      <c r="G283" s="106"/>
      <c r="H283" s="107"/>
      <c r="I283" s="103" t="s">
        <v>7</v>
      </c>
      <c r="J283" s="103" t="s">
        <v>8</v>
      </c>
    </row>
    <row r="284" spans="1:10">
      <c r="A284" s="104"/>
      <c r="B284" s="104"/>
      <c r="C284" s="104"/>
      <c r="D284" s="104"/>
      <c r="E284" s="104"/>
      <c r="F284" s="46" t="s">
        <v>9</v>
      </c>
      <c r="G284" s="46" t="s">
        <v>10</v>
      </c>
      <c r="H284" s="46" t="s">
        <v>11</v>
      </c>
      <c r="I284" s="104"/>
      <c r="J284" s="104"/>
    </row>
    <row r="285" spans="1:10">
      <c r="A285" s="5" t="s">
        <v>1063</v>
      </c>
      <c r="B285" s="6">
        <v>44835.583911944443</v>
      </c>
      <c r="C285" s="5" t="s">
        <v>32</v>
      </c>
      <c r="D285" s="11"/>
      <c r="E285" s="8"/>
      <c r="F285" s="9">
        <v>4987.28</v>
      </c>
      <c r="I285" s="7" t="s">
        <v>9</v>
      </c>
      <c r="J285" s="8" t="s">
        <v>32</v>
      </c>
    </row>
    <row r="286" spans="1:10">
      <c r="A286" s="5" t="s">
        <v>1063</v>
      </c>
      <c r="B286" s="6">
        <v>44835.583911944443</v>
      </c>
      <c r="C286" s="5" t="s">
        <v>32</v>
      </c>
      <c r="D286" s="11"/>
      <c r="E286" s="8"/>
      <c r="H286" s="9">
        <v>2437.31</v>
      </c>
      <c r="I286" s="5" t="s">
        <v>33</v>
      </c>
      <c r="J286" s="8" t="s">
        <v>32</v>
      </c>
    </row>
    <row r="287" spans="1:10">
      <c r="A287" s="10" t="s">
        <v>15</v>
      </c>
      <c r="B287" s="3"/>
      <c r="C287" s="3"/>
      <c r="D287" s="11"/>
      <c r="E287" s="8"/>
      <c r="H287" s="9"/>
      <c r="I287" s="5"/>
      <c r="J287" s="5"/>
    </row>
    <row r="288" spans="1:10" ht="15.75">
      <c r="A288" s="12" t="s">
        <v>16</v>
      </c>
      <c r="B288" s="12" t="s">
        <v>17</v>
      </c>
      <c r="C288" s="12" t="s">
        <v>18</v>
      </c>
      <c r="D288" s="20">
        <v>111921432</v>
      </c>
      <c r="E288" s="21">
        <v>111925905</v>
      </c>
      <c r="H288" s="9"/>
      <c r="I288" s="5"/>
      <c r="J288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1131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3" t="s">
        <v>0</v>
      </c>
      <c r="B293" s="103" t="s">
        <v>2</v>
      </c>
      <c r="C293" s="103" t="s">
        <v>3</v>
      </c>
      <c r="D293" s="103" t="s">
        <v>4</v>
      </c>
      <c r="E293" s="103" t="s">
        <v>5</v>
      </c>
      <c r="F293" s="105" t="s">
        <v>6</v>
      </c>
      <c r="G293" s="106"/>
      <c r="H293" s="107"/>
      <c r="I293" s="103" t="s">
        <v>7</v>
      </c>
      <c r="J293" s="103" t="s">
        <v>8</v>
      </c>
    </row>
    <row r="294" spans="1:10">
      <c r="A294" s="104"/>
      <c r="B294" s="104"/>
      <c r="C294" s="104"/>
      <c r="D294" s="104"/>
      <c r="E294" s="104"/>
      <c r="F294" s="46" t="s">
        <v>9</v>
      </c>
      <c r="G294" s="46" t="s">
        <v>10</v>
      </c>
      <c r="H294" s="46" t="s">
        <v>11</v>
      </c>
      <c r="I294" s="104"/>
      <c r="J294" s="104"/>
    </row>
    <row r="295" spans="1:10">
      <c r="A295" s="5" t="s">
        <v>1133</v>
      </c>
      <c r="B295" s="6">
        <v>44837.791748541669</v>
      </c>
      <c r="C295" s="5" t="s">
        <v>32</v>
      </c>
      <c r="D295" s="11"/>
      <c r="E295" s="8"/>
      <c r="F295" s="9">
        <v>4393.01</v>
      </c>
      <c r="I295" s="7" t="s">
        <v>9</v>
      </c>
      <c r="J295" s="8" t="s">
        <v>32</v>
      </c>
    </row>
    <row r="296" spans="1:10">
      <c r="A296" s="5" t="s">
        <v>1133</v>
      </c>
      <c r="B296" s="6">
        <v>44837.791748541669</v>
      </c>
      <c r="C296" s="5" t="s">
        <v>32</v>
      </c>
      <c r="D296" s="11"/>
      <c r="E296" s="8"/>
      <c r="H296" s="9">
        <v>14126.47</v>
      </c>
      <c r="I296" s="5" t="s">
        <v>33</v>
      </c>
      <c r="J296" s="8" t="s">
        <v>32</v>
      </c>
    </row>
    <row r="297" spans="1:10">
      <c r="A297" s="5" t="s">
        <v>1133</v>
      </c>
      <c r="B297" s="6">
        <v>44837.791748541669</v>
      </c>
      <c r="C297" s="5" t="s">
        <v>32</v>
      </c>
      <c r="D297" s="11"/>
      <c r="E297" s="8"/>
      <c r="H297" s="9">
        <v>288.5</v>
      </c>
      <c r="I297" s="7" t="s">
        <v>1132</v>
      </c>
      <c r="J297" s="8" t="s">
        <v>32</v>
      </c>
    </row>
    <row r="298" spans="1:10">
      <c r="A298" s="10" t="s">
        <v>15</v>
      </c>
      <c r="B298" s="3"/>
      <c r="C298" s="3"/>
      <c r="D298" s="11"/>
      <c r="E298" s="8"/>
      <c r="H298" s="9"/>
      <c r="I298" s="7"/>
      <c r="J298" s="8"/>
    </row>
    <row r="299" spans="1:10" ht="15.75">
      <c r="A299" s="12" t="s">
        <v>16</v>
      </c>
      <c r="B299" s="12" t="s">
        <v>17</v>
      </c>
      <c r="C299" s="12" t="s">
        <v>18</v>
      </c>
      <c r="D299" s="20">
        <v>111927562</v>
      </c>
      <c r="E299" s="21">
        <v>111927647</v>
      </c>
      <c r="H299" s="9"/>
      <c r="I299" s="7"/>
      <c r="J299" s="8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1170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103" t="s">
        <v>0</v>
      </c>
      <c r="B304" s="103" t="s">
        <v>2</v>
      </c>
      <c r="C304" s="103" t="s">
        <v>3</v>
      </c>
      <c r="D304" s="103" t="s">
        <v>4</v>
      </c>
      <c r="E304" s="103" t="s">
        <v>5</v>
      </c>
      <c r="F304" s="105" t="s">
        <v>6</v>
      </c>
      <c r="G304" s="106"/>
      <c r="H304" s="107"/>
      <c r="I304" s="103" t="s">
        <v>7</v>
      </c>
      <c r="J304" s="103" t="s">
        <v>8</v>
      </c>
    </row>
    <row r="305" spans="1:10">
      <c r="A305" s="104"/>
      <c r="B305" s="104"/>
      <c r="C305" s="104"/>
      <c r="D305" s="104"/>
      <c r="E305" s="104"/>
      <c r="F305" s="46" t="s">
        <v>9</v>
      </c>
      <c r="G305" s="46" t="s">
        <v>10</v>
      </c>
      <c r="H305" s="46" t="s">
        <v>11</v>
      </c>
      <c r="I305" s="104"/>
      <c r="J305" s="104"/>
    </row>
    <row r="306" spans="1:10">
      <c r="A306" s="5" t="s">
        <v>1171</v>
      </c>
      <c r="B306" s="6">
        <v>44838.792104097221</v>
      </c>
      <c r="C306" s="5" t="s">
        <v>32</v>
      </c>
      <c r="D306" s="11"/>
      <c r="E306" s="8"/>
      <c r="F306" s="9">
        <v>4652.4399999999996</v>
      </c>
      <c r="I306" s="7" t="s">
        <v>9</v>
      </c>
      <c r="J306" s="8" t="s">
        <v>32</v>
      </c>
    </row>
    <row r="307" spans="1:10">
      <c r="A307" s="5" t="s">
        <v>1171</v>
      </c>
      <c r="B307" s="6">
        <v>44838.792104097221</v>
      </c>
      <c r="C307" s="5" t="s">
        <v>32</v>
      </c>
      <c r="D307" s="11"/>
      <c r="E307" s="8"/>
      <c r="H307" s="9">
        <v>3878.7</v>
      </c>
      <c r="I307" s="5" t="s">
        <v>33</v>
      </c>
      <c r="J307" s="8" t="s">
        <v>32</v>
      </c>
    </row>
    <row r="308" spans="1:10">
      <c r="A308" s="10" t="s">
        <v>15</v>
      </c>
      <c r="B308" s="3"/>
      <c r="C308" s="3"/>
      <c r="D308" s="11"/>
      <c r="E308" s="8"/>
      <c r="H308" s="9"/>
      <c r="I308" s="7"/>
      <c r="J308" s="8"/>
    </row>
    <row r="309" spans="1:10" ht="15.75">
      <c r="A309" s="12" t="s">
        <v>16</v>
      </c>
      <c r="B309" s="12" t="s">
        <v>17</v>
      </c>
      <c r="C309" s="12" t="s">
        <v>18</v>
      </c>
      <c r="D309" s="20">
        <v>111942535</v>
      </c>
      <c r="E309" s="21">
        <v>111951733</v>
      </c>
      <c r="H309" s="9"/>
      <c r="I309" s="7"/>
      <c r="J309" s="8"/>
    </row>
    <row r="312" spans="1:10">
      <c r="A312" s="1" t="s">
        <v>0</v>
      </c>
      <c r="B312" s="2"/>
      <c r="C312" s="2"/>
      <c r="D312" s="2"/>
      <c r="E312" s="2"/>
      <c r="F312" s="2"/>
      <c r="G312" s="2"/>
      <c r="H312" s="2"/>
      <c r="I312" s="2"/>
      <c r="J312" s="2"/>
    </row>
    <row r="313" spans="1:10">
      <c r="A313" s="3" t="s">
        <v>1205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103" t="s">
        <v>0</v>
      </c>
      <c r="B314" s="103" t="s">
        <v>2</v>
      </c>
      <c r="C314" s="103" t="s">
        <v>3</v>
      </c>
      <c r="D314" s="103" t="s">
        <v>4</v>
      </c>
      <c r="E314" s="103" t="s">
        <v>5</v>
      </c>
      <c r="F314" s="105" t="s">
        <v>6</v>
      </c>
      <c r="G314" s="106"/>
      <c r="H314" s="107"/>
      <c r="I314" s="103" t="s">
        <v>7</v>
      </c>
      <c r="J314" s="103" t="s">
        <v>8</v>
      </c>
    </row>
    <row r="315" spans="1:10">
      <c r="A315" s="104"/>
      <c r="B315" s="104"/>
      <c r="C315" s="104"/>
      <c r="D315" s="104"/>
      <c r="E315" s="104"/>
      <c r="F315" s="46" t="s">
        <v>9</v>
      </c>
      <c r="G315" s="46" t="s">
        <v>10</v>
      </c>
      <c r="H315" s="46" t="s">
        <v>11</v>
      </c>
      <c r="I315" s="104"/>
      <c r="J315" s="104"/>
    </row>
    <row r="316" spans="1:10">
      <c r="A316" s="5" t="s">
        <v>1206</v>
      </c>
      <c r="B316" s="6">
        <v>44839.792823750002</v>
      </c>
      <c r="C316" s="5" t="s">
        <v>32</v>
      </c>
      <c r="D316" s="11"/>
      <c r="E316" s="8"/>
      <c r="F316" s="9">
        <v>6848.71</v>
      </c>
      <c r="I316" s="7" t="s">
        <v>9</v>
      </c>
      <c r="J316" s="8" t="s">
        <v>32</v>
      </c>
    </row>
    <row r="317" spans="1:10">
      <c r="A317" s="5" t="s">
        <v>1206</v>
      </c>
      <c r="B317" s="6">
        <v>44839.792823750002</v>
      </c>
      <c r="C317" s="5" t="s">
        <v>32</v>
      </c>
      <c r="D317" s="11"/>
      <c r="E317" s="8"/>
      <c r="H317" s="9">
        <v>2908.05</v>
      </c>
      <c r="I317" s="5" t="s">
        <v>33</v>
      </c>
      <c r="J317" s="8" t="s">
        <v>32</v>
      </c>
    </row>
    <row r="318" spans="1:10">
      <c r="A318" s="5" t="s">
        <v>1206</v>
      </c>
      <c r="B318" s="6">
        <v>44839.792823750002</v>
      </c>
      <c r="C318" s="5" t="s">
        <v>32</v>
      </c>
      <c r="D318" s="11"/>
      <c r="E318" s="8"/>
      <c r="H318" s="9">
        <v>190.28</v>
      </c>
      <c r="I318" s="7" t="s">
        <v>1132</v>
      </c>
      <c r="J318" s="8" t="s">
        <v>32</v>
      </c>
    </row>
    <row r="319" spans="1:10">
      <c r="A319" s="10" t="s">
        <v>15</v>
      </c>
      <c r="B319" s="3"/>
      <c r="C319" s="3"/>
      <c r="D319" s="11"/>
      <c r="E319" s="8"/>
      <c r="H319" s="9"/>
      <c r="I319" s="7"/>
      <c r="J319" s="8"/>
    </row>
    <row r="320" spans="1:10" ht="15.75">
      <c r="A320" s="12" t="s">
        <v>16</v>
      </c>
      <c r="B320" s="12" t="s">
        <v>17</v>
      </c>
      <c r="C320" s="12" t="s">
        <v>18</v>
      </c>
      <c r="D320" s="20">
        <v>111955422</v>
      </c>
      <c r="E320" s="21">
        <v>111958444</v>
      </c>
      <c r="H320" s="9"/>
      <c r="I320" s="7"/>
      <c r="J320" s="8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1239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103" t="s">
        <v>0</v>
      </c>
      <c r="B325" s="103" t="s">
        <v>2</v>
      </c>
      <c r="C325" s="103" t="s">
        <v>3</v>
      </c>
      <c r="D325" s="103" t="s">
        <v>4</v>
      </c>
      <c r="E325" s="103" t="s">
        <v>5</v>
      </c>
      <c r="F325" s="105" t="s">
        <v>6</v>
      </c>
      <c r="G325" s="106"/>
      <c r="H325" s="107"/>
      <c r="I325" s="103" t="s">
        <v>7</v>
      </c>
      <c r="J325" s="103" t="s">
        <v>8</v>
      </c>
    </row>
    <row r="326" spans="1:10">
      <c r="A326" s="104"/>
      <c r="B326" s="104"/>
      <c r="C326" s="104"/>
      <c r="D326" s="104"/>
      <c r="E326" s="104"/>
      <c r="F326" s="46" t="s">
        <v>9</v>
      </c>
      <c r="G326" s="46" t="s">
        <v>10</v>
      </c>
      <c r="H326" s="46" t="s">
        <v>11</v>
      </c>
      <c r="I326" s="104"/>
      <c r="J326" s="104"/>
    </row>
    <row r="327" spans="1:10">
      <c r="A327" s="5" t="s">
        <v>1240</v>
      </c>
      <c r="B327" s="6">
        <v>44840.793717291665</v>
      </c>
      <c r="C327" s="5" t="s">
        <v>32</v>
      </c>
      <c r="D327" s="11"/>
      <c r="E327" s="8"/>
      <c r="F327" s="9">
        <v>5586.26</v>
      </c>
      <c r="I327" s="7" t="s">
        <v>9</v>
      </c>
      <c r="J327" s="8" t="s">
        <v>32</v>
      </c>
    </row>
    <row r="328" spans="1:10">
      <c r="A328" s="5" t="s">
        <v>1240</v>
      </c>
      <c r="B328" s="6">
        <v>44840.793717291665</v>
      </c>
      <c r="C328" s="5" t="s">
        <v>32</v>
      </c>
      <c r="D328" s="11"/>
      <c r="E328" s="8"/>
      <c r="H328" s="9">
        <v>1299.27</v>
      </c>
      <c r="I328" s="5" t="s">
        <v>418</v>
      </c>
      <c r="J328" s="8" t="s">
        <v>32</v>
      </c>
    </row>
    <row r="329" spans="1:10">
      <c r="A329" s="10" t="s">
        <v>15</v>
      </c>
      <c r="B329" s="3"/>
      <c r="C329" s="3"/>
      <c r="D329" s="11"/>
      <c r="E329" s="8"/>
      <c r="H329" s="9"/>
      <c r="I329" s="7"/>
      <c r="J329" s="5"/>
    </row>
    <row r="330" spans="1:10" ht="15.75">
      <c r="A330" s="12" t="s">
        <v>16</v>
      </c>
      <c r="B330" s="12" t="s">
        <v>17</v>
      </c>
      <c r="C330" s="12" t="s">
        <v>18</v>
      </c>
      <c r="D330" s="20">
        <v>111968860</v>
      </c>
      <c r="E330" s="21">
        <v>111968992</v>
      </c>
      <c r="H330" s="9"/>
      <c r="I330" s="7"/>
      <c r="J330" s="5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1274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3" t="s">
        <v>0</v>
      </c>
      <c r="B335" s="103" t="s">
        <v>2</v>
      </c>
      <c r="C335" s="103" t="s">
        <v>3</v>
      </c>
      <c r="D335" s="103" t="s">
        <v>4</v>
      </c>
      <c r="E335" s="103" t="s">
        <v>5</v>
      </c>
      <c r="F335" s="105" t="s">
        <v>6</v>
      </c>
      <c r="G335" s="106"/>
      <c r="H335" s="107"/>
      <c r="I335" s="103" t="s">
        <v>7</v>
      </c>
      <c r="J335" s="103" t="s">
        <v>8</v>
      </c>
    </row>
    <row r="336" spans="1:10">
      <c r="A336" s="104"/>
      <c r="B336" s="104"/>
      <c r="C336" s="104"/>
      <c r="D336" s="104"/>
      <c r="E336" s="104"/>
      <c r="F336" s="46" t="s">
        <v>9</v>
      </c>
      <c r="G336" s="46" t="s">
        <v>10</v>
      </c>
      <c r="H336" s="46" t="s">
        <v>11</v>
      </c>
      <c r="I336" s="104"/>
      <c r="J336" s="104"/>
    </row>
    <row r="337" spans="1:10">
      <c r="A337" s="5" t="s">
        <v>1276</v>
      </c>
      <c r="B337" s="6">
        <v>44841.793605162035</v>
      </c>
      <c r="C337" s="5" t="s">
        <v>32</v>
      </c>
      <c r="D337" s="11"/>
      <c r="E337" s="8"/>
      <c r="F337" s="9">
        <v>3879.99</v>
      </c>
      <c r="I337" s="7" t="s">
        <v>9</v>
      </c>
      <c r="J337" s="8" t="s">
        <v>32</v>
      </c>
    </row>
    <row r="338" spans="1:10">
      <c r="A338" s="5" t="s">
        <v>1276</v>
      </c>
      <c r="B338" s="6">
        <v>44841.793605162035</v>
      </c>
      <c r="C338" s="5" t="s">
        <v>32</v>
      </c>
      <c r="D338" s="11"/>
      <c r="E338" s="8"/>
      <c r="H338" s="9">
        <v>1182.8699999999999</v>
      </c>
      <c r="I338" s="5" t="s">
        <v>33</v>
      </c>
      <c r="J338" s="8" t="s">
        <v>32</v>
      </c>
    </row>
    <row r="339" spans="1:10">
      <c r="A339" s="5" t="s">
        <v>1276</v>
      </c>
      <c r="B339" s="6">
        <v>44841.793605162035</v>
      </c>
      <c r="C339" s="5" t="s">
        <v>32</v>
      </c>
      <c r="D339" s="11"/>
      <c r="E339" s="8"/>
      <c r="H339" s="9">
        <v>112</v>
      </c>
      <c r="I339" s="7" t="s">
        <v>1132</v>
      </c>
      <c r="J339" s="8" t="s">
        <v>32</v>
      </c>
    </row>
    <row r="340" spans="1:10">
      <c r="A340" s="10" t="s">
        <v>15</v>
      </c>
      <c r="B340" s="3"/>
      <c r="C340" s="3"/>
      <c r="D340" s="11"/>
      <c r="E340" s="8"/>
      <c r="H340" s="9"/>
      <c r="I340" s="7"/>
      <c r="J340" s="5"/>
    </row>
    <row r="341" spans="1:10" ht="15.75">
      <c r="A341" s="12" t="s">
        <v>16</v>
      </c>
      <c r="B341" s="12" t="s">
        <v>17</v>
      </c>
      <c r="C341" s="12" t="s">
        <v>18</v>
      </c>
      <c r="D341" s="20">
        <v>111968862</v>
      </c>
      <c r="E341" s="21">
        <v>111968993</v>
      </c>
      <c r="H341" s="9"/>
      <c r="I341" s="7"/>
      <c r="J341" s="5"/>
    </row>
    <row r="342" spans="1:10">
      <c r="A342" s="5"/>
      <c r="B342" s="6"/>
      <c r="C342" s="5"/>
      <c r="D342" s="11"/>
      <c r="E342" s="8"/>
      <c r="H342" s="9"/>
      <c r="I342" s="7"/>
      <c r="J342" s="5"/>
    </row>
    <row r="343" spans="1:10">
      <c r="A343" s="5"/>
      <c r="B343" s="6"/>
      <c r="C343" s="5"/>
      <c r="D343" s="11"/>
      <c r="E343" s="8"/>
      <c r="H343" s="9"/>
      <c r="I343" s="7"/>
      <c r="J343" s="5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1270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3" t="s">
        <v>0</v>
      </c>
      <c r="B346" s="103" t="s">
        <v>2</v>
      </c>
      <c r="C346" s="103" t="s">
        <v>3</v>
      </c>
      <c r="D346" s="103" t="s">
        <v>4</v>
      </c>
      <c r="E346" s="103" t="s">
        <v>5</v>
      </c>
      <c r="F346" s="105" t="s">
        <v>6</v>
      </c>
      <c r="G346" s="106"/>
      <c r="H346" s="107"/>
      <c r="I346" s="103" t="s">
        <v>7</v>
      </c>
      <c r="J346" s="103" t="s">
        <v>8</v>
      </c>
    </row>
    <row r="347" spans="1:10">
      <c r="A347" s="104"/>
      <c r="B347" s="104"/>
      <c r="C347" s="104"/>
      <c r="D347" s="104"/>
      <c r="E347" s="104"/>
      <c r="F347" s="46" t="s">
        <v>9</v>
      </c>
      <c r="G347" s="46" t="s">
        <v>10</v>
      </c>
      <c r="H347" s="46" t="s">
        <v>11</v>
      </c>
      <c r="I347" s="104"/>
      <c r="J347" s="104"/>
    </row>
    <row r="348" spans="1:10">
      <c r="A348" s="5" t="s">
        <v>1275</v>
      </c>
      <c r="B348" s="6">
        <v>44842.584626689815</v>
      </c>
      <c r="C348" s="5" t="s">
        <v>32</v>
      </c>
      <c r="D348" s="11"/>
      <c r="E348" s="8"/>
      <c r="F348" s="9">
        <v>5262.66</v>
      </c>
      <c r="I348" s="7" t="s">
        <v>9</v>
      </c>
      <c r="J348" s="8" t="s">
        <v>32</v>
      </c>
    </row>
    <row r="349" spans="1:10">
      <c r="A349" s="5" t="s">
        <v>1275</v>
      </c>
      <c r="B349" s="6">
        <v>44842.584626689815</v>
      </c>
      <c r="C349" s="5" t="s">
        <v>32</v>
      </c>
      <c r="D349" s="11"/>
      <c r="E349" s="8"/>
      <c r="H349" s="9">
        <v>1977.75</v>
      </c>
      <c r="I349" s="5" t="s">
        <v>33</v>
      </c>
      <c r="J349" s="8" t="s">
        <v>32</v>
      </c>
    </row>
    <row r="350" spans="1:10">
      <c r="A350" s="10" t="s">
        <v>15</v>
      </c>
      <c r="B350" s="3"/>
      <c r="C350" s="3"/>
      <c r="D350" s="11"/>
      <c r="E350" s="8"/>
      <c r="H350" s="9"/>
      <c r="I350" s="7"/>
      <c r="J350" s="5"/>
    </row>
    <row r="351" spans="1:10" ht="15.75">
      <c r="A351" s="12" t="s">
        <v>16</v>
      </c>
      <c r="B351" s="12" t="s">
        <v>17</v>
      </c>
      <c r="C351" s="12" t="s">
        <v>18</v>
      </c>
      <c r="D351" s="20">
        <v>111976892</v>
      </c>
      <c r="E351" s="21">
        <v>111976977</v>
      </c>
      <c r="H351" s="9"/>
      <c r="I351" s="7"/>
      <c r="J351" s="5"/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1337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103" t="s">
        <v>0</v>
      </c>
      <c r="B356" s="103" t="s">
        <v>2</v>
      </c>
      <c r="C356" s="103" t="s">
        <v>3</v>
      </c>
      <c r="D356" s="103" t="s">
        <v>4</v>
      </c>
      <c r="E356" s="103" t="s">
        <v>5</v>
      </c>
      <c r="F356" s="105" t="s">
        <v>6</v>
      </c>
      <c r="G356" s="106"/>
      <c r="H356" s="107"/>
      <c r="I356" s="103" t="s">
        <v>7</v>
      </c>
      <c r="J356" s="103" t="s">
        <v>8</v>
      </c>
    </row>
    <row r="357" spans="1:10">
      <c r="A357" s="104"/>
      <c r="B357" s="104"/>
      <c r="C357" s="104"/>
      <c r="D357" s="104"/>
      <c r="E357" s="104"/>
      <c r="F357" s="46" t="s">
        <v>9</v>
      </c>
      <c r="G357" s="46" t="s">
        <v>10</v>
      </c>
      <c r="H357" s="46" t="s">
        <v>11</v>
      </c>
      <c r="I357" s="104"/>
      <c r="J357" s="104"/>
    </row>
    <row r="358" spans="1:10">
      <c r="A358" s="5" t="s">
        <v>1338</v>
      </c>
      <c r="B358" s="6">
        <v>44844.791762129629</v>
      </c>
      <c r="C358" s="5" t="s">
        <v>32</v>
      </c>
      <c r="D358" s="11"/>
      <c r="E358" s="8"/>
      <c r="F358" s="9">
        <v>16479</v>
      </c>
      <c r="I358" s="7" t="s">
        <v>9</v>
      </c>
      <c r="J358" s="8" t="s">
        <v>32</v>
      </c>
    </row>
    <row r="359" spans="1:10">
      <c r="A359" s="5" t="s">
        <v>1338</v>
      </c>
      <c r="B359" s="6">
        <v>44844.791762129629</v>
      </c>
      <c r="C359" s="5" t="s">
        <v>32</v>
      </c>
      <c r="D359" s="11"/>
      <c r="E359" s="8"/>
      <c r="H359" s="9">
        <v>2172.81</v>
      </c>
      <c r="I359" s="5" t="s">
        <v>33</v>
      </c>
      <c r="J359" s="8" t="s">
        <v>32</v>
      </c>
    </row>
    <row r="360" spans="1:10">
      <c r="A360" s="10" t="s">
        <v>15</v>
      </c>
      <c r="B360" s="3"/>
      <c r="C360" s="3"/>
      <c r="D360" s="11"/>
      <c r="E360" s="8"/>
      <c r="H360" s="9"/>
      <c r="I360" s="7"/>
      <c r="J360" s="5"/>
    </row>
    <row r="361" spans="1:10" ht="15.75">
      <c r="A361" s="12" t="s">
        <v>16</v>
      </c>
      <c r="B361" s="12" t="s">
        <v>17</v>
      </c>
      <c r="C361" s="12" t="s">
        <v>18</v>
      </c>
      <c r="D361" s="20">
        <v>111983584</v>
      </c>
      <c r="E361" s="21">
        <v>111983704</v>
      </c>
      <c r="H361" s="9"/>
      <c r="I361" s="7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1374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3" t="s">
        <v>0</v>
      </c>
      <c r="B366" s="103" t="s">
        <v>2</v>
      </c>
      <c r="C366" s="103" t="s">
        <v>3</v>
      </c>
      <c r="D366" s="103" t="s">
        <v>4</v>
      </c>
      <c r="E366" s="103" t="s">
        <v>5</v>
      </c>
      <c r="F366" s="105" t="s">
        <v>6</v>
      </c>
      <c r="G366" s="106"/>
      <c r="H366" s="107"/>
      <c r="I366" s="103" t="s">
        <v>7</v>
      </c>
      <c r="J366" s="103" t="s">
        <v>8</v>
      </c>
    </row>
    <row r="367" spans="1:10">
      <c r="A367" s="104"/>
      <c r="B367" s="104"/>
      <c r="C367" s="104"/>
      <c r="D367" s="104"/>
      <c r="E367" s="104"/>
      <c r="F367" s="46" t="s">
        <v>9</v>
      </c>
      <c r="G367" s="46" t="s">
        <v>10</v>
      </c>
      <c r="H367" s="46" t="s">
        <v>11</v>
      </c>
      <c r="I367" s="104"/>
      <c r="J367" s="104"/>
    </row>
    <row r="368" spans="1:10">
      <c r="A368" s="5" t="s">
        <v>1375</v>
      </c>
      <c r="B368" s="6">
        <v>44845.791745925926</v>
      </c>
      <c r="C368" s="5" t="s">
        <v>32</v>
      </c>
      <c r="D368" s="11"/>
      <c r="E368" s="8"/>
      <c r="F368" s="9">
        <v>5054.63</v>
      </c>
      <c r="I368" s="7" t="s">
        <v>9</v>
      </c>
      <c r="J368" s="8" t="s">
        <v>32</v>
      </c>
    </row>
    <row r="369" spans="1:10">
      <c r="A369" s="5" t="s">
        <v>1375</v>
      </c>
      <c r="B369" s="6">
        <v>44845.791745925926</v>
      </c>
      <c r="C369" s="5" t="s">
        <v>32</v>
      </c>
      <c r="D369" s="11"/>
      <c r="E369" s="8"/>
      <c r="H369" s="9">
        <v>1103.7</v>
      </c>
      <c r="I369" s="5" t="s">
        <v>33</v>
      </c>
      <c r="J369" s="8" t="s">
        <v>32</v>
      </c>
    </row>
    <row r="370" spans="1:10">
      <c r="A370" s="10" t="s">
        <v>15</v>
      </c>
      <c r="B370" s="3"/>
      <c r="C370" s="3"/>
      <c r="D370" s="11"/>
      <c r="E370" s="8"/>
      <c r="H370" s="9"/>
      <c r="I370" s="7"/>
      <c r="J370" s="5"/>
    </row>
    <row r="371" spans="1:10" ht="15.75">
      <c r="A371" s="12" t="s">
        <v>16</v>
      </c>
      <c r="B371" s="12" t="s">
        <v>17</v>
      </c>
      <c r="C371" s="12" t="s">
        <v>18</v>
      </c>
      <c r="D371" s="20">
        <v>111983955</v>
      </c>
      <c r="E371" s="21">
        <v>111991563</v>
      </c>
      <c r="H371" s="9"/>
      <c r="I371" s="7"/>
      <c r="J371" s="5"/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1415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103" t="s">
        <v>0</v>
      </c>
      <c r="B376" s="103" t="s">
        <v>2</v>
      </c>
      <c r="C376" s="103" t="s">
        <v>3</v>
      </c>
      <c r="D376" s="103" t="s">
        <v>4</v>
      </c>
      <c r="E376" s="103" t="s">
        <v>5</v>
      </c>
      <c r="F376" s="105" t="s">
        <v>6</v>
      </c>
      <c r="G376" s="106"/>
      <c r="H376" s="107"/>
      <c r="I376" s="103" t="s">
        <v>7</v>
      </c>
      <c r="J376" s="103" t="s">
        <v>8</v>
      </c>
    </row>
    <row r="377" spans="1:10">
      <c r="A377" s="104"/>
      <c r="B377" s="104"/>
      <c r="C377" s="104"/>
      <c r="D377" s="104"/>
      <c r="E377" s="104"/>
      <c r="F377" s="46" t="s">
        <v>9</v>
      </c>
      <c r="G377" s="46" t="s">
        <v>10</v>
      </c>
      <c r="H377" s="46" t="s">
        <v>11</v>
      </c>
      <c r="I377" s="104"/>
      <c r="J377" s="104"/>
    </row>
    <row r="378" spans="1:10">
      <c r="A378" s="5" t="s">
        <v>1416</v>
      </c>
      <c r="B378" s="6">
        <v>44846.79170671296</v>
      </c>
      <c r="C378" s="5" t="s">
        <v>32</v>
      </c>
      <c r="D378" s="11"/>
      <c r="E378" s="8"/>
      <c r="F378" s="9">
        <v>4996.2299999999996</v>
      </c>
      <c r="I378" s="7" t="s">
        <v>9</v>
      </c>
      <c r="J378" s="8" t="s">
        <v>32</v>
      </c>
    </row>
    <row r="379" spans="1:10">
      <c r="A379" s="5" t="s">
        <v>1416</v>
      </c>
      <c r="B379" s="6">
        <v>44846.79170671296</v>
      </c>
      <c r="C379" s="5" t="s">
        <v>32</v>
      </c>
      <c r="D379" s="11"/>
      <c r="E379" s="8"/>
      <c r="H379" s="9">
        <v>2678.44</v>
      </c>
      <c r="I379" s="5" t="s">
        <v>33</v>
      </c>
      <c r="J379" s="8" t="s">
        <v>32</v>
      </c>
    </row>
    <row r="380" spans="1:10">
      <c r="A380" s="5" t="s">
        <v>1416</v>
      </c>
      <c r="B380" s="6">
        <v>44846.79170671296</v>
      </c>
      <c r="C380" s="5" t="s">
        <v>32</v>
      </c>
      <c r="D380" s="11"/>
      <c r="E380" s="8"/>
      <c r="H380" s="9">
        <v>153</v>
      </c>
      <c r="I380" s="7" t="s">
        <v>1132</v>
      </c>
      <c r="J380" s="8" t="s">
        <v>32</v>
      </c>
    </row>
    <row r="381" spans="1:10">
      <c r="A381" s="10" t="s">
        <v>15</v>
      </c>
      <c r="B381" s="3"/>
      <c r="C381" s="3"/>
      <c r="D381" s="11"/>
      <c r="E381" s="8"/>
      <c r="H381" s="9"/>
      <c r="I381" s="7"/>
      <c r="J381" s="8"/>
    </row>
    <row r="382" spans="1:10" ht="15.75">
      <c r="A382" s="12" t="s">
        <v>16</v>
      </c>
      <c r="B382" s="12" t="s">
        <v>17</v>
      </c>
      <c r="C382" s="12" t="s">
        <v>18</v>
      </c>
      <c r="D382" s="20">
        <v>111993174</v>
      </c>
      <c r="E382" s="21">
        <v>112000323</v>
      </c>
      <c r="H382" s="9"/>
      <c r="I382" s="7"/>
      <c r="J382" s="8"/>
    </row>
    <row r="385" spans="1:10">
      <c r="A385" s="1" t="s">
        <v>0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3" t="s">
        <v>1451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103" t="s">
        <v>0</v>
      </c>
      <c r="B387" s="103" t="s">
        <v>2</v>
      </c>
      <c r="C387" s="103" t="s">
        <v>3</v>
      </c>
      <c r="D387" s="103" t="s">
        <v>4</v>
      </c>
      <c r="E387" s="103" t="s">
        <v>5</v>
      </c>
      <c r="F387" s="105" t="s">
        <v>6</v>
      </c>
      <c r="G387" s="106"/>
      <c r="H387" s="107"/>
      <c r="I387" s="103" t="s">
        <v>7</v>
      </c>
      <c r="J387" s="103" t="s">
        <v>8</v>
      </c>
    </row>
    <row r="388" spans="1:10">
      <c r="A388" s="104"/>
      <c r="B388" s="104"/>
      <c r="C388" s="104"/>
      <c r="D388" s="104"/>
      <c r="E388" s="104"/>
      <c r="F388" s="46" t="s">
        <v>9</v>
      </c>
      <c r="G388" s="46" t="s">
        <v>10</v>
      </c>
      <c r="H388" s="46" t="s">
        <v>11</v>
      </c>
      <c r="I388" s="104"/>
      <c r="J388" s="104"/>
    </row>
    <row r="389" spans="1:10">
      <c r="A389" s="5" t="s">
        <v>1452</v>
      </c>
      <c r="B389" s="6">
        <v>44847.791885752318</v>
      </c>
      <c r="C389" s="5" t="s">
        <v>32</v>
      </c>
      <c r="D389" s="11"/>
      <c r="E389" s="8"/>
      <c r="F389" s="9">
        <v>3956.44</v>
      </c>
      <c r="I389" s="7" t="s">
        <v>9</v>
      </c>
      <c r="J389" s="8" t="s">
        <v>32</v>
      </c>
    </row>
    <row r="390" spans="1:10">
      <c r="A390" s="5" t="s">
        <v>1452</v>
      </c>
      <c r="B390" s="6">
        <v>44847.791885752318</v>
      </c>
      <c r="C390" s="5" t="s">
        <v>32</v>
      </c>
      <c r="D390" s="11"/>
      <c r="E390" s="8"/>
      <c r="H390" s="9">
        <v>3267.7</v>
      </c>
      <c r="I390" s="5" t="s">
        <v>33</v>
      </c>
      <c r="J390" s="8" t="s">
        <v>32</v>
      </c>
    </row>
    <row r="391" spans="1:10">
      <c r="A391" s="5" t="s">
        <v>1452</v>
      </c>
      <c r="B391" s="6">
        <v>44847.791885752318</v>
      </c>
      <c r="C391" s="5" t="s">
        <v>32</v>
      </c>
      <c r="D391" s="11"/>
      <c r="E391" s="8"/>
      <c r="H391" s="9">
        <v>18</v>
      </c>
      <c r="I391" s="7" t="s">
        <v>1132</v>
      </c>
      <c r="J391" s="8" t="s">
        <v>32</v>
      </c>
    </row>
    <row r="392" spans="1:10">
      <c r="A392" s="10" t="s">
        <v>15</v>
      </c>
      <c r="B392" s="3"/>
      <c r="C392" s="3"/>
      <c r="D392" s="11"/>
      <c r="E392" s="8"/>
      <c r="H392" s="9"/>
      <c r="I392" s="7"/>
      <c r="J392" s="8"/>
    </row>
    <row r="393" spans="1:10" ht="15.75">
      <c r="A393" s="12" t="s">
        <v>16</v>
      </c>
      <c r="B393" s="12" t="s">
        <v>17</v>
      </c>
      <c r="C393" s="12" t="s">
        <v>18</v>
      </c>
      <c r="D393" s="20">
        <v>112009869</v>
      </c>
      <c r="E393" s="21">
        <v>112010805</v>
      </c>
      <c r="H393" s="9"/>
      <c r="I393" s="7"/>
      <c r="J393" s="8"/>
    </row>
    <row r="396" spans="1:10">
      <c r="A396" s="1" t="s">
        <v>0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3" t="s">
        <v>1496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103" t="s">
        <v>0</v>
      </c>
      <c r="B398" s="103" t="s">
        <v>2</v>
      </c>
      <c r="C398" s="103" t="s">
        <v>3</v>
      </c>
      <c r="D398" s="103" t="s">
        <v>4</v>
      </c>
      <c r="E398" s="103" t="s">
        <v>5</v>
      </c>
      <c r="F398" s="105" t="s">
        <v>6</v>
      </c>
      <c r="G398" s="106"/>
      <c r="H398" s="107"/>
      <c r="I398" s="103" t="s">
        <v>7</v>
      </c>
      <c r="J398" s="103" t="s">
        <v>8</v>
      </c>
    </row>
    <row r="399" spans="1:10">
      <c r="A399" s="104"/>
      <c r="B399" s="104"/>
      <c r="C399" s="104"/>
      <c r="D399" s="104"/>
      <c r="E399" s="104"/>
      <c r="F399" s="46" t="s">
        <v>9</v>
      </c>
      <c r="G399" s="46" t="s">
        <v>10</v>
      </c>
      <c r="H399" s="46" t="s">
        <v>11</v>
      </c>
      <c r="I399" s="104"/>
      <c r="J399" s="104"/>
    </row>
    <row r="400" spans="1:10">
      <c r="A400" s="5" t="s">
        <v>1498</v>
      </c>
      <c r="B400" s="6">
        <v>44848.793128055557</v>
      </c>
      <c r="C400" s="5" t="s">
        <v>32</v>
      </c>
      <c r="D400" s="11"/>
      <c r="E400" s="8"/>
      <c r="F400" s="9">
        <v>5394.61</v>
      </c>
      <c r="I400" s="7" t="s">
        <v>9</v>
      </c>
      <c r="J400" s="8" t="s">
        <v>32</v>
      </c>
    </row>
    <row r="401" spans="1:10">
      <c r="A401" s="5" t="s">
        <v>1498</v>
      </c>
      <c r="B401" s="6">
        <v>44848.793128055557</v>
      </c>
      <c r="C401" s="5" t="s">
        <v>32</v>
      </c>
      <c r="D401" s="11"/>
      <c r="E401" s="8"/>
      <c r="H401" s="9">
        <v>1455.7</v>
      </c>
      <c r="I401" s="5" t="s">
        <v>33</v>
      </c>
      <c r="J401" s="8" t="s">
        <v>32</v>
      </c>
    </row>
    <row r="402" spans="1:10" ht="15.75">
      <c r="A402" s="10" t="s">
        <v>15</v>
      </c>
      <c r="B402" s="3"/>
      <c r="C402" s="3"/>
      <c r="D402" s="57">
        <v>112010734</v>
      </c>
      <c r="E402" s="75" t="s">
        <v>257</v>
      </c>
      <c r="H402" s="9"/>
      <c r="I402" s="7"/>
      <c r="J402" s="8"/>
    </row>
    <row r="403" spans="1:10" ht="15.75">
      <c r="A403" s="12" t="s">
        <v>16</v>
      </c>
      <c r="B403" s="12" t="s">
        <v>17</v>
      </c>
      <c r="C403" s="12" t="s">
        <v>18</v>
      </c>
      <c r="D403" s="20">
        <v>112010746</v>
      </c>
      <c r="E403" s="21">
        <v>112010806</v>
      </c>
      <c r="H403" s="9"/>
      <c r="I403" s="7"/>
      <c r="J403" s="8"/>
    </row>
    <row r="404" spans="1:10">
      <c r="A404" s="5"/>
      <c r="B404" s="6"/>
      <c r="C404" s="5"/>
      <c r="D404" s="11"/>
      <c r="E404" s="8"/>
      <c r="H404" s="9"/>
      <c r="I404" s="7"/>
      <c r="J404" s="8"/>
    </row>
    <row r="405" spans="1:10">
      <c r="A405" s="5"/>
      <c r="B405" s="6"/>
      <c r="C405" s="5"/>
      <c r="D405" s="11"/>
      <c r="E405" s="8"/>
      <c r="H405" s="9"/>
      <c r="I405" s="7"/>
      <c r="J405" s="8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1491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3" t="s">
        <v>0</v>
      </c>
      <c r="B408" s="103" t="s">
        <v>2</v>
      </c>
      <c r="C408" s="103" t="s">
        <v>3</v>
      </c>
      <c r="D408" s="103" t="s">
        <v>4</v>
      </c>
      <c r="E408" s="103" t="s">
        <v>5</v>
      </c>
      <c r="F408" s="105" t="s">
        <v>6</v>
      </c>
      <c r="G408" s="106"/>
      <c r="H408" s="107"/>
      <c r="I408" s="103" t="s">
        <v>7</v>
      </c>
      <c r="J408" s="103" t="s">
        <v>8</v>
      </c>
    </row>
    <row r="409" spans="1:10">
      <c r="A409" s="104"/>
      <c r="B409" s="104"/>
      <c r="C409" s="104"/>
      <c r="D409" s="104"/>
      <c r="E409" s="104"/>
      <c r="F409" s="46" t="s">
        <v>9</v>
      </c>
      <c r="G409" s="46" t="s">
        <v>10</v>
      </c>
      <c r="H409" s="46" t="s">
        <v>11</v>
      </c>
      <c r="I409" s="104"/>
      <c r="J409" s="104"/>
    </row>
    <row r="410" spans="1:10">
      <c r="A410" s="5" t="s">
        <v>1497</v>
      </c>
      <c r="B410" s="6">
        <v>44849.592999247689</v>
      </c>
      <c r="C410" s="5" t="s">
        <v>32</v>
      </c>
      <c r="D410" s="11"/>
      <c r="E410" s="8"/>
      <c r="F410" s="9">
        <v>4791.5</v>
      </c>
      <c r="I410" s="7" t="s">
        <v>9</v>
      </c>
      <c r="J410" s="8" t="s">
        <v>32</v>
      </c>
    </row>
    <row r="411" spans="1:10">
      <c r="A411" s="5" t="s">
        <v>1497</v>
      </c>
      <c r="B411" s="6">
        <v>44849.592999247689</v>
      </c>
      <c r="C411" s="5" t="s">
        <v>32</v>
      </c>
      <c r="D411" s="11"/>
      <c r="E411" s="8"/>
      <c r="H411" s="9">
        <v>1024.44</v>
      </c>
      <c r="I411" s="5" t="s">
        <v>33</v>
      </c>
      <c r="J411" s="8" t="s">
        <v>32</v>
      </c>
    </row>
    <row r="412" spans="1:10">
      <c r="A412" s="10" t="s">
        <v>15</v>
      </c>
      <c r="B412" s="3"/>
      <c r="C412" s="3"/>
      <c r="D412" s="11"/>
      <c r="E412" s="8"/>
      <c r="H412" s="9"/>
      <c r="I412" s="7"/>
      <c r="J412" s="8"/>
    </row>
    <row r="413" spans="1:10" ht="15.75">
      <c r="A413" s="12" t="s">
        <v>16</v>
      </c>
      <c r="B413" s="12" t="s">
        <v>17</v>
      </c>
      <c r="C413" s="12" t="s">
        <v>18</v>
      </c>
      <c r="D413" s="20">
        <v>112020833</v>
      </c>
      <c r="E413" s="21">
        <v>112020962</v>
      </c>
      <c r="H413" s="9"/>
      <c r="I413" s="7"/>
      <c r="J413" s="8"/>
    </row>
    <row r="416" spans="1:10">
      <c r="A416" s="1" t="s">
        <v>0</v>
      </c>
      <c r="B416" s="2"/>
      <c r="C416" s="2"/>
      <c r="D416" s="2"/>
      <c r="E416" s="2"/>
      <c r="F416" s="2"/>
      <c r="G416" s="2"/>
      <c r="H416" s="2"/>
      <c r="I416" s="2"/>
      <c r="J416" s="2"/>
    </row>
    <row r="417" spans="1:10">
      <c r="A417" s="3" t="s">
        <v>1564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103" t="s">
        <v>0</v>
      </c>
      <c r="B418" s="103" t="s">
        <v>2</v>
      </c>
      <c r="C418" s="103" t="s">
        <v>3</v>
      </c>
      <c r="D418" s="103" t="s">
        <v>4</v>
      </c>
      <c r="E418" s="103" t="s">
        <v>5</v>
      </c>
      <c r="F418" s="105" t="s">
        <v>6</v>
      </c>
      <c r="G418" s="106"/>
      <c r="H418" s="107"/>
      <c r="I418" s="103" t="s">
        <v>7</v>
      </c>
      <c r="J418" s="103" t="s">
        <v>8</v>
      </c>
    </row>
    <row r="419" spans="1:10">
      <c r="A419" s="104"/>
      <c r="B419" s="104"/>
      <c r="C419" s="104"/>
      <c r="D419" s="104"/>
      <c r="E419" s="104"/>
      <c r="F419" s="46" t="s">
        <v>9</v>
      </c>
      <c r="G419" s="46" t="s">
        <v>10</v>
      </c>
      <c r="H419" s="46" t="s">
        <v>11</v>
      </c>
      <c r="I419" s="104"/>
      <c r="J419" s="104"/>
    </row>
    <row r="420" spans="1:10">
      <c r="A420" s="5" t="s">
        <v>1565</v>
      </c>
      <c r="B420" s="6">
        <v>44851.791787638889</v>
      </c>
      <c r="C420" s="5" t="s">
        <v>32</v>
      </c>
      <c r="D420" s="11"/>
      <c r="E420" s="8"/>
      <c r="F420" s="9">
        <v>16668.52</v>
      </c>
      <c r="I420" s="7" t="s">
        <v>9</v>
      </c>
      <c r="J420" s="8" t="s">
        <v>32</v>
      </c>
    </row>
    <row r="421" spans="1:10">
      <c r="A421" s="5" t="s">
        <v>1565</v>
      </c>
      <c r="B421" s="6">
        <v>44851.791787638889</v>
      </c>
      <c r="C421" s="5" t="s">
        <v>32</v>
      </c>
      <c r="D421" s="11"/>
      <c r="E421" s="8"/>
      <c r="H421" s="9">
        <v>1951.65</v>
      </c>
      <c r="I421" s="5" t="s">
        <v>33</v>
      </c>
      <c r="J421" s="8" t="s">
        <v>32</v>
      </c>
    </row>
    <row r="422" spans="1:10" ht="15.75" thickBot="1">
      <c r="A422" s="10" t="s">
        <v>15</v>
      </c>
      <c r="B422" s="3"/>
      <c r="C422" s="3"/>
      <c r="D422" s="11"/>
      <c r="E422" s="8"/>
      <c r="H422" s="9"/>
      <c r="I422" s="7"/>
      <c r="J422" s="5"/>
    </row>
    <row r="423" spans="1:10" ht="16.5" thickBot="1">
      <c r="A423" s="12" t="s">
        <v>16</v>
      </c>
      <c r="B423" s="12" t="s">
        <v>17</v>
      </c>
      <c r="C423" s="71" t="s">
        <v>18</v>
      </c>
      <c r="E423" s="108">
        <v>112022615</v>
      </c>
      <c r="F423" s="21">
        <v>112027946</v>
      </c>
      <c r="H423" s="9"/>
      <c r="I423" s="7"/>
      <c r="J423" s="5"/>
    </row>
    <row r="426" spans="1:10">
      <c r="A426" s="1" t="s">
        <v>0</v>
      </c>
      <c r="B426" s="2"/>
      <c r="C426" s="2"/>
      <c r="D426" s="2"/>
      <c r="E426" s="2"/>
      <c r="F426" s="2"/>
      <c r="G426" s="2"/>
      <c r="H426" s="2"/>
      <c r="I426" s="2"/>
      <c r="J426" s="2"/>
    </row>
    <row r="427" spans="1:10">
      <c r="A427" s="3" t="s">
        <v>1603</v>
      </c>
      <c r="B427" s="2"/>
      <c r="C427" s="2"/>
      <c r="D427" s="2"/>
      <c r="E427" s="2"/>
      <c r="F427" s="2"/>
      <c r="G427" s="2"/>
      <c r="H427" s="2"/>
      <c r="I427" s="2"/>
      <c r="J427" s="2"/>
    </row>
    <row r="428" spans="1:10">
      <c r="A428" s="103" t="s">
        <v>0</v>
      </c>
      <c r="B428" s="103" t="s">
        <v>2</v>
      </c>
      <c r="C428" s="103" t="s">
        <v>3</v>
      </c>
      <c r="D428" s="103" t="s">
        <v>4</v>
      </c>
      <c r="E428" s="103" t="s">
        <v>5</v>
      </c>
      <c r="F428" s="105" t="s">
        <v>6</v>
      </c>
      <c r="G428" s="106"/>
      <c r="H428" s="107"/>
      <c r="I428" s="103" t="s">
        <v>7</v>
      </c>
      <c r="J428" s="103" t="s">
        <v>8</v>
      </c>
    </row>
    <row r="429" spans="1:10">
      <c r="A429" s="104"/>
      <c r="B429" s="104"/>
      <c r="C429" s="104"/>
      <c r="D429" s="104"/>
      <c r="E429" s="104"/>
      <c r="F429" s="46" t="s">
        <v>9</v>
      </c>
      <c r="G429" s="46" t="s">
        <v>10</v>
      </c>
      <c r="H429" s="46" t="s">
        <v>11</v>
      </c>
      <c r="I429" s="104"/>
      <c r="J429" s="104"/>
    </row>
    <row r="430" spans="1:10">
      <c r="A430" s="5" t="s">
        <v>1604</v>
      </c>
      <c r="B430" s="6">
        <v>44852.790367847221</v>
      </c>
      <c r="C430" s="5" t="s">
        <v>32</v>
      </c>
      <c r="D430" s="11"/>
      <c r="E430" s="8"/>
      <c r="F430" s="9">
        <v>4505.92</v>
      </c>
      <c r="I430" s="7" t="s">
        <v>9</v>
      </c>
      <c r="J430" s="8" t="s">
        <v>32</v>
      </c>
    </row>
    <row r="431" spans="1:10">
      <c r="A431" s="5" t="s">
        <v>1604</v>
      </c>
      <c r="B431" s="6">
        <v>44852.790367847221</v>
      </c>
      <c r="C431" s="5" t="s">
        <v>32</v>
      </c>
      <c r="D431" s="11"/>
      <c r="E431" s="8"/>
      <c r="H431" s="9">
        <v>3396.68</v>
      </c>
      <c r="I431" s="5" t="s">
        <v>33</v>
      </c>
      <c r="J431" s="8" t="s">
        <v>32</v>
      </c>
    </row>
    <row r="432" spans="1:10">
      <c r="A432" s="10" t="s">
        <v>15</v>
      </c>
      <c r="B432" s="3"/>
      <c r="C432" s="3"/>
      <c r="D432" s="11"/>
      <c r="E432" s="8"/>
      <c r="F432" s="7"/>
      <c r="G432" s="5"/>
      <c r="H432" s="9"/>
      <c r="I432" s="5"/>
      <c r="J432" s="7"/>
    </row>
    <row r="433" spans="1:10">
      <c r="A433" s="12" t="s">
        <v>16</v>
      </c>
      <c r="B433" s="12" t="s">
        <v>17</v>
      </c>
      <c r="C433" s="12" t="s">
        <v>18</v>
      </c>
      <c r="D433" s="11"/>
      <c r="E433" s="8"/>
      <c r="F433" s="7"/>
      <c r="G433" s="5"/>
      <c r="H433" s="9"/>
      <c r="I433" s="5"/>
      <c r="J433" s="7"/>
    </row>
    <row r="434" spans="1:10">
      <c r="A434" s="5"/>
      <c r="B434" s="6"/>
      <c r="C434" s="5"/>
      <c r="D434" s="11"/>
      <c r="E434" s="8"/>
      <c r="F434" s="7"/>
      <c r="G434" s="5"/>
      <c r="H434" s="9"/>
      <c r="I434" s="5"/>
      <c r="J434" s="7"/>
    </row>
    <row r="436" spans="1:10">
      <c r="E436" s="109"/>
    </row>
  </sheetData>
  <mergeCells count="320">
    <mergeCell ref="A418:A419"/>
    <mergeCell ref="B418:B419"/>
    <mergeCell ref="C418:C419"/>
    <mergeCell ref="D418:D419"/>
    <mergeCell ref="E418:E419"/>
    <mergeCell ref="F418:H418"/>
    <mergeCell ref="I418:I419"/>
    <mergeCell ref="J418:J419"/>
    <mergeCell ref="A346:A347"/>
    <mergeCell ref="B346:B347"/>
    <mergeCell ref="C346:C347"/>
    <mergeCell ref="D346:D347"/>
    <mergeCell ref="E346:E347"/>
    <mergeCell ref="F346:H346"/>
    <mergeCell ref="I346:I347"/>
    <mergeCell ref="J346:J347"/>
    <mergeCell ref="I387:I388"/>
    <mergeCell ref="J387:J388"/>
    <mergeCell ref="A387:A388"/>
    <mergeCell ref="B387:B388"/>
    <mergeCell ref="C387:C388"/>
    <mergeCell ref="D387:D388"/>
    <mergeCell ref="E387:E388"/>
    <mergeCell ref="F387:H387"/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35:A336"/>
    <mergeCell ref="B335:B336"/>
    <mergeCell ref="C335:C336"/>
    <mergeCell ref="D335:D336"/>
    <mergeCell ref="E335:E336"/>
    <mergeCell ref="F335:H335"/>
    <mergeCell ref="I335:I336"/>
    <mergeCell ref="J335:J336"/>
    <mergeCell ref="I356:I357"/>
    <mergeCell ref="J356:J357"/>
    <mergeCell ref="A356:A357"/>
    <mergeCell ref="B356:B357"/>
    <mergeCell ref="C356:C357"/>
    <mergeCell ref="D356:D357"/>
    <mergeCell ref="E356:E357"/>
    <mergeCell ref="F356:H356"/>
    <mergeCell ref="I283:I284"/>
    <mergeCell ref="J283:J284"/>
    <mergeCell ref="A283:A284"/>
    <mergeCell ref="B283:B284"/>
    <mergeCell ref="C283:C284"/>
    <mergeCell ref="D283:D284"/>
    <mergeCell ref="E283:E284"/>
    <mergeCell ref="F283:H283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90:I191"/>
    <mergeCell ref="J190:J191"/>
    <mergeCell ref="A190:A191"/>
    <mergeCell ref="B190:B191"/>
    <mergeCell ref="C190:C191"/>
    <mergeCell ref="D190:D191"/>
    <mergeCell ref="E190:E191"/>
    <mergeCell ref="F190:H190"/>
    <mergeCell ref="I220:I221"/>
    <mergeCell ref="J220:J221"/>
    <mergeCell ref="A220:A221"/>
    <mergeCell ref="B220:B221"/>
    <mergeCell ref="C220:C221"/>
    <mergeCell ref="D220:D221"/>
    <mergeCell ref="E220:E221"/>
    <mergeCell ref="F220:H220"/>
    <mergeCell ref="A153:A154"/>
    <mergeCell ref="B153:B154"/>
    <mergeCell ref="C153:C154"/>
    <mergeCell ref="D153:D154"/>
    <mergeCell ref="E153:E154"/>
    <mergeCell ref="F153:H153"/>
    <mergeCell ref="I153:I154"/>
    <mergeCell ref="J153:J154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A83:A84"/>
    <mergeCell ref="B83:B84"/>
    <mergeCell ref="C83:C84"/>
    <mergeCell ref="D83:D84"/>
    <mergeCell ref="E83:E84"/>
    <mergeCell ref="F83:H83"/>
    <mergeCell ref="I83:I84"/>
    <mergeCell ref="J83:J84"/>
    <mergeCell ref="F113:H113"/>
    <mergeCell ref="I113:I114"/>
    <mergeCell ref="J113:J114"/>
    <mergeCell ref="A113:A114"/>
    <mergeCell ref="B113:B114"/>
    <mergeCell ref="C113:C114"/>
    <mergeCell ref="D113:D114"/>
    <mergeCell ref="E113:E114"/>
    <mergeCell ref="I103:I104"/>
    <mergeCell ref="J103:J104"/>
    <mergeCell ref="A103:A104"/>
    <mergeCell ref="B103:B104"/>
    <mergeCell ref="C103:C104"/>
    <mergeCell ref="D103:D104"/>
    <mergeCell ref="E103:E104"/>
    <mergeCell ref="F103:H103"/>
    <mergeCell ref="I3:I4"/>
    <mergeCell ref="J3:J4"/>
    <mergeCell ref="A3:A4"/>
    <mergeCell ref="B3:B4"/>
    <mergeCell ref="C3:C4"/>
    <mergeCell ref="D3:D4"/>
    <mergeCell ref="E3:E4"/>
    <mergeCell ref="F3:H3"/>
    <mergeCell ref="I73:I74"/>
    <mergeCell ref="J73:J74"/>
    <mergeCell ref="F73:H73"/>
    <mergeCell ref="A73:A74"/>
    <mergeCell ref="B73:B74"/>
    <mergeCell ref="C73:C74"/>
    <mergeCell ref="D73:D74"/>
    <mergeCell ref="E73:E74"/>
    <mergeCell ref="I53:I54"/>
    <mergeCell ref="J53:J54"/>
    <mergeCell ref="A53:A54"/>
    <mergeCell ref="B53:B54"/>
    <mergeCell ref="C53:C54"/>
    <mergeCell ref="D53:D54"/>
    <mergeCell ref="E53:E54"/>
    <mergeCell ref="F53:H53"/>
    <mergeCell ref="F23:H23"/>
    <mergeCell ref="I23:I24"/>
    <mergeCell ref="J23:J24"/>
    <mergeCell ref="A23:A24"/>
    <mergeCell ref="B23:B24"/>
    <mergeCell ref="C23:C24"/>
    <mergeCell ref="D23:D24"/>
    <mergeCell ref="E23:E24"/>
    <mergeCell ref="I13:I14"/>
    <mergeCell ref="J13:J14"/>
    <mergeCell ref="A13:A14"/>
    <mergeCell ref="B13:B14"/>
    <mergeCell ref="C13:C14"/>
    <mergeCell ref="D13:D14"/>
    <mergeCell ref="E13:E14"/>
    <mergeCell ref="F13:H13"/>
    <mergeCell ref="I43:I44"/>
    <mergeCell ref="J43:J44"/>
    <mergeCell ref="A43:A44"/>
    <mergeCell ref="B43:B44"/>
    <mergeCell ref="C43:C44"/>
    <mergeCell ref="D43:D44"/>
    <mergeCell ref="E43:E44"/>
    <mergeCell ref="F43:H43"/>
    <mergeCell ref="F63:H63"/>
    <mergeCell ref="I63:I64"/>
    <mergeCell ref="J63:J64"/>
    <mergeCell ref="A63:A64"/>
    <mergeCell ref="B63:B64"/>
    <mergeCell ref="C63:C64"/>
    <mergeCell ref="D63:D64"/>
    <mergeCell ref="E63:E64"/>
    <mergeCell ref="I93:I94"/>
    <mergeCell ref="J93:J94"/>
    <mergeCell ref="A93:A94"/>
    <mergeCell ref="B93:B94"/>
    <mergeCell ref="C93:C94"/>
    <mergeCell ref="D93:D94"/>
    <mergeCell ref="E93:E94"/>
    <mergeCell ref="F93:H93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164:I165"/>
    <mergeCell ref="J164:J165"/>
    <mergeCell ref="A164:A165"/>
    <mergeCell ref="B164:B165"/>
    <mergeCell ref="C164:C165"/>
    <mergeCell ref="D164:D165"/>
    <mergeCell ref="E164:E165"/>
    <mergeCell ref="F164:H164"/>
    <mergeCell ref="I143:I144"/>
    <mergeCell ref="J143:J144"/>
    <mergeCell ref="A143:A144"/>
    <mergeCell ref="B143:B144"/>
    <mergeCell ref="C143:C144"/>
    <mergeCell ref="D143:D144"/>
    <mergeCell ref="E143:E144"/>
    <mergeCell ref="F143:H143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98:A399"/>
    <mergeCell ref="B398:B399"/>
    <mergeCell ref="C398:C399"/>
    <mergeCell ref="D398:D399"/>
    <mergeCell ref="E398:E399"/>
    <mergeCell ref="F398:H398"/>
    <mergeCell ref="I398:I399"/>
    <mergeCell ref="J398:J399"/>
    <mergeCell ref="I304:I305"/>
    <mergeCell ref="J304:J305"/>
    <mergeCell ref="A304:A305"/>
    <mergeCell ref="B304:B305"/>
    <mergeCell ref="C304:C305"/>
    <mergeCell ref="D304:D305"/>
    <mergeCell ref="E304:E305"/>
    <mergeCell ref="F304:H304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428:I429"/>
    <mergeCell ref="J428:J429"/>
    <mergeCell ref="A428:A429"/>
    <mergeCell ref="B428:B429"/>
    <mergeCell ref="C428:C429"/>
    <mergeCell ref="D428:D429"/>
    <mergeCell ref="E428:E429"/>
    <mergeCell ref="F428:H428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408:A409"/>
    <mergeCell ref="B408:B409"/>
    <mergeCell ref="C408:C409"/>
    <mergeCell ref="D408:D409"/>
    <mergeCell ref="E408:E409"/>
    <mergeCell ref="F408:H408"/>
    <mergeCell ref="I408:I409"/>
    <mergeCell ref="J408:J40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8AA2-926F-443E-BA63-98DC8C768E07}">
  <sheetPr>
    <tabColor theme="9"/>
  </sheetPr>
  <dimension ref="A1:J604"/>
  <sheetViews>
    <sheetView tabSelected="1" topLeftCell="A583" zoomScaleNormal="100" workbookViewId="0">
      <selection activeCell="E591" sqref="E591"/>
    </sheetView>
  </sheetViews>
  <sheetFormatPr baseColWidth="10" defaultRowHeight="15"/>
  <cols>
    <col min="1" max="1" width="14" bestFit="1" customWidth="1"/>
    <col min="2" max="2" width="10.85546875" bestFit="1" customWidth="1"/>
    <col min="3" max="3" width="32.7109375" customWidth="1"/>
    <col min="4" max="4" width="13.28515625" customWidth="1"/>
    <col min="5" max="5" width="14.140625" bestFit="1" customWidth="1"/>
    <col min="6" max="6" width="12.85546875" bestFit="1" customWidth="1"/>
    <col min="7" max="7" width="6.28515625" bestFit="1" customWidth="1"/>
    <col min="8" max="8" width="11.28515625" bestFit="1" customWidth="1"/>
    <col min="10" max="10" width="30.710937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34</v>
      </c>
      <c r="B5" s="6">
        <v>44805.752087106484</v>
      </c>
      <c r="C5" s="5" t="s">
        <v>35</v>
      </c>
      <c r="D5" s="11"/>
      <c r="E5" s="8"/>
      <c r="F5" s="9">
        <v>6564.4</v>
      </c>
      <c r="I5" s="7" t="s">
        <v>9</v>
      </c>
      <c r="J5" s="5" t="s">
        <v>35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111734523</v>
      </c>
      <c r="E7" s="21">
        <v>111734653</v>
      </c>
      <c r="H7" s="9"/>
      <c r="I7" s="7"/>
      <c r="J7" s="8"/>
    </row>
    <row r="8" spans="1:10">
      <c r="A8" s="5"/>
      <c r="B8" s="6"/>
      <c r="C8" s="5"/>
      <c r="D8" s="11"/>
      <c r="E8" s="8"/>
      <c r="H8" s="9"/>
      <c r="I8" s="7"/>
      <c r="J8" s="8"/>
    </row>
    <row r="9" spans="1:10">
      <c r="A9" s="5"/>
      <c r="B9" s="6"/>
      <c r="C9" s="5"/>
      <c r="D9" s="11"/>
      <c r="E9" s="8"/>
      <c r="H9" s="9"/>
      <c r="I9" s="7"/>
      <c r="J9" s="8"/>
    </row>
    <row r="10" spans="1:10">
      <c r="A10" s="5" t="s">
        <v>36</v>
      </c>
      <c r="B10" s="6">
        <v>44805.754867800926</v>
      </c>
      <c r="C10" s="5" t="s">
        <v>37</v>
      </c>
      <c r="D10" s="11"/>
      <c r="E10" s="8"/>
      <c r="F10" s="9">
        <v>4273.58</v>
      </c>
      <c r="I10" s="7" t="s">
        <v>9</v>
      </c>
      <c r="J10" s="5" t="s">
        <v>37</v>
      </c>
    </row>
    <row r="11" spans="1:10">
      <c r="A11" s="10" t="s">
        <v>15</v>
      </c>
      <c r="B11" s="3"/>
      <c r="C11" s="3"/>
      <c r="D11" s="11"/>
      <c r="E11" s="8"/>
      <c r="H11" s="9"/>
      <c r="I11" s="7"/>
      <c r="J11" s="8"/>
    </row>
    <row r="12" spans="1:10" ht="15.75">
      <c r="A12" s="12" t="s">
        <v>16</v>
      </c>
      <c r="B12" s="12" t="s">
        <v>17</v>
      </c>
      <c r="C12" s="12" t="s">
        <v>18</v>
      </c>
      <c r="D12" s="20">
        <v>111734524</v>
      </c>
      <c r="E12" s="21">
        <v>111734654</v>
      </c>
      <c r="H12" s="9"/>
      <c r="I12" s="7"/>
      <c r="J12" s="8"/>
    </row>
    <row r="15" spans="1:10">
      <c r="A15" s="1" t="s">
        <v>0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3" t="s">
        <v>146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103" t="s">
        <v>0</v>
      </c>
      <c r="B17" s="103" t="s">
        <v>2</v>
      </c>
      <c r="C17" s="103" t="s">
        <v>3</v>
      </c>
      <c r="D17" s="103" t="s">
        <v>4</v>
      </c>
      <c r="E17" s="103" t="s">
        <v>5</v>
      </c>
      <c r="F17" s="105" t="s">
        <v>6</v>
      </c>
      <c r="G17" s="106"/>
      <c r="H17" s="107"/>
      <c r="I17" s="103" t="s">
        <v>7</v>
      </c>
      <c r="J17" s="103" t="s">
        <v>8</v>
      </c>
    </row>
    <row r="18" spans="1:10">
      <c r="A18" s="104"/>
      <c r="B18" s="104"/>
      <c r="C18" s="104"/>
      <c r="D18" s="104"/>
      <c r="E18" s="104"/>
      <c r="F18" s="4" t="s">
        <v>9</v>
      </c>
      <c r="G18" s="4" t="s">
        <v>10</v>
      </c>
      <c r="H18" s="4" t="s">
        <v>11</v>
      </c>
      <c r="I18" s="104"/>
      <c r="J18" s="104"/>
    </row>
    <row r="19" spans="1:10">
      <c r="A19" s="5" t="s">
        <v>165</v>
      </c>
      <c r="B19" s="6">
        <v>44806.752583483794</v>
      </c>
      <c r="C19" s="5" t="s">
        <v>37</v>
      </c>
      <c r="D19" s="11"/>
      <c r="E19" s="8"/>
      <c r="F19" s="9">
        <v>3607.5</v>
      </c>
      <c r="I19" s="7" t="s">
        <v>9</v>
      </c>
      <c r="J19" s="5" t="s">
        <v>37</v>
      </c>
    </row>
    <row r="20" spans="1:10">
      <c r="A20" s="10" t="s">
        <v>15</v>
      </c>
      <c r="B20" s="3"/>
      <c r="C20" s="3"/>
      <c r="D20" s="11"/>
      <c r="E20" s="8"/>
      <c r="G20" s="9"/>
      <c r="I20" s="7"/>
      <c r="J20" s="8"/>
    </row>
    <row r="21" spans="1:10" ht="15.75">
      <c r="A21" s="12" t="s">
        <v>16</v>
      </c>
      <c r="B21" s="12" t="s">
        <v>17</v>
      </c>
      <c r="C21" s="12" t="s">
        <v>18</v>
      </c>
      <c r="D21" s="20">
        <v>111734526</v>
      </c>
      <c r="E21" s="21">
        <v>111734655</v>
      </c>
      <c r="F21" s="9"/>
      <c r="I21" s="7"/>
      <c r="J21" s="8"/>
    </row>
    <row r="22" spans="1:10">
      <c r="A22" s="5"/>
      <c r="B22" s="6"/>
      <c r="C22" s="5"/>
      <c r="D22" s="11"/>
      <c r="E22" s="8"/>
      <c r="F22" s="9"/>
      <c r="I22" s="7"/>
      <c r="J22" s="8"/>
    </row>
    <row r="23" spans="1:10">
      <c r="A23" s="5"/>
      <c r="B23" s="6"/>
      <c r="C23" s="5"/>
      <c r="D23" s="11"/>
      <c r="E23" s="8"/>
      <c r="F23" s="9"/>
      <c r="I23" s="7"/>
      <c r="J23" s="8"/>
    </row>
    <row r="24" spans="1:10">
      <c r="A24" s="5" t="s">
        <v>166</v>
      </c>
      <c r="B24" s="6">
        <v>44806.753506064815</v>
      </c>
      <c r="C24" s="5" t="s">
        <v>35</v>
      </c>
      <c r="D24" s="11"/>
      <c r="E24" s="8"/>
      <c r="F24" s="9">
        <v>10977.92</v>
      </c>
      <c r="I24" s="7" t="s">
        <v>9</v>
      </c>
      <c r="J24" s="5" t="s">
        <v>35</v>
      </c>
    </row>
    <row r="25" spans="1:10">
      <c r="A25" s="5" t="s">
        <v>166</v>
      </c>
      <c r="B25" s="6">
        <v>44806.753506064815</v>
      </c>
      <c r="C25" s="5" t="s">
        <v>35</v>
      </c>
      <c r="D25" s="11"/>
      <c r="E25" s="8"/>
      <c r="H25" s="9">
        <v>646.91999999999996</v>
      </c>
      <c r="I25" s="5" t="s">
        <v>33</v>
      </c>
      <c r="J25" s="5" t="s">
        <v>35</v>
      </c>
    </row>
    <row r="26" spans="1:10">
      <c r="A26" s="10" t="s">
        <v>15</v>
      </c>
      <c r="B26" s="3"/>
      <c r="C26" s="3"/>
      <c r="D26" s="11"/>
      <c r="E26" s="8"/>
      <c r="G26" s="9"/>
      <c r="I26" s="7"/>
      <c r="J26" s="8"/>
    </row>
    <row r="27" spans="1:10" ht="15.75">
      <c r="A27" s="12" t="s">
        <v>16</v>
      </c>
      <c r="B27" s="12" t="s">
        <v>17</v>
      </c>
      <c r="C27" s="12" t="s">
        <v>18</v>
      </c>
      <c r="D27" s="20">
        <v>111734528</v>
      </c>
      <c r="E27" s="21">
        <v>111734656</v>
      </c>
      <c r="H27" s="9"/>
      <c r="I27" s="7"/>
      <c r="J27" s="8"/>
    </row>
    <row r="28" spans="1:10">
      <c r="A28" s="5"/>
      <c r="B28" s="6"/>
      <c r="C28" s="5"/>
      <c r="D28" s="11"/>
      <c r="E28" s="8"/>
      <c r="H28" s="9"/>
      <c r="I28" s="7"/>
      <c r="J28" s="8"/>
    </row>
    <row r="29" spans="1:10">
      <c r="A29" s="5"/>
      <c r="B29" s="6"/>
      <c r="C29" s="5"/>
      <c r="D29" s="11"/>
      <c r="E29" s="8"/>
      <c r="H29" s="9"/>
      <c r="I29" s="7"/>
      <c r="J29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159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3" t="s">
        <v>0</v>
      </c>
      <c r="B32" s="103" t="s">
        <v>2</v>
      </c>
      <c r="C32" s="103" t="s">
        <v>3</v>
      </c>
      <c r="D32" s="103" t="s">
        <v>4</v>
      </c>
      <c r="E32" s="103" t="s">
        <v>5</v>
      </c>
      <c r="F32" s="105" t="s">
        <v>6</v>
      </c>
      <c r="G32" s="106"/>
      <c r="H32" s="107"/>
      <c r="I32" s="103" t="s">
        <v>7</v>
      </c>
      <c r="J32" s="103" t="s">
        <v>8</v>
      </c>
    </row>
    <row r="33" spans="1:10">
      <c r="A33" s="104"/>
      <c r="B33" s="104"/>
      <c r="C33" s="104"/>
      <c r="D33" s="104"/>
      <c r="E33" s="104"/>
      <c r="F33" s="4" t="s">
        <v>9</v>
      </c>
      <c r="G33" s="4" t="s">
        <v>10</v>
      </c>
      <c r="H33" s="4" t="s">
        <v>11</v>
      </c>
      <c r="I33" s="104"/>
      <c r="J33" s="104"/>
    </row>
    <row r="34" spans="1:10">
      <c r="A34" s="5" t="s">
        <v>163</v>
      </c>
      <c r="B34" s="6">
        <v>44807.543518738428</v>
      </c>
      <c r="C34" s="5" t="s">
        <v>35</v>
      </c>
      <c r="D34" s="11"/>
      <c r="E34" s="8"/>
      <c r="F34" s="9">
        <v>5366.82</v>
      </c>
      <c r="I34" s="7" t="s">
        <v>9</v>
      </c>
      <c r="J34" s="5" t="s">
        <v>35</v>
      </c>
    </row>
    <row r="35" spans="1:10">
      <c r="A35" s="10" t="s">
        <v>15</v>
      </c>
      <c r="B35" s="3"/>
      <c r="C35" s="3"/>
      <c r="D35" s="11"/>
      <c r="E35" s="8"/>
      <c r="G35" s="9"/>
      <c r="I35" s="7"/>
      <c r="J35" s="8"/>
    </row>
    <row r="36" spans="1:10" ht="15.75">
      <c r="A36" s="12" t="s">
        <v>16</v>
      </c>
      <c r="B36" s="12" t="s">
        <v>17</v>
      </c>
      <c r="C36" s="12" t="s">
        <v>18</v>
      </c>
      <c r="D36" s="20">
        <v>111762289</v>
      </c>
      <c r="E36" s="21">
        <v>111764880</v>
      </c>
      <c r="F36" s="9"/>
      <c r="I36" s="7"/>
      <c r="J36" s="8"/>
    </row>
    <row r="37" spans="1:10">
      <c r="A37" s="5"/>
      <c r="B37" s="6"/>
      <c r="C37" s="5"/>
      <c r="D37" s="11"/>
      <c r="E37" s="8"/>
      <c r="F37" s="9"/>
      <c r="I37" s="7"/>
      <c r="J37" s="8"/>
    </row>
    <row r="38" spans="1:10">
      <c r="A38" s="5"/>
      <c r="B38" s="6"/>
      <c r="C38" s="5"/>
      <c r="D38" s="11"/>
      <c r="E38" s="8"/>
      <c r="F38" s="9"/>
      <c r="I38" s="7"/>
      <c r="J38" s="8"/>
    </row>
    <row r="39" spans="1:10">
      <c r="A39" s="5" t="s">
        <v>164</v>
      </c>
      <c r="B39" s="6">
        <v>44807.543953680557</v>
      </c>
      <c r="C39" s="5" t="s">
        <v>37</v>
      </c>
      <c r="D39" s="11"/>
      <c r="E39" s="8"/>
      <c r="F39" s="9">
        <v>1600.68</v>
      </c>
      <c r="I39" s="7" t="s">
        <v>9</v>
      </c>
      <c r="J39" s="5" t="s">
        <v>37</v>
      </c>
    </row>
    <row r="40" spans="1:10">
      <c r="A40" s="5" t="s">
        <v>164</v>
      </c>
      <c r="B40" s="6">
        <v>44807.543953680557</v>
      </c>
      <c r="C40" s="5" t="s">
        <v>37</v>
      </c>
      <c r="D40" s="11"/>
      <c r="E40" s="8"/>
      <c r="H40" s="9">
        <v>586.11</v>
      </c>
      <c r="I40" s="5" t="s">
        <v>33</v>
      </c>
      <c r="J40" s="5" t="s">
        <v>37</v>
      </c>
    </row>
    <row r="41" spans="1:10">
      <c r="A41" s="10" t="s">
        <v>15</v>
      </c>
      <c r="B41" s="3"/>
      <c r="C41" s="3"/>
      <c r="D41" s="11"/>
      <c r="E41" s="8"/>
      <c r="G41" s="9"/>
      <c r="I41" s="7"/>
      <c r="J41" s="8"/>
    </row>
    <row r="42" spans="1:10" ht="15.75">
      <c r="A42" s="12" t="s">
        <v>16</v>
      </c>
      <c r="B42" s="12" t="s">
        <v>17</v>
      </c>
      <c r="C42" s="12" t="s">
        <v>18</v>
      </c>
      <c r="D42" s="20">
        <v>111763514</v>
      </c>
      <c r="E42" s="21">
        <v>111764881</v>
      </c>
      <c r="H42" s="9"/>
      <c r="I42" s="7"/>
      <c r="J42" s="8"/>
    </row>
    <row r="45" spans="1:10">
      <c r="A45" s="1" t="s">
        <v>0</v>
      </c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3" t="s">
        <v>260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27" t="s">
        <v>0</v>
      </c>
      <c r="B47" s="27" t="s">
        <v>2</v>
      </c>
      <c r="C47" s="27" t="s">
        <v>3</v>
      </c>
      <c r="D47" s="27" t="s">
        <v>4</v>
      </c>
      <c r="E47" s="27" t="s">
        <v>5</v>
      </c>
      <c r="F47" s="29" t="s">
        <v>6</v>
      </c>
      <c r="G47" s="30"/>
      <c r="H47" s="31"/>
      <c r="I47" s="27" t="s">
        <v>7</v>
      </c>
      <c r="J47" s="27" t="s">
        <v>8</v>
      </c>
    </row>
    <row r="48" spans="1:10">
      <c r="A48" s="28"/>
      <c r="B48" s="28"/>
      <c r="C48" s="28"/>
      <c r="D48" s="28"/>
      <c r="E48" s="28"/>
      <c r="F48" s="4" t="s">
        <v>9</v>
      </c>
      <c r="G48" s="4" t="s">
        <v>10</v>
      </c>
      <c r="H48" s="4" t="s">
        <v>11</v>
      </c>
      <c r="I48" s="28"/>
      <c r="J48" s="28"/>
    </row>
    <row r="49" spans="1:10">
      <c r="A49" s="5" t="s">
        <v>262</v>
      </c>
      <c r="B49" s="6">
        <v>44809.750428148145</v>
      </c>
      <c r="C49" s="5" t="s">
        <v>37</v>
      </c>
      <c r="D49" s="11"/>
      <c r="E49" s="8"/>
      <c r="F49" s="9">
        <v>3683.14</v>
      </c>
      <c r="I49" s="7" t="s">
        <v>9</v>
      </c>
      <c r="J49" s="5" t="s">
        <v>37</v>
      </c>
    </row>
    <row r="50" spans="1:10">
      <c r="A50" s="10" t="s">
        <v>15</v>
      </c>
      <c r="B50" s="3"/>
      <c r="C50" s="3"/>
      <c r="D50" s="11"/>
      <c r="E50" s="8"/>
      <c r="F50" s="9"/>
      <c r="I50" s="7"/>
      <c r="J50" s="5"/>
    </row>
    <row r="51" spans="1:10" ht="15.75">
      <c r="A51" s="12" t="s">
        <v>16</v>
      </c>
      <c r="B51" s="12" t="s">
        <v>17</v>
      </c>
      <c r="C51" s="12" t="s">
        <v>18</v>
      </c>
      <c r="D51" s="20">
        <v>111766431</v>
      </c>
      <c r="E51" s="21">
        <v>111766523</v>
      </c>
      <c r="F51" s="9"/>
      <c r="I51" s="7"/>
      <c r="J51" s="5"/>
    </row>
    <row r="52" spans="1:10">
      <c r="A52" s="5"/>
      <c r="B52" s="6"/>
      <c r="C52" s="5"/>
      <c r="D52" s="11"/>
      <c r="E52" s="8"/>
      <c r="F52" s="9"/>
      <c r="I52" s="7"/>
      <c r="J52" s="5"/>
    </row>
    <row r="53" spans="1:10">
      <c r="A53" s="5"/>
      <c r="B53" s="6"/>
      <c r="C53" s="5"/>
      <c r="D53" s="11"/>
      <c r="E53" s="8"/>
      <c r="F53" s="9"/>
      <c r="I53" s="7"/>
      <c r="J53" s="5"/>
    </row>
    <row r="54" spans="1:10">
      <c r="A54" s="5" t="s">
        <v>263</v>
      </c>
      <c r="B54" s="6">
        <v>44809.753418958331</v>
      </c>
      <c r="C54" s="5" t="s">
        <v>35</v>
      </c>
      <c r="D54" s="11"/>
      <c r="E54" s="8"/>
      <c r="F54" s="9">
        <v>7588.78</v>
      </c>
      <c r="I54" s="7" t="s">
        <v>9</v>
      </c>
      <c r="J54" s="5" t="s">
        <v>35</v>
      </c>
    </row>
    <row r="55" spans="1:10">
      <c r="A55" s="10" t="s">
        <v>15</v>
      </c>
      <c r="B55" s="3"/>
      <c r="C55" s="3"/>
      <c r="D55" s="11"/>
      <c r="E55" s="8"/>
      <c r="F55" s="9"/>
      <c r="I55" s="7"/>
      <c r="J55" s="5"/>
    </row>
    <row r="56" spans="1:10" ht="15.75">
      <c r="A56" s="12" t="s">
        <v>16</v>
      </c>
      <c r="B56" s="12" t="s">
        <v>17</v>
      </c>
      <c r="C56" s="12" t="s">
        <v>18</v>
      </c>
      <c r="D56" s="20">
        <v>111766446</v>
      </c>
      <c r="E56" s="21">
        <v>111766524</v>
      </c>
      <c r="F56" s="9"/>
      <c r="I56" s="7"/>
      <c r="J56" s="5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312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314</v>
      </c>
      <c r="B63" s="6">
        <v>44810.753662615738</v>
      </c>
      <c r="C63" s="5" t="s">
        <v>35</v>
      </c>
      <c r="D63" s="11"/>
      <c r="E63" s="8"/>
      <c r="F63" s="9">
        <v>5547.35</v>
      </c>
      <c r="I63" s="7" t="s">
        <v>9</v>
      </c>
      <c r="J63" s="5" t="s">
        <v>35</v>
      </c>
    </row>
    <row r="64" spans="1:10">
      <c r="A64" s="10" t="s">
        <v>15</v>
      </c>
      <c r="B64" s="3"/>
      <c r="C64" s="3"/>
      <c r="D64" s="11"/>
      <c r="E64" s="8"/>
      <c r="F64" s="9"/>
      <c r="I64" s="7"/>
      <c r="J64" s="5"/>
    </row>
    <row r="65" spans="1:10" ht="15.75">
      <c r="A65" s="12" t="s">
        <v>16</v>
      </c>
      <c r="B65" s="12" t="s">
        <v>17</v>
      </c>
      <c r="C65" s="12" t="s">
        <v>18</v>
      </c>
      <c r="D65" s="20">
        <v>111768137</v>
      </c>
      <c r="E65" s="21">
        <v>111768286</v>
      </c>
      <c r="F65" s="9"/>
      <c r="I65" s="7"/>
      <c r="J65" s="5"/>
    </row>
    <row r="66" spans="1:10">
      <c r="A66" s="5"/>
      <c r="B66" s="6"/>
      <c r="C66" s="5"/>
      <c r="D66" s="11"/>
      <c r="E66" s="8"/>
      <c r="F66" s="9"/>
      <c r="I66" s="7"/>
      <c r="J66" s="5"/>
    </row>
    <row r="67" spans="1:10">
      <c r="A67" s="5"/>
      <c r="B67" s="6"/>
      <c r="C67" s="5"/>
      <c r="D67" s="11"/>
      <c r="E67" s="8"/>
      <c r="F67" s="9"/>
      <c r="I67" s="7"/>
      <c r="J67" s="5"/>
    </row>
    <row r="68" spans="1:10">
      <c r="A68" s="5" t="s">
        <v>315</v>
      </c>
      <c r="B68" s="6">
        <v>44810.755987534721</v>
      </c>
      <c r="C68" s="5" t="s">
        <v>37</v>
      </c>
      <c r="D68" s="11"/>
      <c r="E68" s="8"/>
      <c r="F68" s="9">
        <v>3332.6</v>
      </c>
      <c r="I68" s="7" t="s">
        <v>9</v>
      </c>
      <c r="J68" s="5" t="s">
        <v>37</v>
      </c>
    </row>
    <row r="69" spans="1:10">
      <c r="A69" s="10" t="s">
        <v>15</v>
      </c>
      <c r="B69" s="3"/>
      <c r="C69" s="3"/>
      <c r="D69" s="11"/>
      <c r="E69" s="8"/>
      <c r="F69" s="9"/>
      <c r="I69" s="7"/>
      <c r="J69" s="5"/>
    </row>
    <row r="70" spans="1:10" ht="15.75">
      <c r="A70" s="12" t="s">
        <v>16</v>
      </c>
      <c r="B70" s="12" t="s">
        <v>17</v>
      </c>
      <c r="C70" s="12" t="s">
        <v>18</v>
      </c>
      <c r="D70" s="20">
        <v>111768138</v>
      </c>
      <c r="E70" s="21">
        <v>111768287</v>
      </c>
      <c r="F70" s="9"/>
      <c r="I70" s="7"/>
      <c r="J70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357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3" t="s">
        <v>0</v>
      </c>
      <c r="B75" s="103" t="s">
        <v>2</v>
      </c>
      <c r="C75" s="103" t="s">
        <v>3</v>
      </c>
      <c r="D75" s="103" t="s">
        <v>4</v>
      </c>
      <c r="E75" s="103" t="s">
        <v>5</v>
      </c>
      <c r="F75" s="105" t="s">
        <v>6</v>
      </c>
      <c r="G75" s="106"/>
      <c r="H75" s="107"/>
      <c r="I75" s="103" t="s">
        <v>7</v>
      </c>
      <c r="J75" s="103" t="s">
        <v>8</v>
      </c>
    </row>
    <row r="76" spans="1:10">
      <c r="A76" s="104"/>
      <c r="B76" s="104"/>
      <c r="C76" s="104"/>
      <c r="D76" s="104"/>
      <c r="E76" s="104"/>
      <c r="F76" s="46" t="s">
        <v>9</v>
      </c>
      <c r="G76" s="46" t="s">
        <v>10</v>
      </c>
      <c r="H76" s="46" t="s">
        <v>11</v>
      </c>
      <c r="I76" s="104"/>
      <c r="J76" s="104"/>
    </row>
    <row r="77" spans="1:10">
      <c r="A77" s="5" t="s">
        <v>359</v>
      </c>
      <c r="B77" s="6">
        <v>44811.755555949072</v>
      </c>
      <c r="C77" s="5" t="s">
        <v>37</v>
      </c>
      <c r="D77" s="11"/>
      <c r="E77" s="8"/>
      <c r="F77" s="9">
        <v>4401.24</v>
      </c>
      <c r="I77" s="7" t="s">
        <v>9</v>
      </c>
      <c r="J77" s="5" t="s">
        <v>37</v>
      </c>
    </row>
    <row r="78" spans="1:10">
      <c r="A78" s="10" t="s">
        <v>15</v>
      </c>
      <c r="B78" s="3"/>
      <c r="C78" s="3"/>
      <c r="D78" s="11"/>
      <c r="E78" s="8"/>
      <c r="H78" s="9"/>
      <c r="I78" s="7"/>
      <c r="J78" s="8"/>
    </row>
    <row r="79" spans="1:10" ht="15.75">
      <c r="A79" s="12" t="s">
        <v>16</v>
      </c>
      <c r="B79" s="12" t="s">
        <v>17</v>
      </c>
      <c r="C79" s="12" t="s">
        <v>18</v>
      </c>
      <c r="D79" s="20">
        <v>111770186</v>
      </c>
      <c r="E79" s="21">
        <v>111784075</v>
      </c>
      <c r="H79" s="9"/>
      <c r="I79" s="7"/>
      <c r="J79" s="8"/>
    </row>
    <row r="80" spans="1:10">
      <c r="A80" s="5"/>
      <c r="B80" s="6"/>
      <c r="C80" s="5"/>
      <c r="D80" s="11"/>
      <c r="E80" s="8"/>
      <c r="H80" s="9"/>
      <c r="I80" s="7"/>
      <c r="J80" s="8"/>
    </row>
    <row r="81" spans="1:10">
      <c r="A81" s="5"/>
      <c r="B81" s="6"/>
      <c r="C81" s="5"/>
      <c r="D81" s="11"/>
      <c r="E81" s="8"/>
      <c r="H81" s="9"/>
      <c r="I81" s="7"/>
      <c r="J81" s="8"/>
    </row>
    <row r="82" spans="1:10">
      <c r="A82" s="5" t="s">
        <v>360</v>
      </c>
      <c r="B82" s="6">
        <v>44811.759229097224</v>
      </c>
      <c r="C82" s="5" t="s">
        <v>35</v>
      </c>
      <c r="D82" s="11"/>
      <c r="E82" s="8"/>
      <c r="F82" s="9">
        <v>6828.85</v>
      </c>
      <c r="I82" s="7" t="s">
        <v>9</v>
      </c>
      <c r="J82" s="5" t="s">
        <v>35</v>
      </c>
    </row>
    <row r="83" spans="1:10">
      <c r="A83" s="5" t="s">
        <v>360</v>
      </c>
      <c r="B83" s="6">
        <v>44811.759229097224</v>
      </c>
      <c r="C83" s="5" t="s">
        <v>35</v>
      </c>
      <c r="D83" s="11"/>
      <c r="E83" s="8"/>
      <c r="H83" s="9">
        <v>156</v>
      </c>
      <c r="I83" s="5" t="s">
        <v>33</v>
      </c>
      <c r="J83" s="5" t="s">
        <v>35</v>
      </c>
    </row>
    <row r="84" spans="1:10">
      <c r="A84" s="10" t="s">
        <v>15</v>
      </c>
      <c r="B84" s="3"/>
      <c r="C84" s="3"/>
      <c r="D84" s="11"/>
      <c r="E84" s="8"/>
      <c r="H84" s="9"/>
      <c r="I84" s="7"/>
      <c r="J84" s="8"/>
    </row>
    <row r="85" spans="1:10" ht="15.75">
      <c r="A85" s="12" t="s">
        <v>16</v>
      </c>
      <c r="B85" s="12" t="s">
        <v>17</v>
      </c>
      <c r="C85" s="12" t="s">
        <v>18</v>
      </c>
      <c r="D85" s="20">
        <v>111770957</v>
      </c>
      <c r="E85" s="21">
        <v>111784077</v>
      </c>
      <c r="H85" s="9"/>
      <c r="I85" s="7"/>
      <c r="J85" s="8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399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3" t="s">
        <v>0</v>
      </c>
      <c r="B90" s="103" t="s">
        <v>2</v>
      </c>
      <c r="C90" s="103" t="s">
        <v>3</v>
      </c>
      <c r="D90" s="103" t="s">
        <v>4</v>
      </c>
      <c r="E90" s="103" t="s">
        <v>5</v>
      </c>
      <c r="F90" s="105" t="s">
        <v>6</v>
      </c>
      <c r="G90" s="106"/>
      <c r="H90" s="107"/>
      <c r="I90" s="103" t="s">
        <v>7</v>
      </c>
      <c r="J90" s="103" t="s">
        <v>8</v>
      </c>
    </row>
    <row r="91" spans="1:10">
      <c r="A91" s="104"/>
      <c r="B91" s="104"/>
      <c r="C91" s="104"/>
      <c r="D91" s="104"/>
      <c r="E91" s="104"/>
      <c r="F91" s="46" t="s">
        <v>9</v>
      </c>
      <c r="G91" s="46" t="s">
        <v>10</v>
      </c>
      <c r="H91" s="46" t="s">
        <v>11</v>
      </c>
      <c r="I91" s="104"/>
      <c r="J91" s="104"/>
    </row>
    <row r="92" spans="1:10">
      <c r="A92" s="5" t="s">
        <v>401</v>
      </c>
      <c r="B92" s="6">
        <v>44812.751500358798</v>
      </c>
      <c r="C92" s="5" t="s">
        <v>35</v>
      </c>
      <c r="D92" s="11"/>
      <c r="E92" s="8"/>
      <c r="F92" s="9">
        <v>6412.11</v>
      </c>
      <c r="I92" s="7" t="s">
        <v>9</v>
      </c>
      <c r="J92" s="5" t="s">
        <v>35</v>
      </c>
    </row>
    <row r="93" spans="1:10">
      <c r="A93" s="10" t="s">
        <v>15</v>
      </c>
      <c r="B93" s="3"/>
      <c r="C93" s="3"/>
      <c r="D93" s="11"/>
      <c r="E93" s="8"/>
      <c r="H93" s="9"/>
      <c r="I93" s="7"/>
      <c r="J93" s="5"/>
    </row>
    <row r="94" spans="1:10" ht="15.75">
      <c r="A94" s="12" t="s">
        <v>16</v>
      </c>
      <c r="B94" s="12" t="s">
        <v>17</v>
      </c>
      <c r="C94" s="12" t="s">
        <v>18</v>
      </c>
      <c r="D94" s="20">
        <v>111794449</v>
      </c>
      <c r="E94" s="21">
        <v>111794630</v>
      </c>
      <c r="H94" s="9"/>
      <c r="I94" s="7"/>
      <c r="J94" s="5"/>
    </row>
    <row r="95" spans="1:10">
      <c r="A95" s="5"/>
      <c r="B95" s="6"/>
      <c r="C95" s="5"/>
      <c r="D95" s="11"/>
      <c r="E95" s="8"/>
      <c r="H95" s="9"/>
      <c r="I95" s="7"/>
      <c r="J95" s="5"/>
    </row>
    <row r="96" spans="1:10">
      <c r="A96" s="5"/>
      <c r="B96" s="6"/>
      <c r="C96" s="5"/>
      <c r="D96" s="11"/>
      <c r="E96" s="8"/>
      <c r="H96" s="9"/>
      <c r="I96" s="7"/>
      <c r="J96" s="5"/>
    </row>
    <row r="97" spans="1:10">
      <c r="A97" s="5" t="s">
        <v>402</v>
      </c>
      <c r="B97" s="6">
        <v>44812.753949293983</v>
      </c>
      <c r="C97" s="5" t="s">
        <v>37</v>
      </c>
      <c r="D97" s="11"/>
      <c r="E97" s="8"/>
      <c r="F97" s="9">
        <v>4289.38</v>
      </c>
      <c r="I97" s="7" t="s">
        <v>9</v>
      </c>
      <c r="J97" s="5" t="s">
        <v>37</v>
      </c>
    </row>
    <row r="98" spans="1:10">
      <c r="A98" s="10" t="s">
        <v>15</v>
      </c>
      <c r="B98" s="3"/>
      <c r="C98" s="3"/>
      <c r="D98" s="11"/>
      <c r="E98" s="8"/>
      <c r="H98" s="9"/>
      <c r="I98" s="7"/>
      <c r="J98" s="5"/>
    </row>
    <row r="99" spans="1:10" ht="15.75">
      <c r="A99" s="12" t="s">
        <v>16</v>
      </c>
      <c r="B99" s="12" t="s">
        <v>17</v>
      </c>
      <c r="C99" s="12" t="s">
        <v>18</v>
      </c>
      <c r="D99" s="20">
        <v>111794453</v>
      </c>
      <c r="E99" s="21">
        <v>111794632</v>
      </c>
      <c r="H99" s="9"/>
      <c r="I99" s="7"/>
      <c r="J99" s="5"/>
    </row>
    <row r="100" spans="1:10">
      <c r="A100" s="5"/>
      <c r="B100" s="6"/>
      <c r="C100" s="5"/>
      <c r="D100" s="11"/>
      <c r="E100" s="8"/>
      <c r="H100" s="9"/>
      <c r="I100" s="7"/>
      <c r="J100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441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3" t="s">
        <v>0</v>
      </c>
      <c r="B104" s="103" t="s">
        <v>2</v>
      </c>
      <c r="C104" s="103" t="s">
        <v>3</v>
      </c>
      <c r="D104" s="103" t="s">
        <v>4</v>
      </c>
      <c r="E104" s="103" t="s">
        <v>5</v>
      </c>
      <c r="F104" s="105" t="s">
        <v>6</v>
      </c>
      <c r="G104" s="106"/>
      <c r="H104" s="107"/>
      <c r="I104" s="103" t="s">
        <v>7</v>
      </c>
      <c r="J104" s="103" t="s">
        <v>8</v>
      </c>
    </row>
    <row r="105" spans="1:10">
      <c r="A105" s="104"/>
      <c r="B105" s="104"/>
      <c r="C105" s="104"/>
      <c r="D105" s="104"/>
      <c r="E105" s="104"/>
      <c r="F105" s="46" t="s">
        <v>9</v>
      </c>
      <c r="G105" s="46" t="s">
        <v>10</v>
      </c>
      <c r="H105" s="46" t="s">
        <v>11</v>
      </c>
      <c r="I105" s="104"/>
      <c r="J105" s="104"/>
    </row>
    <row r="106" spans="1:10">
      <c r="A106" s="5" t="s">
        <v>446</v>
      </c>
      <c r="B106" s="6">
        <v>44813.752291087963</v>
      </c>
      <c r="C106" s="5" t="s">
        <v>37</v>
      </c>
      <c r="D106" s="11"/>
      <c r="E106" s="8"/>
      <c r="F106" s="9">
        <v>3342.03</v>
      </c>
      <c r="I106" s="7" t="s">
        <v>9</v>
      </c>
      <c r="J106" s="5" t="s">
        <v>37</v>
      </c>
    </row>
    <row r="107" spans="1:10">
      <c r="A107" s="10" t="s">
        <v>15</v>
      </c>
      <c r="B107" s="3"/>
      <c r="C107" s="3"/>
      <c r="D107" s="11"/>
      <c r="E107" s="8"/>
      <c r="F107" s="9"/>
      <c r="I107" s="7"/>
      <c r="J107" s="8"/>
    </row>
    <row r="108" spans="1:10" ht="15.75">
      <c r="A108" s="12" t="s">
        <v>16</v>
      </c>
      <c r="B108" s="12" t="s">
        <v>17</v>
      </c>
      <c r="C108" s="12" t="s">
        <v>18</v>
      </c>
      <c r="D108" s="20">
        <v>111794456</v>
      </c>
      <c r="E108" s="21">
        <v>111794633</v>
      </c>
      <c r="F108" s="9"/>
      <c r="I108" s="7"/>
      <c r="J108" s="8"/>
    </row>
    <row r="109" spans="1:10">
      <c r="A109" s="5"/>
      <c r="B109" s="6"/>
      <c r="C109" s="5"/>
      <c r="D109" s="11"/>
      <c r="E109" s="8"/>
      <c r="F109" s="9"/>
      <c r="I109" s="7"/>
      <c r="J109" s="8"/>
    </row>
    <row r="110" spans="1:10">
      <c r="A110" s="5"/>
      <c r="B110" s="6"/>
      <c r="C110" s="5"/>
      <c r="D110" s="11"/>
      <c r="E110" s="8"/>
      <c r="F110" s="9"/>
      <c r="I110" s="7"/>
      <c r="J110" s="8"/>
    </row>
    <row r="111" spans="1:10">
      <c r="A111" s="5" t="s">
        <v>447</v>
      </c>
      <c r="B111" s="6">
        <v>44813.7563246875</v>
      </c>
      <c r="C111" s="5" t="s">
        <v>35</v>
      </c>
      <c r="D111" s="11"/>
      <c r="E111" s="8"/>
      <c r="F111" s="9">
        <v>8083.31</v>
      </c>
      <c r="I111" s="7" t="s">
        <v>9</v>
      </c>
      <c r="J111" s="5" t="s">
        <v>35</v>
      </c>
    </row>
    <row r="112" spans="1:10">
      <c r="A112" s="5" t="s">
        <v>447</v>
      </c>
      <c r="B112" s="6">
        <v>44813.7563246875</v>
      </c>
      <c r="C112" s="5" t="s">
        <v>35</v>
      </c>
      <c r="D112" s="11"/>
      <c r="E112" s="8"/>
      <c r="H112" s="9">
        <v>222.32</v>
      </c>
      <c r="I112" s="5" t="s">
        <v>33</v>
      </c>
      <c r="J112" s="5" t="s">
        <v>35</v>
      </c>
    </row>
    <row r="113" spans="1:10">
      <c r="A113" s="10" t="s">
        <v>15</v>
      </c>
      <c r="B113" s="3"/>
      <c r="C113" s="3"/>
      <c r="D113" s="11"/>
      <c r="E113" s="8"/>
      <c r="F113" s="9"/>
      <c r="I113" s="7"/>
      <c r="J113" s="8"/>
    </row>
    <row r="114" spans="1:10" ht="15.75">
      <c r="A114" s="12" t="s">
        <v>16</v>
      </c>
      <c r="B114" s="12" t="s">
        <v>17</v>
      </c>
      <c r="C114" s="12" t="s">
        <v>18</v>
      </c>
      <c r="D114" s="20">
        <v>111794457</v>
      </c>
      <c r="E114" s="21">
        <v>111794634</v>
      </c>
      <c r="F114" s="9"/>
      <c r="I114" s="7"/>
      <c r="J114" s="8"/>
    </row>
    <row r="115" spans="1:10">
      <c r="A115" s="5"/>
      <c r="B115" s="6"/>
      <c r="C115" s="5"/>
      <c r="D115" s="11"/>
      <c r="E115" s="8"/>
      <c r="F115" s="9"/>
      <c r="I115" s="7"/>
      <c r="J115" s="8"/>
    </row>
    <row r="116" spans="1:10">
      <c r="A116" s="5"/>
      <c r="B116" s="6"/>
      <c r="C116" s="5"/>
      <c r="D116" s="11"/>
      <c r="E116" s="8"/>
      <c r="F116" s="9"/>
      <c r="I116" s="7"/>
      <c r="J116" s="8"/>
    </row>
    <row r="117" spans="1:10">
      <c r="A117" s="1" t="s">
        <v>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3" t="s">
        <v>437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103" t="s">
        <v>0</v>
      </c>
      <c r="B119" s="103" t="s">
        <v>2</v>
      </c>
      <c r="C119" s="103" t="s">
        <v>3</v>
      </c>
      <c r="D119" s="103" t="s">
        <v>4</v>
      </c>
      <c r="E119" s="103" t="s">
        <v>5</v>
      </c>
      <c r="F119" s="105" t="s">
        <v>6</v>
      </c>
      <c r="G119" s="106"/>
      <c r="H119" s="107"/>
      <c r="I119" s="103" t="s">
        <v>7</v>
      </c>
      <c r="J119" s="103" t="s">
        <v>8</v>
      </c>
    </row>
    <row r="120" spans="1:10">
      <c r="A120" s="104"/>
      <c r="B120" s="104"/>
      <c r="C120" s="104"/>
      <c r="D120" s="104"/>
      <c r="E120" s="104"/>
      <c r="F120" s="46" t="s">
        <v>9</v>
      </c>
      <c r="G120" s="46" t="s">
        <v>10</v>
      </c>
      <c r="H120" s="46" t="s">
        <v>11</v>
      </c>
      <c r="I120" s="104"/>
      <c r="J120" s="104"/>
    </row>
    <row r="121" spans="1:10">
      <c r="A121" s="5" t="s">
        <v>444</v>
      </c>
      <c r="B121" s="6">
        <v>44814.544308495373</v>
      </c>
      <c r="C121" s="5" t="s">
        <v>37</v>
      </c>
      <c r="D121" s="11"/>
      <c r="E121" s="8"/>
      <c r="F121" s="9">
        <v>1761.89</v>
      </c>
      <c r="I121" s="7" t="s">
        <v>9</v>
      </c>
      <c r="J121" s="5" t="s">
        <v>37</v>
      </c>
    </row>
    <row r="122" spans="1:10">
      <c r="A122" s="10" t="s">
        <v>15</v>
      </c>
      <c r="B122" s="3"/>
      <c r="C122" s="3"/>
      <c r="D122" s="11"/>
      <c r="E122" s="8"/>
      <c r="F122" s="9"/>
      <c r="I122" s="7"/>
      <c r="J122" s="8"/>
    </row>
    <row r="123" spans="1:10" ht="15.75">
      <c r="A123" s="12" t="s">
        <v>16</v>
      </c>
      <c r="B123" s="12" t="s">
        <v>17</v>
      </c>
      <c r="C123" s="12" t="s">
        <v>18</v>
      </c>
      <c r="D123" s="20">
        <v>111795991</v>
      </c>
      <c r="E123" s="21">
        <v>111803066</v>
      </c>
      <c r="F123" s="9"/>
      <c r="I123" s="7"/>
      <c r="J123" s="8"/>
    </row>
    <row r="124" spans="1:10">
      <c r="A124" s="5"/>
      <c r="B124" s="6"/>
      <c r="C124" s="5"/>
      <c r="D124" s="11"/>
      <c r="E124" s="8"/>
      <c r="F124" s="9"/>
      <c r="I124" s="7"/>
      <c r="J124" s="8"/>
    </row>
    <row r="125" spans="1:10">
      <c r="A125" s="5"/>
      <c r="B125" s="6"/>
      <c r="C125" s="5"/>
      <c r="D125" s="11"/>
      <c r="E125" s="8"/>
      <c r="F125" s="9"/>
      <c r="I125" s="7"/>
      <c r="J125" s="8"/>
    </row>
    <row r="126" spans="1:10">
      <c r="A126" s="5" t="s">
        <v>445</v>
      </c>
      <c r="B126" s="6">
        <v>44814.544835196757</v>
      </c>
      <c r="C126" s="5" t="s">
        <v>35</v>
      </c>
      <c r="D126" s="11"/>
      <c r="E126" s="8"/>
      <c r="F126" s="9">
        <v>4154.3100000000004</v>
      </c>
      <c r="I126" s="7" t="s">
        <v>9</v>
      </c>
      <c r="J126" s="5" t="s">
        <v>35</v>
      </c>
    </row>
    <row r="127" spans="1:10">
      <c r="A127" s="10" t="s">
        <v>15</v>
      </c>
      <c r="B127" s="3"/>
      <c r="C127" s="3"/>
      <c r="D127" s="11"/>
      <c r="E127" s="8"/>
      <c r="H127" s="9"/>
      <c r="I127" s="5"/>
      <c r="J127" s="5"/>
    </row>
    <row r="128" spans="1:10" ht="15.75">
      <c r="A128" s="12" t="s">
        <v>16</v>
      </c>
      <c r="B128" s="12" t="s">
        <v>17</v>
      </c>
      <c r="C128" s="12" t="s">
        <v>18</v>
      </c>
      <c r="D128" s="20">
        <v>111795993</v>
      </c>
      <c r="E128" s="21">
        <v>111803067</v>
      </c>
      <c r="H128" s="9"/>
      <c r="I128" s="5"/>
      <c r="J128" s="5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504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507</v>
      </c>
      <c r="B135" s="6">
        <v>44816.755008449072</v>
      </c>
      <c r="C135" s="5" t="s">
        <v>37</v>
      </c>
      <c r="D135" s="11"/>
      <c r="E135" s="8"/>
      <c r="F135" s="9">
        <v>2829.7</v>
      </c>
      <c r="I135" s="7" t="s">
        <v>9</v>
      </c>
      <c r="J135" s="5" t="s">
        <v>37</v>
      </c>
    </row>
    <row r="136" spans="1:10">
      <c r="A136" s="5" t="s">
        <v>507</v>
      </c>
      <c r="B136" s="6">
        <v>44816.755008449072</v>
      </c>
      <c r="C136" s="5" t="s">
        <v>37</v>
      </c>
      <c r="D136" s="11"/>
      <c r="E136" s="8"/>
      <c r="H136" s="9">
        <v>132.30000000000001</v>
      </c>
      <c r="I136" s="5" t="s">
        <v>33</v>
      </c>
      <c r="J136" s="5" t="s">
        <v>37</v>
      </c>
    </row>
    <row r="137" spans="1:10">
      <c r="A137" s="10" t="s">
        <v>15</v>
      </c>
      <c r="B137" s="3"/>
      <c r="C137" s="3"/>
      <c r="D137" s="11"/>
      <c r="E137" s="8"/>
      <c r="H137" s="9"/>
      <c r="I137" s="7"/>
      <c r="J137" s="8"/>
    </row>
    <row r="138" spans="1:10" ht="15.75">
      <c r="A138" s="12" t="s">
        <v>16</v>
      </c>
      <c r="B138" s="12" t="s">
        <v>17</v>
      </c>
      <c r="C138" s="12" t="s">
        <v>18</v>
      </c>
      <c r="D138" s="20">
        <v>111806178</v>
      </c>
      <c r="E138" s="21">
        <v>111806262</v>
      </c>
      <c r="H138" s="9"/>
      <c r="I138" s="7"/>
      <c r="J138" s="8"/>
    </row>
    <row r="139" spans="1:10">
      <c r="A139" s="5"/>
      <c r="B139" s="6"/>
      <c r="C139" s="5"/>
      <c r="D139" s="11"/>
      <c r="E139" s="8"/>
      <c r="H139" s="9"/>
      <c r="I139" s="7"/>
      <c r="J139" s="8"/>
    </row>
    <row r="140" spans="1:10">
      <c r="A140" s="5"/>
      <c r="B140" s="6"/>
      <c r="C140" s="5"/>
      <c r="D140" s="11"/>
      <c r="E140" s="8"/>
      <c r="H140" s="9"/>
      <c r="I140" s="7"/>
      <c r="J140" s="8"/>
    </row>
    <row r="141" spans="1:10">
      <c r="A141" s="5" t="s">
        <v>506</v>
      </c>
      <c r="B141" s="6">
        <v>44816.799929918983</v>
      </c>
      <c r="C141" s="5" t="s">
        <v>35</v>
      </c>
      <c r="D141" s="11"/>
      <c r="E141" s="8"/>
      <c r="F141" s="9">
        <v>6331.84</v>
      </c>
      <c r="I141" s="7" t="s">
        <v>9</v>
      </c>
      <c r="J141" s="5" t="s">
        <v>35</v>
      </c>
    </row>
    <row r="142" spans="1:10">
      <c r="A142" s="10" t="s">
        <v>15</v>
      </c>
      <c r="B142" s="3"/>
      <c r="C142" s="3"/>
      <c r="D142" s="11"/>
      <c r="E142" s="8"/>
      <c r="H142" s="9"/>
      <c r="I142" s="7"/>
      <c r="J142" s="8"/>
    </row>
    <row r="143" spans="1:10" ht="15.75">
      <c r="A143" s="12" t="s">
        <v>16</v>
      </c>
      <c r="B143" s="12" t="s">
        <v>17</v>
      </c>
      <c r="C143" s="12" t="s">
        <v>18</v>
      </c>
      <c r="D143" s="20">
        <v>111806183</v>
      </c>
      <c r="E143" s="21">
        <v>111806263</v>
      </c>
      <c r="H143" s="9"/>
      <c r="I143" s="7"/>
      <c r="J143" s="8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542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3" t="s">
        <v>0</v>
      </c>
      <c r="B148" s="103" t="s">
        <v>2</v>
      </c>
      <c r="C148" s="103" t="s">
        <v>3</v>
      </c>
      <c r="D148" s="103" t="s">
        <v>4</v>
      </c>
      <c r="E148" s="103" t="s">
        <v>5</v>
      </c>
      <c r="F148" s="105" t="s">
        <v>6</v>
      </c>
      <c r="G148" s="106"/>
      <c r="H148" s="107"/>
      <c r="I148" s="103" t="s">
        <v>7</v>
      </c>
      <c r="J148" s="103" t="s">
        <v>8</v>
      </c>
    </row>
    <row r="149" spans="1:10">
      <c r="A149" s="104"/>
      <c r="B149" s="104"/>
      <c r="C149" s="104"/>
      <c r="D149" s="104"/>
      <c r="E149" s="104"/>
      <c r="F149" s="46" t="s">
        <v>9</v>
      </c>
      <c r="G149" s="46" t="s">
        <v>10</v>
      </c>
      <c r="H149" s="46" t="s">
        <v>11</v>
      </c>
      <c r="I149" s="104"/>
      <c r="J149" s="104"/>
    </row>
    <row r="150" spans="1:10">
      <c r="A150" s="5" t="s">
        <v>545</v>
      </c>
      <c r="B150" s="6">
        <v>44817.751566527775</v>
      </c>
      <c r="C150" s="5" t="s">
        <v>37</v>
      </c>
      <c r="D150" s="11"/>
      <c r="E150" s="8"/>
      <c r="F150" s="9">
        <v>4661.71</v>
      </c>
      <c r="I150" s="7" t="s">
        <v>9</v>
      </c>
      <c r="J150" s="5" t="s">
        <v>37</v>
      </c>
    </row>
    <row r="151" spans="1:10">
      <c r="A151" s="10" t="s">
        <v>15</v>
      </c>
      <c r="B151" s="3"/>
      <c r="C151" s="3"/>
      <c r="D151" s="11"/>
      <c r="E151" s="8"/>
      <c r="H151" s="9"/>
      <c r="I151" s="5"/>
      <c r="J151" s="5"/>
    </row>
    <row r="152" spans="1:10" ht="15.75">
      <c r="A152" s="12" t="s">
        <v>16</v>
      </c>
      <c r="B152" s="12" t="s">
        <v>17</v>
      </c>
      <c r="C152" s="12" t="s">
        <v>18</v>
      </c>
      <c r="D152" s="20">
        <v>111808194</v>
      </c>
      <c r="E152" s="21">
        <v>111808268</v>
      </c>
      <c r="H152" s="9"/>
      <c r="I152" s="5"/>
      <c r="J152" s="5"/>
    </row>
    <row r="153" spans="1:10">
      <c r="A153" s="5"/>
      <c r="B153" s="6"/>
      <c r="C153" s="5"/>
      <c r="D153" s="11"/>
      <c r="E153" s="8"/>
      <c r="H153" s="9"/>
      <c r="I153" s="5"/>
      <c r="J153" s="5"/>
    </row>
    <row r="154" spans="1:10">
      <c r="A154" s="5"/>
      <c r="B154" s="6"/>
      <c r="C154" s="5"/>
      <c r="D154" s="11"/>
      <c r="E154" s="8"/>
      <c r="H154" s="9"/>
      <c r="I154" s="5"/>
      <c r="J154" s="5"/>
    </row>
    <row r="155" spans="1:10">
      <c r="A155" s="5" t="s">
        <v>544</v>
      </c>
      <c r="B155" s="6">
        <v>44817.795062349534</v>
      </c>
      <c r="C155" s="5" t="s">
        <v>35</v>
      </c>
      <c r="D155" s="11"/>
      <c r="E155" s="8"/>
      <c r="F155" s="9">
        <v>6910.06</v>
      </c>
      <c r="I155" s="7" t="s">
        <v>9</v>
      </c>
      <c r="J155" s="5" t="s">
        <v>35</v>
      </c>
    </row>
    <row r="156" spans="1:10">
      <c r="A156" s="5" t="s">
        <v>544</v>
      </c>
      <c r="B156" s="6">
        <v>44817.795062349534</v>
      </c>
      <c r="C156" s="5" t="s">
        <v>35</v>
      </c>
      <c r="D156" s="11"/>
      <c r="E156" s="8"/>
      <c r="H156" s="9">
        <v>294.94</v>
      </c>
      <c r="I156" s="5" t="s">
        <v>33</v>
      </c>
      <c r="J156" s="5" t="s">
        <v>35</v>
      </c>
    </row>
    <row r="157" spans="1:10">
      <c r="A157" s="10" t="s">
        <v>15</v>
      </c>
      <c r="B157" s="3"/>
      <c r="C157" s="3"/>
      <c r="D157" s="11"/>
      <c r="E157" s="8"/>
      <c r="H157" s="9"/>
      <c r="I157" s="5"/>
      <c r="J157" s="5"/>
    </row>
    <row r="158" spans="1:10" ht="15.75">
      <c r="A158" s="12" t="s">
        <v>16</v>
      </c>
      <c r="B158" s="12" t="s">
        <v>17</v>
      </c>
      <c r="C158" s="12" t="s">
        <v>18</v>
      </c>
      <c r="D158" s="20">
        <v>111808199</v>
      </c>
      <c r="E158" s="21">
        <v>111808270</v>
      </c>
      <c r="H158" s="9"/>
      <c r="I158" s="5"/>
      <c r="J158" s="5"/>
    </row>
    <row r="161" spans="1:10">
      <c r="A161" s="1" t="s">
        <v>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3" t="s">
        <v>573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103" t="s">
        <v>0</v>
      </c>
      <c r="B163" s="103" t="s">
        <v>2</v>
      </c>
      <c r="C163" s="103" t="s">
        <v>3</v>
      </c>
      <c r="D163" s="103" t="s">
        <v>4</v>
      </c>
      <c r="E163" s="103" t="s">
        <v>5</v>
      </c>
      <c r="F163" s="105" t="s">
        <v>6</v>
      </c>
      <c r="G163" s="106"/>
      <c r="H163" s="107"/>
      <c r="I163" s="103" t="s">
        <v>7</v>
      </c>
      <c r="J163" s="103" t="s">
        <v>8</v>
      </c>
    </row>
    <row r="164" spans="1:10">
      <c r="A164" s="104"/>
      <c r="B164" s="104"/>
      <c r="C164" s="104"/>
      <c r="D164" s="104"/>
      <c r="E164" s="104"/>
      <c r="F164" s="46" t="s">
        <v>9</v>
      </c>
      <c r="G164" s="46" t="s">
        <v>10</v>
      </c>
      <c r="H164" s="46" t="s">
        <v>11</v>
      </c>
      <c r="I164" s="104"/>
      <c r="J164" s="104"/>
    </row>
    <row r="165" spans="1:10">
      <c r="A165" s="5" t="s">
        <v>579</v>
      </c>
      <c r="B165" s="6">
        <v>44818.754167557869</v>
      </c>
      <c r="C165" s="5" t="s">
        <v>37</v>
      </c>
      <c r="D165" s="11"/>
      <c r="E165" s="8"/>
      <c r="F165" s="9">
        <v>3139.94</v>
      </c>
      <c r="I165" s="7" t="s">
        <v>9</v>
      </c>
      <c r="J165" s="5" t="s">
        <v>37</v>
      </c>
    </row>
    <row r="166" spans="1:10">
      <c r="A166" s="10" t="s">
        <v>15</v>
      </c>
      <c r="B166" s="3"/>
      <c r="C166" s="3"/>
      <c r="D166" s="11"/>
      <c r="E166" s="8"/>
      <c r="H166" s="9"/>
      <c r="I166" s="7"/>
      <c r="J166" s="5"/>
    </row>
    <row r="167" spans="1:10" ht="15.75">
      <c r="A167" s="12" t="s">
        <v>16</v>
      </c>
      <c r="B167" s="12" t="s">
        <v>17</v>
      </c>
      <c r="C167" s="12" t="s">
        <v>18</v>
      </c>
      <c r="D167" s="20">
        <v>111817185</v>
      </c>
      <c r="E167" s="21">
        <v>111822380</v>
      </c>
      <c r="H167" s="9"/>
      <c r="I167" s="7"/>
      <c r="J167" s="5"/>
    </row>
    <row r="168" spans="1:10">
      <c r="A168" s="5"/>
      <c r="B168" s="6"/>
      <c r="C168" s="5"/>
      <c r="D168" s="11"/>
      <c r="E168" s="8"/>
      <c r="H168" s="9"/>
      <c r="I168" s="7"/>
      <c r="J168" s="5"/>
    </row>
    <row r="169" spans="1:10">
      <c r="A169" s="5"/>
      <c r="B169" s="6"/>
      <c r="C169" s="5"/>
      <c r="D169" s="11"/>
      <c r="E169" s="8"/>
      <c r="H169" s="9"/>
      <c r="I169" s="7"/>
      <c r="J169" s="5"/>
    </row>
    <row r="170" spans="1:10">
      <c r="A170" s="5" t="s">
        <v>578</v>
      </c>
      <c r="B170" s="6">
        <v>44818.796804143516</v>
      </c>
      <c r="C170" s="5" t="s">
        <v>35</v>
      </c>
      <c r="D170" s="11"/>
      <c r="E170" s="8"/>
      <c r="F170" s="9">
        <v>4884.68</v>
      </c>
      <c r="I170" s="7" t="s">
        <v>9</v>
      </c>
      <c r="J170" s="5" t="s">
        <v>35</v>
      </c>
    </row>
    <row r="171" spans="1:10">
      <c r="A171" s="10" t="s">
        <v>15</v>
      </c>
      <c r="B171" s="3"/>
      <c r="C171" s="3"/>
      <c r="D171" s="11"/>
      <c r="E171" s="8"/>
      <c r="H171" s="9"/>
      <c r="I171" s="7"/>
      <c r="J171" s="5"/>
    </row>
    <row r="172" spans="1:10" ht="15.75">
      <c r="A172" s="12" t="s">
        <v>16</v>
      </c>
      <c r="B172" s="12" t="s">
        <v>17</v>
      </c>
      <c r="C172" s="12" t="s">
        <v>18</v>
      </c>
      <c r="D172" s="20">
        <v>111817187</v>
      </c>
      <c r="E172" s="21">
        <v>111822381</v>
      </c>
      <c r="H172" s="9"/>
      <c r="I172" s="7"/>
      <c r="J172" s="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606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3" t="s">
        <v>0</v>
      </c>
      <c r="B177" s="103" t="s">
        <v>2</v>
      </c>
      <c r="C177" s="103" t="s">
        <v>3</v>
      </c>
      <c r="D177" s="103" t="s">
        <v>4</v>
      </c>
      <c r="E177" s="103" t="s">
        <v>5</v>
      </c>
      <c r="F177" s="105" t="s">
        <v>6</v>
      </c>
      <c r="G177" s="106"/>
      <c r="H177" s="107"/>
      <c r="I177" s="103" t="s">
        <v>7</v>
      </c>
      <c r="J177" s="103" t="s">
        <v>8</v>
      </c>
    </row>
    <row r="178" spans="1:10">
      <c r="A178" s="104"/>
      <c r="B178" s="104"/>
      <c r="C178" s="104"/>
      <c r="D178" s="104"/>
      <c r="E178" s="104"/>
      <c r="F178" s="46" t="s">
        <v>9</v>
      </c>
      <c r="G178" s="46" t="s">
        <v>10</v>
      </c>
      <c r="H178" s="46" t="s">
        <v>11</v>
      </c>
      <c r="I178" s="104"/>
      <c r="J178" s="104"/>
    </row>
    <row r="179" spans="1:10">
      <c r="A179" s="5" t="s">
        <v>609</v>
      </c>
      <c r="B179" s="6">
        <v>44819.750171828702</v>
      </c>
      <c r="C179" s="5" t="s">
        <v>37</v>
      </c>
      <c r="D179" s="11"/>
      <c r="E179" s="8"/>
      <c r="F179" s="9">
        <v>2844.05</v>
      </c>
      <c r="I179" s="7" t="s">
        <v>9</v>
      </c>
      <c r="J179" s="5" t="s">
        <v>37</v>
      </c>
    </row>
    <row r="180" spans="1:10">
      <c r="A180" s="5" t="s">
        <v>609</v>
      </c>
      <c r="B180" s="6">
        <v>44819.750171828702</v>
      </c>
      <c r="C180" s="5" t="s">
        <v>37</v>
      </c>
      <c r="D180" s="11"/>
      <c r="E180" s="8"/>
      <c r="H180" s="9">
        <v>421.68</v>
      </c>
      <c r="I180" s="5" t="s">
        <v>33</v>
      </c>
      <c r="J180" s="5" t="s">
        <v>37</v>
      </c>
    </row>
    <row r="181" spans="1:10">
      <c r="A181" s="10" t="s">
        <v>15</v>
      </c>
      <c r="B181" s="3"/>
      <c r="C181" s="3"/>
      <c r="D181" s="11"/>
      <c r="E181" s="8"/>
      <c r="F181" s="62"/>
      <c r="H181" s="9"/>
      <c r="I181" s="7"/>
      <c r="J181" s="8"/>
    </row>
    <row r="182" spans="1:10" ht="15.75">
      <c r="A182" s="12" t="s">
        <v>16</v>
      </c>
      <c r="B182" s="12" t="s">
        <v>17</v>
      </c>
      <c r="C182" s="12" t="s">
        <v>18</v>
      </c>
      <c r="D182" s="20">
        <v>111824715</v>
      </c>
      <c r="E182" s="21">
        <v>111833517</v>
      </c>
      <c r="H182" s="9"/>
      <c r="I182" s="7"/>
      <c r="J182" s="8"/>
    </row>
    <row r="183" spans="1:10">
      <c r="A183" s="5"/>
      <c r="B183" s="6"/>
      <c r="C183" s="5"/>
      <c r="D183" s="11"/>
      <c r="E183" s="8"/>
      <c r="H183" s="9"/>
      <c r="I183" s="7"/>
      <c r="J183" s="8"/>
    </row>
    <row r="184" spans="1:10">
      <c r="A184" s="5"/>
      <c r="B184" s="6"/>
      <c r="C184" s="5"/>
      <c r="D184" s="11"/>
      <c r="E184" s="8"/>
      <c r="H184" s="9"/>
      <c r="I184" s="7"/>
      <c r="J184" s="8"/>
    </row>
    <row r="185" spans="1:10">
      <c r="A185" s="5" t="s">
        <v>608</v>
      </c>
      <c r="B185" s="6">
        <v>44819.794101493055</v>
      </c>
      <c r="C185" s="5" t="s">
        <v>35</v>
      </c>
      <c r="D185" s="11"/>
      <c r="E185" s="8"/>
      <c r="F185" s="9">
        <v>5639.06</v>
      </c>
      <c r="I185" s="7" t="s">
        <v>9</v>
      </c>
      <c r="J185" s="5" t="s">
        <v>35</v>
      </c>
    </row>
    <row r="186" spans="1:10">
      <c r="A186" s="10" t="s">
        <v>15</v>
      </c>
      <c r="B186" s="3"/>
      <c r="C186" s="3"/>
      <c r="D186" s="11"/>
      <c r="E186" s="8"/>
      <c r="F186" s="62"/>
      <c r="H186" s="9"/>
      <c r="I186" s="7"/>
      <c r="J186" s="8"/>
    </row>
    <row r="187" spans="1:10" ht="15.75">
      <c r="A187" s="12" t="s">
        <v>16</v>
      </c>
      <c r="B187" s="12" t="s">
        <v>17</v>
      </c>
      <c r="C187" s="12" t="s">
        <v>18</v>
      </c>
      <c r="D187" s="20">
        <v>111824717</v>
      </c>
      <c r="E187" s="21">
        <v>111833519</v>
      </c>
      <c r="H187" s="9"/>
      <c r="I187" s="7"/>
      <c r="J187" s="8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650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3" t="s">
        <v>0</v>
      </c>
      <c r="B192" s="103" t="s">
        <v>2</v>
      </c>
      <c r="C192" s="103" t="s">
        <v>3</v>
      </c>
      <c r="D192" s="103" t="s">
        <v>4</v>
      </c>
      <c r="E192" s="103" t="s">
        <v>5</v>
      </c>
      <c r="F192" s="105" t="s">
        <v>6</v>
      </c>
      <c r="G192" s="106"/>
      <c r="H192" s="107"/>
      <c r="I192" s="103" t="s">
        <v>7</v>
      </c>
      <c r="J192" s="103" t="s">
        <v>8</v>
      </c>
    </row>
    <row r="193" spans="1:10">
      <c r="A193" s="104"/>
      <c r="B193" s="104"/>
      <c r="C193" s="104"/>
      <c r="D193" s="104"/>
      <c r="E193" s="104"/>
      <c r="F193" s="46" t="s">
        <v>9</v>
      </c>
      <c r="G193" s="46" t="s">
        <v>10</v>
      </c>
      <c r="H193" s="46" t="s">
        <v>11</v>
      </c>
      <c r="I193" s="104"/>
      <c r="J193" s="104"/>
    </row>
    <row r="194" spans="1:10">
      <c r="A194" s="5" t="s">
        <v>656</v>
      </c>
      <c r="B194" s="6">
        <v>44820.751992673613</v>
      </c>
      <c r="C194" s="5" t="s">
        <v>37</v>
      </c>
      <c r="D194" s="11"/>
      <c r="E194" s="8"/>
      <c r="F194" s="9">
        <v>2835.4</v>
      </c>
      <c r="I194" s="7" t="s">
        <v>9</v>
      </c>
      <c r="J194" s="5" t="s">
        <v>37</v>
      </c>
    </row>
    <row r="195" spans="1:10">
      <c r="A195" s="10" t="s">
        <v>15</v>
      </c>
      <c r="B195" s="3"/>
      <c r="C195" s="3"/>
      <c r="D195" s="11"/>
      <c r="E195" s="8"/>
      <c r="H195" s="9"/>
      <c r="I195" s="7"/>
      <c r="J195" s="8"/>
    </row>
    <row r="196" spans="1:10" ht="15.75">
      <c r="A196" s="12" t="s">
        <v>16</v>
      </c>
      <c r="B196" s="12" t="s">
        <v>17</v>
      </c>
      <c r="C196" s="12" t="s">
        <v>18</v>
      </c>
      <c r="D196" s="20">
        <v>111824718</v>
      </c>
      <c r="E196" s="21">
        <v>111833521</v>
      </c>
      <c r="H196" s="9"/>
      <c r="I196" s="7"/>
      <c r="J196" s="8"/>
    </row>
    <row r="197" spans="1:10">
      <c r="A197" s="5"/>
      <c r="B197" s="6"/>
      <c r="C197" s="5"/>
      <c r="D197" s="11"/>
      <c r="E197" s="8"/>
      <c r="H197" s="9"/>
      <c r="I197" s="7"/>
      <c r="J197" s="8"/>
    </row>
    <row r="198" spans="1:10">
      <c r="A198" s="5"/>
      <c r="B198" s="6"/>
      <c r="C198" s="5"/>
      <c r="D198" s="11"/>
      <c r="E198" s="8"/>
      <c r="H198" s="9"/>
      <c r="I198" s="7"/>
      <c r="J198" s="8"/>
    </row>
    <row r="199" spans="1:10">
      <c r="A199" s="5" t="s">
        <v>655</v>
      </c>
      <c r="B199" s="6">
        <v>44820.796628368058</v>
      </c>
      <c r="C199" s="5" t="s">
        <v>35</v>
      </c>
      <c r="D199" s="11"/>
      <c r="E199" s="8"/>
      <c r="F199" s="9">
        <v>6864.51</v>
      </c>
      <c r="I199" s="7" t="s">
        <v>9</v>
      </c>
      <c r="J199" s="5" t="s">
        <v>35</v>
      </c>
    </row>
    <row r="200" spans="1:10">
      <c r="A200" s="10" t="s">
        <v>15</v>
      </c>
      <c r="B200" s="3"/>
      <c r="C200" s="3"/>
      <c r="D200" s="11"/>
      <c r="E200" s="8"/>
      <c r="H200" s="9"/>
      <c r="I200" s="7"/>
      <c r="J200" s="8"/>
    </row>
    <row r="201" spans="1:10" ht="15.75">
      <c r="A201" s="12" t="s">
        <v>16</v>
      </c>
      <c r="B201" s="12" t="s">
        <v>17</v>
      </c>
      <c r="C201" s="12" t="s">
        <v>18</v>
      </c>
      <c r="D201" s="20">
        <v>111824719</v>
      </c>
      <c r="E201" s="21">
        <v>111833522</v>
      </c>
      <c r="H201" s="9"/>
      <c r="I201" s="7"/>
      <c r="J201" s="8"/>
    </row>
    <row r="202" spans="1:10">
      <c r="A202" s="5"/>
      <c r="B202" s="6"/>
      <c r="C202" s="5"/>
      <c r="D202" s="11"/>
      <c r="E202" s="8"/>
      <c r="H202" s="9"/>
      <c r="I202" s="7"/>
      <c r="J202" s="8"/>
    </row>
    <row r="203" spans="1:10">
      <c r="A203" s="5"/>
      <c r="B203" s="6"/>
      <c r="C203" s="5"/>
      <c r="D203" s="11"/>
      <c r="E203" s="8"/>
      <c r="H203" s="9"/>
      <c r="I203" s="7"/>
      <c r="J203" s="8"/>
    </row>
    <row r="204" spans="1:10">
      <c r="A204" s="1" t="s">
        <v>0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3" t="s">
        <v>645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103" t="s">
        <v>0</v>
      </c>
      <c r="B206" s="103" t="s">
        <v>2</v>
      </c>
      <c r="C206" s="103" t="s">
        <v>3</v>
      </c>
      <c r="D206" s="103" t="s">
        <v>4</v>
      </c>
      <c r="E206" s="103" t="s">
        <v>5</v>
      </c>
      <c r="F206" s="105" t="s">
        <v>6</v>
      </c>
      <c r="G206" s="106"/>
      <c r="H206" s="107"/>
      <c r="I206" s="103" t="s">
        <v>7</v>
      </c>
      <c r="J206" s="103" t="s">
        <v>8</v>
      </c>
    </row>
    <row r="207" spans="1:10">
      <c r="A207" s="104"/>
      <c r="B207" s="104"/>
      <c r="C207" s="104"/>
      <c r="D207" s="104"/>
      <c r="E207" s="104"/>
      <c r="F207" s="46" t="s">
        <v>9</v>
      </c>
      <c r="G207" s="46" t="s">
        <v>10</v>
      </c>
      <c r="H207" s="46" t="s">
        <v>11</v>
      </c>
      <c r="I207" s="104"/>
      <c r="J207" s="104"/>
    </row>
    <row r="208" spans="1:10">
      <c r="A208" s="5" t="s">
        <v>654</v>
      </c>
      <c r="B208" s="6">
        <v>44821.58435153935</v>
      </c>
      <c r="C208" s="5" t="s">
        <v>37</v>
      </c>
      <c r="D208" s="11"/>
      <c r="E208" s="8"/>
      <c r="F208" s="9">
        <v>1507.74</v>
      </c>
      <c r="I208" s="7" t="s">
        <v>9</v>
      </c>
      <c r="J208" s="5" t="s">
        <v>37</v>
      </c>
    </row>
    <row r="209" spans="1:10">
      <c r="A209" s="5" t="s">
        <v>654</v>
      </c>
      <c r="B209" s="6">
        <v>44821.58435153935</v>
      </c>
      <c r="C209" s="5" t="s">
        <v>37</v>
      </c>
      <c r="D209" s="11"/>
      <c r="E209" s="8"/>
      <c r="H209" s="9">
        <v>468.97</v>
      </c>
      <c r="I209" s="5" t="s">
        <v>33</v>
      </c>
      <c r="J209" s="5" t="s">
        <v>37</v>
      </c>
    </row>
    <row r="210" spans="1:10">
      <c r="A210" s="10" t="s">
        <v>15</v>
      </c>
      <c r="B210" s="3"/>
      <c r="C210" s="3"/>
      <c r="D210" s="11"/>
      <c r="E210" s="8"/>
      <c r="H210" s="9"/>
      <c r="I210" s="7"/>
      <c r="J210" s="8"/>
    </row>
    <row r="211" spans="1:10" ht="15.75">
      <c r="A211" s="12" t="s">
        <v>16</v>
      </c>
      <c r="B211" s="12" t="s">
        <v>17</v>
      </c>
      <c r="C211" s="12" t="s">
        <v>18</v>
      </c>
      <c r="D211" s="20">
        <v>111834872</v>
      </c>
      <c r="E211" s="21">
        <v>111842070</v>
      </c>
      <c r="H211" s="9"/>
      <c r="I211" s="7"/>
      <c r="J211" s="8"/>
    </row>
    <row r="212" spans="1:10">
      <c r="A212" s="5"/>
      <c r="B212" s="6"/>
      <c r="C212" s="5"/>
      <c r="D212" s="11"/>
      <c r="E212" s="8"/>
      <c r="H212" s="9"/>
      <c r="I212" s="7"/>
      <c r="J212" s="8"/>
    </row>
    <row r="213" spans="1:10">
      <c r="A213" s="5"/>
      <c r="B213" s="6"/>
      <c r="C213" s="5"/>
      <c r="D213" s="11"/>
      <c r="E213" s="8"/>
      <c r="H213" s="9"/>
      <c r="I213" s="7"/>
      <c r="J213" s="8"/>
    </row>
    <row r="214" spans="1:10">
      <c r="A214" s="5" t="s">
        <v>653</v>
      </c>
      <c r="B214" s="6">
        <v>44821.587276539351</v>
      </c>
      <c r="C214" s="5" t="s">
        <v>35</v>
      </c>
      <c r="D214" s="11"/>
      <c r="E214" s="8"/>
      <c r="F214" s="9">
        <v>3636.38</v>
      </c>
      <c r="I214" s="7" t="s">
        <v>9</v>
      </c>
      <c r="J214" s="5" t="s">
        <v>35</v>
      </c>
    </row>
    <row r="215" spans="1:10">
      <c r="A215" s="10" t="s">
        <v>15</v>
      </c>
      <c r="B215" s="3"/>
      <c r="C215" s="3"/>
      <c r="D215" s="11"/>
      <c r="E215" s="8"/>
      <c r="H215" s="9"/>
      <c r="I215" s="7"/>
      <c r="J215" s="8"/>
    </row>
    <row r="216" spans="1:10" ht="15.75">
      <c r="A216" s="12" t="s">
        <v>16</v>
      </c>
      <c r="B216" s="12" t="s">
        <v>17</v>
      </c>
      <c r="C216" s="12" t="s">
        <v>18</v>
      </c>
      <c r="D216" s="20">
        <v>111834873</v>
      </c>
      <c r="E216" s="21">
        <v>111842071</v>
      </c>
      <c r="H216" s="9"/>
      <c r="I216" s="7"/>
      <c r="J216" s="8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708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3" t="s">
        <v>0</v>
      </c>
      <c r="B221" s="103" t="s">
        <v>2</v>
      </c>
      <c r="C221" s="103" t="s">
        <v>3</v>
      </c>
      <c r="D221" s="103" t="s">
        <v>4</v>
      </c>
      <c r="E221" s="103" t="s">
        <v>5</v>
      </c>
      <c r="F221" s="105" t="s">
        <v>6</v>
      </c>
      <c r="G221" s="106"/>
      <c r="H221" s="107"/>
      <c r="I221" s="103" t="s">
        <v>7</v>
      </c>
      <c r="J221" s="103" t="s">
        <v>8</v>
      </c>
    </row>
    <row r="222" spans="1:10">
      <c r="A222" s="104"/>
      <c r="B222" s="104"/>
      <c r="C222" s="104"/>
      <c r="D222" s="104"/>
      <c r="E222" s="104"/>
      <c r="F222" s="46" t="s">
        <v>9</v>
      </c>
      <c r="G222" s="46" t="s">
        <v>10</v>
      </c>
      <c r="H222" s="46" t="s">
        <v>11</v>
      </c>
      <c r="I222" s="104"/>
      <c r="J222" s="104"/>
    </row>
    <row r="223" spans="1:10">
      <c r="A223" s="5" t="s">
        <v>710</v>
      </c>
      <c r="B223" s="6">
        <v>44823.792016342595</v>
      </c>
      <c r="C223" s="5" t="s">
        <v>35</v>
      </c>
      <c r="D223" s="11"/>
      <c r="E223" s="8"/>
      <c r="F223" s="9">
        <v>5551.95</v>
      </c>
      <c r="I223" s="7" t="s">
        <v>9</v>
      </c>
      <c r="J223" s="5" t="s">
        <v>35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5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111848904</v>
      </c>
      <c r="E225" s="21">
        <v>111848972</v>
      </c>
      <c r="H225" s="9"/>
      <c r="I225" s="7"/>
      <c r="J225" s="5"/>
    </row>
    <row r="226" spans="1:10">
      <c r="A226" s="5"/>
      <c r="B226" s="6"/>
      <c r="C226" s="5"/>
      <c r="D226" s="11"/>
      <c r="E226" s="8"/>
      <c r="H226" s="9"/>
      <c r="I226" s="7"/>
      <c r="J226" s="5"/>
    </row>
    <row r="227" spans="1:10">
      <c r="A227" s="5"/>
      <c r="B227" s="6"/>
      <c r="C227" s="5"/>
      <c r="D227" s="11"/>
      <c r="E227" s="8"/>
      <c r="H227" s="9"/>
      <c r="I227" s="7"/>
      <c r="J227" s="5"/>
    </row>
    <row r="228" spans="1:10">
      <c r="A228" s="5" t="s">
        <v>709</v>
      </c>
      <c r="B228" s="6">
        <v>44823.793656203707</v>
      </c>
      <c r="C228" s="5" t="s">
        <v>37</v>
      </c>
      <c r="D228" s="11"/>
      <c r="E228" s="8"/>
      <c r="F228" s="9">
        <v>3348.11</v>
      </c>
      <c r="I228" s="7" t="s">
        <v>9</v>
      </c>
      <c r="J228" s="5" t="s">
        <v>37</v>
      </c>
    </row>
    <row r="229" spans="1:10">
      <c r="A229" s="10" t="s">
        <v>15</v>
      </c>
      <c r="B229" s="3"/>
      <c r="C229" s="3"/>
      <c r="D229" s="11"/>
      <c r="E229" s="8"/>
      <c r="H229" s="9"/>
      <c r="I229" s="7"/>
      <c r="J229" s="5"/>
    </row>
    <row r="230" spans="1:10" ht="15.75">
      <c r="A230" s="12" t="s">
        <v>16</v>
      </c>
      <c r="B230" s="12" t="s">
        <v>17</v>
      </c>
      <c r="C230" s="12" t="s">
        <v>18</v>
      </c>
      <c r="D230" s="20">
        <v>111848905</v>
      </c>
      <c r="E230" s="21">
        <v>111848973</v>
      </c>
      <c r="H230" s="9"/>
      <c r="I230" s="7"/>
      <c r="J230" s="5"/>
    </row>
    <row r="233" spans="1:10">
      <c r="A233" s="1" t="s">
        <v>0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3" t="s">
        <v>746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103" t="s">
        <v>0</v>
      </c>
      <c r="B235" s="103" t="s">
        <v>2</v>
      </c>
      <c r="C235" s="103" t="s">
        <v>3</v>
      </c>
      <c r="D235" s="103" t="s">
        <v>4</v>
      </c>
      <c r="E235" s="103" t="s">
        <v>5</v>
      </c>
      <c r="F235" s="105" t="s">
        <v>6</v>
      </c>
      <c r="G235" s="106"/>
      <c r="H235" s="107"/>
      <c r="I235" s="103" t="s">
        <v>7</v>
      </c>
      <c r="J235" s="103" t="s">
        <v>8</v>
      </c>
    </row>
    <row r="236" spans="1:10">
      <c r="A236" s="104"/>
      <c r="B236" s="104"/>
      <c r="C236" s="104"/>
      <c r="D236" s="104"/>
      <c r="E236" s="104"/>
      <c r="F236" s="46" t="s">
        <v>9</v>
      </c>
      <c r="G236" s="46" t="s">
        <v>10</v>
      </c>
      <c r="H236" s="46" t="s">
        <v>11</v>
      </c>
      <c r="I236" s="104"/>
      <c r="J236" s="104"/>
    </row>
    <row r="237" spans="1:10">
      <c r="A237" s="5" t="s">
        <v>750</v>
      </c>
      <c r="B237" s="6">
        <v>44824.792647453702</v>
      </c>
      <c r="C237" s="5" t="s">
        <v>37</v>
      </c>
      <c r="D237" s="11"/>
      <c r="E237" s="8"/>
      <c r="F237" s="9">
        <v>3999.46</v>
      </c>
      <c r="I237" s="7" t="s">
        <v>9</v>
      </c>
      <c r="J237" s="5" t="s">
        <v>37</v>
      </c>
    </row>
    <row r="238" spans="1:10">
      <c r="A238" s="10" t="s">
        <v>15</v>
      </c>
      <c r="B238" s="3"/>
      <c r="C238" s="3"/>
      <c r="D238" s="11"/>
      <c r="E238" s="8"/>
      <c r="H238" s="9"/>
      <c r="I238" s="7"/>
      <c r="J238" s="5"/>
    </row>
    <row r="239" spans="1:10" ht="15.75">
      <c r="A239" s="12" t="s">
        <v>16</v>
      </c>
      <c r="B239" s="12" t="s">
        <v>17</v>
      </c>
      <c r="C239" s="12" t="s">
        <v>18</v>
      </c>
      <c r="D239" s="20">
        <v>111856267</v>
      </c>
      <c r="E239" s="21">
        <v>111856899</v>
      </c>
      <c r="H239" s="9"/>
      <c r="I239" s="7"/>
      <c r="J239" s="5"/>
    </row>
    <row r="240" spans="1:10">
      <c r="A240" s="5"/>
      <c r="B240" s="6"/>
      <c r="C240" s="5"/>
      <c r="D240" s="11"/>
      <c r="E240" s="8"/>
      <c r="H240" s="9"/>
      <c r="I240" s="7"/>
      <c r="J240" s="5"/>
    </row>
    <row r="241" spans="1:10">
      <c r="A241" s="5"/>
      <c r="B241" s="6"/>
      <c r="C241" s="5"/>
      <c r="D241" s="11"/>
      <c r="E241" s="8"/>
      <c r="H241" s="9"/>
      <c r="I241" s="7"/>
      <c r="J241" s="5"/>
    </row>
    <row r="242" spans="1:10">
      <c r="A242" s="5" t="s">
        <v>749</v>
      </c>
      <c r="B242" s="6">
        <v>44824.793162754628</v>
      </c>
      <c r="C242" s="5" t="s">
        <v>35</v>
      </c>
      <c r="D242" s="11"/>
      <c r="E242" s="8"/>
      <c r="F242" s="9">
        <v>7077.04</v>
      </c>
      <c r="I242" s="7" t="s">
        <v>9</v>
      </c>
      <c r="J242" s="5" t="s">
        <v>35</v>
      </c>
    </row>
    <row r="243" spans="1:10">
      <c r="A243" s="10" t="s">
        <v>15</v>
      </c>
      <c r="B243" s="3"/>
      <c r="C243" s="3"/>
      <c r="D243" s="11"/>
      <c r="E243" s="8"/>
      <c r="H243" s="9"/>
      <c r="I243" s="7"/>
      <c r="J243" s="5"/>
    </row>
    <row r="244" spans="1:10" ht="15.75">
      <c r="A244" s="12" t="s">
        <v>16</v>
      </c>
      <c r="B244" s="12" t="s">
        <v>17</v>
      </c>
      <c r="C244" s="12" t="s">
        <v>18</v>
      </c>
      <c r="D244" s="20">
        <v>111856583</v>
      </c>
      <c r="E244" s="21">
        <v>111856900</v>
      </c>
      <c r="H244" s="9"/>
      <c r="I244" s="7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784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03" t="s">
        <v>0</v>
      </c>
      <c r="B249" s="103" t="s">
        <v>2</v>
      </c>
      <c r="C249" s="103" t="s">
        <v>3</v>
      </c>
      <c r="D249" s="103" t="s">
        <v>4</v>
      </c>
      <c r="E249" s="103" t="s">
        <v>5</v>
      </c>
      <c r="F249" s="105" t="s">
        <v>6</v>
      </c>
      <c r="G249" s="106"/>
      <c r="H249" s="107"/>
      <c r="I249" s="103" t="s">
        <v>7</v>
      </c>
      <c r="J249" s="103" t="s">
        <v>8</v>
      </c>
    </row>
    <row r="250" spans="1:10">
      <c r="A250" s="104"/>
      <c r="B250" s="104"/>
      <c r="C250" s="104"/>
      <c r="D250" s="104"/>
      <c r="E250" s="104"/>
      <c r="F250" s="46" t="s">
        <v>9</v>
      </c>
      <c r="G250" s="46" t="s">
        <v>10</v>
      </c>
      <c r="H250" s="46" t="s">
        <v>11</v>
      </c>
      <c r="I250" s="104"/>
      <c r="J250" s="104"/>
    </row>
    <row r="251" spans="1:10">
      <c r="A251" s="5" t="s">
        <v>787</v>
      </c>
      <c r="B251" s="6">
        <v>44825.792575555555</v>
      </c>
      <c r="C251" s="5" t="s">
        <v>37</v>
      </c>
      <c r="D251" s="11"/>
      <c r="E251" s="8"/>
      <c r="F251" s="9">
        <v>2925.81</v>
      </c>
      <c r="I251" s="7" t="s">
        <v>9</v>
      </c>
      <c r="J251" s="5" t="s">
        <v>37</v>
      </c>
    </row>
    <row r="252" spans="1:10">
      <c r="A252" s="10" t="s">
        <v>15</v>
      </c>
      <c r="B252" s="3"/>
      <c r="C252" s="3"/>
      <c r="D252" s="11"/>
      <c r="E252" s="8"/>
      <c r="H252" s="9"/>
      <c r="I252" s="7"/>
      <c r="J252" s="5"/>
    </row>
    <row r="253" spans="1:10" ht="15.75">
      <c r="A253" s="12" t="s">
        <v>16</v>
      </c>
      <c r="B253" s="12" t="s">
        <v>17</v>
      </c>
      <c r="C253" s="12" t="s">
        <v>18</v>
      </c>
      <c r="D253" s="20">
        <v>111858308</v>
      </c>
      <c r="E253" s="21">
        <v>111862725</v>
      </c>
      <c r="H253" s="9"/>
      <c r="I253" s="7"/>
      <c r="J253" s="5"/>
    </row>
    <row r="254" spans="1:10">
      <c r="A254" s="5"/>
      <c r="B254" s="6"/>
      <c r="C254" s="5"/>
      <c r="D254" s="11"/>
      <c r="E254" s="8"/>
      <c r="H254" s="9"/>
      <c r="I254" s="7"/>
      <c r="J254" s="5"/>
    </row>
    <row r="255" spans="1:10">
      <c r="A255" s="5"/>
      <c r="B255" s="6"/>
      <c r="C255" s="5"/>
      <c r="D255" s="11"/>
      <c r="E255" s="8"/>
      <c r="H255" s="9"/>
      <c r="I255" s="7"/>
      <c r="J255" s="5"/>
    </row>
    <row r="256" spans="1:10">
      <c r="A256" s="5" t="s">
        <v>786</v>
      </c>
      <c r="B256" s="6">
        <v>44825.793278414349</v>
      </c>
      <c r="C256" s="5" t="s">
        <v>35</v>
      </c>
      <c r="D256" s="11"/>
      <c r="E256" s="8"/>
      <c r="F256" s="9">
        <v>5678.98</v>
      </c>
      <c r="I256" s="7" t="s">
        <v>9</v>
      </c>
      <c r="J256" s="5" t="s">
        <v>35</v>
      </c>
    </row>
    <row r="257" spans="1:10">
      <c r="A257" s="10" t="s">
        <v>15</v>
      </c>
      <c r="B257" s="3"/>
      <c r="C257" s="3"/>
      <c r="D257" s="11"/>
      <c r="E257" s="8"/>
      <c r="H257" s="9"/>
      <c r="I257" s="7"/>
      <c r="J257" s="5"/>
    </row>
    <row r="258" spans="1:10" ht="15.75">
      <c r="A258" s="12" t="s">
        <v>16</v>
      </c>
      <c r="B258" s="12" t="s">
        <v>17</v>
      </c>
      <c r="C258" s="12" t="s">
        <v>18</v>
      </c>
      <c r="D258" s="20">
        <v>111858311</v>
      </c>
      <c r="E258" s="21">
        <v>111862834</v>
      </c>
      <c r="H258" s="9"/>
      <c r="I258" s="7"/>
      <c r="J258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817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3" t="s">
        <v>0</v>
      </c>
      <c r="B263" s="103" t="s">
        <v>2</v>
      </c>
      <c r="C263" s="103" t="s">
        <v>3</v>
      </c>
      <c r="D263" s="103" t="s">
        <v>4</v>
      </c>
      <c r="E263" s="103" t="s">
        <v>5</v>
      </c>
      <c r="F263" s="105" t="s">
        <v>6</v>
      </c>
      <c r="G263" s="106"/>
      <c r="H263" s="107"/>
      <c r="I263" s="103" t="s">
        <v>7</v>
      </c>
      <c r="J263" s="103" t="s">
        <v>8</v>
      </c>
    </row>
    <row r="264" spans="1:10">
      <c r="A264" s="104"/>
      <c r="B264" s="104"/>
      <c r="C264" s="104"/>
      <c r="D264" s="104"/>
      <c r="E264" s="104"/>
      <c r="F264" s="46" t="s">
        <v>9</v>
      </c>
      <c r="G264" s="46" t="s">
        <v>10</v>
      </c>
      <c r="H264" s="46" t="s">
        <v>11</v>
      </c>
      <c r="I264" s="104"/>
      <c r="J264" s="104"/>
    </row>
    <row r="265" spans="1:10">
      <c r="A265" s="5" t="s">
        <v>820</v>
      </c>
      <c r="B265" s="6">
        <v>44826.792474837966</v>
      </c>
      <c r="C265" s="5" t="s">
        <v>37</v>
      </c>
      <c r="D265" s="11"/>
      <c r="E265" s="8"/>
      <c r="F265" s="9">
        <v>3392.33</v>
      </c>
      <c r="I265" s="7" t="s">
        <v>9</v>
      </c>
      <c r="J265" s="5" t="s">
        <v>37</v>
      </c>
    </row>
    <row r="266" spans="1:10">
      <c r="A266" s="10" t="s">
        <v>15</v>
      </c>
      <c r="B266" s="3"/>
      <c r="C266" s="3"/>
      <c r="D266" s="11"/>
      <c r="E266" s="8"/>
      <c r="H266" s="9"/>
      <c r="I266" s="7"/>
      <c r="J266" s="5"/>
    </row>
    <row r="267" spans="1:10" ht="15.75">
      <c r="A267" s="12" t="s">
        <v>16</v>
      </c>
      <c r="B267" s="12" t="s">
        <v>17</v>
      </c>
      <c r="C267" s="12" t="s">
        <v>18</v>
      </c>
      <c r="D267" s="20">
        <v>111866010</v>
      </c>
      <c r="E267" s="21">
        <v>111866133</v>
      </c>
      <c r="H267" s="9"/>
      <c r="I267" s="7"/>
      <c r="J267" s="5"/>
    </row>
    <row r="268" spans="1:10">
      <c r="A268" s="5"/>
      <c r="B268" s="6"/>
      <c r="C268" s="5"/>
      <c r="D268" s="11"/>
      <c r="E268" s="8"/>
      <c r="H268" s="9"/>
      <c r="I268" s="7"/>
      <c r="J268" s="5"/>
    </row>
    <row r="269" spans="1:10">
      <c r="A269" s="5"/>
      <c r="B269" s="6"/>
      <c r="C269" s="5"/>
      <c r="D269" s="11"/>
      <c r="E269" s="8"/>
      <c r="H269" s="9"/>
      <c r="I269" s="7"/>
      <c r="J269" s="5"/>
    </row>
    <row r="270" spans="1:10">
      <c r="A270" s="5" t="s">
        <v>819</v>
      </c>
      <c r="B270" s="6">
        <v>44826.795509108793</v>
      </c>
      <c r="C270" s="5" t="s">
        <v>35</v>
      </c>
      <c r="D270" s="11"/>
      <c r="E270" s="8"/>
      <c r="F270" s="9">
        <v>6449.89</v>
      </c>
      <c r="I270" s="7" t="s">
        <v>9</v>
      </c>
      <c r="J270" s="5" t="s">
        <v>35</v>
      </c>
    </row>
    <row r="271" spans="1:10">
      <c r="A271" s="10" t="s">
        <v>15</v>
      </c>
      <c r="B271" s="3"/>
      <c r="C271" s="3"/>
      <c r="D271" s="11"/>
      <c r="E271" s="8"/>
      <c r="H271" s="9"/>
      <c r="I271" s="7"/>
      <c r="J271" s="5"/>
    </row>
    <row r="272" spans="1:10" ht="15.75">
      <c r="A272" s="12" t="s">
        <v>16</v>
      </c>
      <c r="B272" s="12" t="s">
        <v>17</v>
      </c>
      <c r="C272" s="12" t="s">
        <v>18</v>
      </c>
      <c r="D272" s="20">
        <v>111866012</v>
      </c>
      <c r="E272" s="21">
        <v>111866145</v>
      </c>
      <c r="H272" s="9"/>
      <c r="I272" s="7"/>
      <c r="J272" s="5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853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103" t="s">
        <v>0</v>
      </c>
      <c r="B277" s="103" t="s">
        <v>2</v>
      </c>
      <c r="C277" s="103" t="s">
        <v>3</v>
      </c>
      <c r="D277" s="103" t="s">
        <v>4</v>
      </c>
      <c r="E277" s="103" t="s">
        <v>5</v>
      </c>
      <c r="F277" s="105" t="s">
        <v>6</v>
      </c>
      <c r="G277" s="106"/>
      <c r="H277" s="107"/>
      <c r="I277" s="103" t="s">
        <v>7</v>
      </c>
      <c r="J277" s="103" t="s">
        <v>8</v>
      </c>
    </row>
    <row r="278" spans="1:10">
      <c r="A278" s="104"/>
      <c r="B278" s="104"/>
      <c r="C278" s="104"/>
      <c r="D278" s="104"/>
      <c r="E278" s="104"/>
      <c r="F278" s="46" t="s">
        <v>9</v>
      </c>
      <c r="G278" s="46" t="s">
        <v>10</v>
      </c>
      <c r="H278" s="46" t="s">
        <v>11</v>
      </c>
      <c r="I278" s="104"/>
      <c r="J278" s="104"/>
    </row>
    <row r="279" spans="1:10">
      <c r="A279" s="5" t="s">
        <v>859</v>
      </c>
      <c r="B279" s="6">
        <v>44827.773254120373</v>
      </c>
      <c r="C279" s="5" t="s">
        <v>37</v>
      </c>
      <c r="D279" s="11"/>
      <c r="E279" s="8"/>
      <c r="F279" s="9">
        <v>3234.41</v>
      </c>
      <c r="I279" s="7" t="s">
        <v>9</v>
      </c>
      <c r="J279" s="5" t="s">
        <v>37</v>
      </c>
    </row>
    <row r="280" spans="1:10">
      <c r="A280" s="10" t="s">
        <v>15</v>
      </c>
      <c r="B280" s="3"/>
      <c r="C280" s="3"/>
      <c r="D280" s="11"/>
      <c r="E280" s="8"/>
      <c r="H280" s="9"/>
      <c r="I280" s="7"/>
      <c r="J280" s="5"/>
    </row>
    <row r="281" spans="1:10" ht="15.75">
      <c r="A281" s="12" t="s">
        <v>16</v>
      </c>
      <c r="B281" s="12" t="s">
        <v>17</v>
      </c>
      <c r="C281" s="12" t="s">
        <v>18</v>
      </c>
      <c r="D281" s="20">
        <v>111866014</v>
      </c>
      <c r="E281" s="21">
        <v>111866147</v>
      </c>
      <c r="H281" s="9"/>
      <c r="I281" s="7"/>
      <c r="J281" s="5"/>
    </row>
    <row r="282" spans="1:10">
      <c r="A282" s="5"/>
      <c r="B282" s="6"/>
      <c r="C282" s="5"/>
      <c r="D282" s="11"/>
      <c r="E282" s="8"/>
      <c r="H282" s="9"/>
      <c r="I282" s="7"/>
      <c r="J282" s="5"/>
    </row>
    <row r="283" spans="1:10">
      <c r="A283" s="5"/>
      <c r="B283" s="6"/>
      <c r="C283" s="5"/>
      <c r="D283" s="11"/>
      <c r="E283" s="8"/>
      <c r="H283" s="9"/>
      <c r="I283" s="7"/>
      <c r="J283" s="5"/>
    </row>
    <row r="284" spans="1:10">
      <c r="A284" s="5" t="s">
        <v>858</v>
      </c>
      <c r="B284" s="6">
        <v>44827.795990555554</v>
      </c>
      <c r="C284" s="5" t="s">
        <v>35</v>
      </c>
      <c r="D284" s="11"/>
      <c r="E284" s="8"/>
      <c r="F284" s="9">
        <v>6396.66</v>
      </c>
      <c r="I284" s="7" t="s">
        <v>9</v>
      </c>
      <c r="J284" s="5" t="s">
        <v>35</v>
      </c>
    </row>
    <row r="285" spans="1:10">
      <c r="A285" s="10" t="s">
        <v>15</v>
      </c>
      <c r="B285" s="3"/>
      <c r="C285" s="3"/>
      <c r="D285" s="11"/>
      <c r="E285" s="8"/>
      <c r="H285" s="9"/>
      <c r="I285" s="7"/>
      <c r="J285" s="5"/>
    </row>
    <row r="286" spans="1:10" ht="15.75">
      <c r="A286" s="12" t="s">
        <v>16</v>
      </c>
      <c r="B286" s="12" t="s">
        <v>17</v>
      </c>
      <c r="C286" s="12" t="s">
        <v>18</v>
      </c>
      <c r="D286" s="20">
        <v>111866015</v>
      </c>
      <c r="E286" s="21">
        <v>111866148</v>
      </c>
      <c r="H286" s="9"/>
      <c r="I286" s="7"/>
      <c r="J286" s="5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855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103" t="s">
        <v>0</v>
      </c>
      <c r="B291" s="103" t="s">
        <v>2</v>
      </c>
      <c r="C291" s="103" t="s">
        <v>3</v>
      </c>
      <c r="D291" s="103" t="s">
        <v>4</v>
      </c>
      <c r="E291" s="103" t="s">
        <v>5</v>
      </c>
      <c r="F291" s="105" t="s">
        <v>6</v>
      </c>
      <c r="G291" s="106"/>
      <c r="H291" s="107"/>
      <c r="I291" s="103" t="s">
        <v>7</v>
      </c>
      <c r="J291" s="103" t="s">
        <v>8</v>
      </c>
    </row>
    <row r="292" spans="1:10">
      <c r="A292" s="104"/>
      <c r="B292" s="104"/>
      <c r="C292" s="104"/>
      <c r="D292" s="104"/>
      <c r="E292" s="104"/>
      <c r="F292" s="46" t="s">
        <v>9</v>
      </c>
      <c r="G292" s="46" t="s">
        <v>10</v>
      </c>
      <c r="H292" s="46" t="s">
        <v>11</v>
      </c>
      <c r="I292" s="104"/>
      <c r="J292" s="104"/>
    </row>
    <row r="293" spans="1:10">
      <c r="A293" s="5" t="s">
        <v>861</v>
      </c>
      <c r="B293" s="6">
        <v>44828.585124375</v>
      </c>
      <c r="C293" s="5" t="s">
        <v>37</v>
      </c>
      <c r="D293" s="11"/>
      <c r="E293" s="8"/>
      <c r="F293" s="9">
        <v>3861.32</v>
      </c>
      <c r="I293" s="7" t="s">
        <v>9</v>
      </c>
      <c r="J293" s="5" t="s">
        <v>37</v>
      </c>
    </row>
    <row r="294" spans="1:10">
      <c r="A294" s="5" t="s">
        <v>861</v>
      </c>
      <c r="B294" s="6">
        <v>44828.585124375</v>
      </c>
      <c r="C294" s="5" t="s">
        <v>37</v>
      </c>
      <c r="D294" s="11"/>
      <c r="E294" s="8"/>
      <c r="H294" s="9">
        <v>158</v>
      </c>
      <c r="I294" s="5" t="s">
        <v>33</v>
      </c>
      <c r="J294" s="5" t="s">
        <v>37</v>
      </c>
    </row>
    <row r="295" spans="1:10">
      <c r="A295" s="10" t="s">
        <v>15</v>
      </c>
      <c r="B295" s="3"/>
      <c r="C295" s="3"/>
      <c r="D295" s="11"/>
      <c r="E295" s="8"/>
      <c r="H295" s="9"/>
      <c r="I295" s="7"/>
      <c r="J295" s="5"/>
    </row>
    <row r="296" spans="1:10" ht="15.75">
      <c r="A296" s="12" t="s">
        <v>16</v>
      </c>
      <c r="B296" s="12" t="s">
        <v>17</v>
      </c>
      <c r="C296" s="12" t="s">
        <v>18</v>
      </c>
      <c r="D296" s="20">
        <v>111867460</v>
      </c>
      <c r="E296" s="21">
        <v>111883105</v>
      </c>
      <c r="H296" s="9"/>
      <c r="I296" s="7"/>
      <c r="J296" s="5"/>
    </row>
    <row r="297" spans="1:10">
      <c r="A297" s="5"/>
      <c r="B297" s="6"/>
      <c r="C297" s="5"/>
      <c r="D297" s="11"/>
      <c r="E297" s="8"/>
      <c r="H297" s="9"/>
      <c r="I297" s="7"/>
      <c r="J297" s="5"/>
    </row>
    <row r="298" spans="1:10">
      <c r="A298" s="5"/>
      <c r="B298" s="6"/>
      <c r="C298" s="5"/>
      <c r="D298" s="11"/>
      <c r="E298" s="8"/>
      <c r="H298" s="9"/>
      <c r="I298" s="7"/>
      <c r="J298" s="5"/>
    </row>
    <row r="299" spans="1:10">
      <c r="A299" s="5" t="s">
        <v>860</v>
      </c>
      <c r="B299" s="6">
        <v>44828.588594212961</v>
      </c>
      <c r="C299" s="5" t="s">
        <v>35</v>
      </c>
      <c r="D299" s="11"/>
      <c r="E299" s="8"/>
      <c r="F299" s="9">
        <v>2146.52</v>
      </c>
      <c r="I299" s="7" t="s">
        <v>9</v>
      </c>
      <c r="J299" s="5" t="s">
        <v>35</v>
      </c>
    </row>
    <row r="300" spans="1:10">
      <c r="A300" s="10" t="s">
        <v>15</v>
      </c>
      <c r="B300" s="3"/>
      <c r="C300" s="3"/>
      <c r="D300" s="11"/>
      <c r="E300" s="8"/>
      <c r="H300" s="9"/>
      <c r="I300" s="7"/>
      <c r="J300" s="5"/>
    </row>
    <row r="301" spans="1:10" ht="15.75">
      <c r="A301" s="12" t="s">
        <v>16</v>
      </c>
      <c r="B301" s="12" t="s">
        <v>17</v>
      </c>
      <c r="C301" s="12" t="s">
        <v>18</v>
      </c>
      <c r="D301" s="20">
        <v>111867462</v>
      </c>
      <c r="E301" s="21">
        <v>111883106</v>
      </c>
      <c r="H301" s="9"/>
      <c r="I301" s="7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911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3" t="s">
        <v>0</v>
      </c>
      <c r="B306" s="103" t="s">
        <v>2</v>
      </c>
      <c r="C306" s="103" t="s">
        <v>3</v>
      </c>
      <c r="D306" s="103" t="s">
        <v>4</v>
      </c>
      <c r="E306" s="103" t="s">
        <v>5</v>
      </c>
      <c r="F306" s="105" t="s">
        <v>6</v>
      </c>
      <c r="G306" s="106"/>
      <c r="H306" s="107"/>
      <c r="I306" s="103" t="s">
        <v>7</v>
      </c>
      <c r="J306" s="103" t="s">
        <v>8</v>
      </c>
    </row>
    <row r="307" spans="1:10">
      <c r="A307" s="104"/>
      <c r="B307" s="104"/>
      <c r="C307" s="104"/>
      <c r="D307" s="104"/>
      <c r="E307" s="104"/>
      <c r="F307" s="46" t="s">
        <v>9</v>
      </c>
      <c r="G307" s="46" t="s">
        <v>10</v>
      </c>
      <c r="H307" s="46" t="s">
        <v>11</v>
      </c>
      <c r="I307" s="104"/>
      <c r="J307" s="104"/>
    </row>
    <row r="308" spans="1:10">
      <c r="A308" s="5" t="s">
        <v>914</v>
      </c>
      <c r="B308" s="6">
        <v>44830.750831967591</v>
      </c>
      <c r="C308" s="5" t="s">
        <v>37</v>
      </c>
      <c r="D308" s="11"/>
      <c r="E308" s="8"/>
      <c r="F308" s="9">
        <v>1903.02</v>
      </c>
      <c r="I308" s="7" t="s">
        <v>9</v>
      </c>
      <c r="J308" s="5" t="s">
        <v>37</v>
      </c>
    </row>
    <row r="309" spans="1:10">
      <c r="A309" s="10" t="s">
        <v>15</v>
      </c>
      <c r="B309" s="3"/>
      <c r="C309" s="3"/>
      <c r="D309" s="11"/>
      <c r="E309" s="8"/>
      <c r="H309" s="9"/>
      <c r="I309" s="7"/>
      <c r="J309" s="8"/>
    </row>
    <row r="310" spans="1:10" ht="15.75">
      <c r="A310" s="12" t="s">
        <v>16</v>
      </c>
      <c r="B310" s="12" t="s">
        <v>17</v>
      </c>
      <c r="C310" s="12" t="s">
        <v>18</v>
      </c>
      <c r="D310" s="20">
        <v>111887168</v>
      </c>
      <c r="E310" s="21">
        <v>111889451</v>
      </c>
      <c r="H310" s="9"/>
      <c r="I310" s="7"/>
      <c r="J310" s="8"/>
    </row>
    <row r="311" spans="1:10">
      <c r="A311" s="5"/>
      <c r="B311" s="6"/>
      <c r="C311" s="5"/>
      <c r="D311" s="11"/>
      <c r="E311" s="8"/>
      <c r="H311" s="9"/>
      <c r="I311" s="7"/>
      <c r="J311" s="8"/>
    </row>
    <row r="312" spans="1:10">
      <c r="A312" s="5"/>
      <c r="B312" s="6"/>
      <c r="C312" s="5"/>
      <c r="D312" s="11"/>
      <c r="E312" s="8"/>
      <c r="H312" s="9"/>
      <c r="I312" s="7"/>
      <c r="J312" s="8"/>
    </row>
    <row r="313" spans="1:10">
      <c r="A313" s="5" t="s">
        <v>913</v>
      </c>
      <c r="B313" s="6">
        <v>44830.793232523145</v>
      </c>
      <c r="C313" s="5" t="s">
        <v>35</v>
      </c>
      <c r="D313" s="11"/>
      <c r="E313" s="8"/>
      <c r="F313" s="9">
        <v>5865.03</v>
      </c>
      <c r="I313" s="7" t="s">
        <v>9</v>
      </c>
      <c r="J313" s="5" t="s">
        <v>35</v>
      </c>
    </row>
    <row r="314" spans="1:10">
      <c r="A314" s="10" t="s">
        <v>15</v>
      </c>
      <c r="B314" s="3"/>
      <c r="C314" s="3"/>
      <c r="D314" s="11"/>
      <c r="E314" s="8"/>
      <c r="H314" s="9"/>
      <c r="I314" s="7"/>
      <c r="J314" s="8"/>
    </row>
    <row r="315" spans="1:10" ht="15.75">
      <c r="A315" s="12" t="s">
        <v>16</v>
      </c>
      <c r="B315" s="12" t="s">
        <v>17</v>
      </c>
      <c r="C315" s="12" t="s">
        <v>18</v>
      </c>
      <c r="D315" s="20">
        <v>111887612</v>
      </c>
      <c r="E315" s="21">
        <v>111889452</v>
      </c>
      <c r="H315" s="9"/>
      <c r="I315" s="7"/>
      <c r="J315" s="8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952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955</v>
      </c>
      <c r="B322" s="6">
        <v>44831.752082500003</v>
      </c>
      <c r="C322" s="5" t="s">
        <v>37</v>
      </c>
      <c r="D322" s="11"/>
      <c r="E322" s="8"/>
      <c r="F322" s="9">
        <v>2921.45</v>
      </c>
      <c r="I322" s="7" t="s">
        <v>9</v>
      </c>
      <c r="J322" s="5" t="s">
        <v>37</v>
      </c>
    </row>
    <row r="323" spans="1:10">
      <c r="A323" s="10" t="s">
        <v>15</v>
      </c>
      <c r="B323" s="3"/>
      <c r="C323" s="3"/>
      <c r="D323" s="11"/>
      <c r="E323" s="8"/>
      <c r="H323" s="9"/>
      <c r="I323" s="7"/>
      <c r="J323" s="5"/>
    </row>
    <row r="324" spans="1:10" ht="15.75">
      <c r="A324" s="12" t="s">
        <v>16</v>
      </c>
      <c r="B324" s="12" t="s">
        <v>17</v>
      </c>
      <c r="C324" s="12" t="s">
        <v>18</v>
      </c>
      <c r="D324" s="20">
        <v>111895969</v>
      </c>
      <c r="E324" s="21">
        <v>111897345</v>
      </c>
      <c r="H324" s="9"/>
      <c r="I324" s="7"/>
      <c r="J324" s="5"/>
    </row>
    <row r="325" spans="1:10">
      <c r="A325" s="5"/>
      <c r="B325" s="6"/>
      <c r="C325" s="5"/>
      <c r="D325" s="11"/>
      <c r="E325" s="8"/>
      <c r="H325" s="9"/>
      <c r="I325" s="7"/>
      <c r="J325" s="5"/>
    </row>
    <row r="326" spans="1:10">
      <c r="A326" s="5"/>
      <c r="B326" s="6"/>
      <c r="C326" s="5"/>
      <c r="D326" s="11"/>
      <c r="E326" s="8"/>
      <c r="H326" s="9"/>
      <c r="I326" s="7"/>
      <c r="J326" s="5"/>
    </row>
    <row r="327" spans="1:10">
      <c r="A327" s="5" t="s">
        <v>954</v>
      </c>
      <c r="B327" s="6">
        <v>44831.800702256944</v>
      </c>
      <c r="C327" s="5" t="s">
        <v>35</v>
      </c>
      <c r="D327" s="11"/>
      <c r="E327" s="8"/>
      <c r="F327" s="9">
        <v>6540.71</v>
      </c>
      <c r="I327" s="7" t="s">
        <v>9</v>
      </c>
      <c r="J327" s="5" t="s">
        <v>35</v>
      </c>
    </row>
    <row r="328" spans="1:10">
      <c r="A328" s="10" t="s">
        <v>15</v>
      </c>
      <c r="B328" s="3"/>
      <c r="C328" s="3"/>
      <c r="D328" s="11"/>
      <c r="E328" s="8"/>
      <c r="H328" s="9"/>
      <c r="I328" s="7"/>
      <c r="J328" s="5"/>
    </row>
    <row r="329" spans="1:10" ht="15.75">
      <c r="A329" s="12" t="s">
        <v>16</v>
      </c>
      <c r="B329" s="12" t="s">
        <v>17</v>
      </c>
      <c r="C329" s="12" t="s">
        <v>18</v>
      </c>
      <c r="D329" s="20">
        <v>111896838</v>
      </c>
      <c r="E329" s="21">
        <v>111897347</v>
      </c>
      <c r="H329" s="9"/>
      <c r="I329" s="7"/>
      <c r="J329" s="5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990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3" t="s">
        <v>0</v>
      </c>
      <c r="B334" s="103" t="s">
        <v>2</v>
      </c>
      <c r="C334" s="103" t="s">
        <v>3</v>
      </c>
      <c r="D334" s="103" t="s">
        <v>4</v>
      </c>
      <c r="E334" s="103" t="s">
        <v>5</v>
      </c>
      <c r="F334" s="105" t="s">
        <v>6</v>
      </c>
      <c r="G334" s="106"/>
      <c r="H334" s="107"/>
      <c r="I334" s="103" t="s">
        <v>7</v>
      </c>
      <c r="J334" s="103" t="s">
        <v>8</v>
      </c>
    </row>
    <row r="335" spans="1:10">
      <c r="A335" s="104"/>
      <c r="B335" s="104"/>
      <c r="C335" s="104"/>
      <c r="D335" s="104"/>
      <c r="E335" s="104"/>
      <c r="F335" s="46" t="s">
        <v>9</v>
      </c>
      <c r="G335" s="46" t="s">
        <v>10</v>
      </c>
      <c r="H335" s="46" t="s">
        <v>11</v>
      </c>
      <c r="I335" s="104"/>
      <c r="J335" s="104"/>
    </row>
    <row r="336" spans="1:10">
      <c r="A336" s="5" t="s">
        <v>993</v>
      </c>
      <c r="B336" s="6">
        <v>44832.754136180556</v>
      </c>
      <c r="C336" s="5" t="s">
        <v>37</v>
      </c>
      <c r="D336" s="11"/>
      <c r="E336" s="8"/>
      <c r="F336" s="9">
        <v>2609.46</v>
      </c>
      <c r="I336" s="7" t="s">
        <v>9</v>
      </c>
      <c r="J336" s="5" t="s">
        <v>37</v>
      </c>
    </row>
    <row r="337" spans="1:10">
      <c r="A337" s="5" t="s">
        <v>993</v>
      </c>
      <c r="B337" s="6">
        <v>44832.754136180556</v>
      </c>
      <c r="C337" s="5" t="s">
        <v>37</v>
      </c>
      <c r="D337" s="11"/>
      <c r="E337" s="8"/>
      <c r="H337" s="9">
        <v>97.3</v>
      </c>
      <c r="I337" s="5" t="s">
        <v>33</v>
      </c>
      <c r="J337" s="5" t="s">
        <v>37</v>
      </c>
    </row>
    <row r="338" spans="1:10">
      <c r="A338" s="10" t="s">
        <v>15</v>
      </c>
      <c r="B338" s="3"/>
      <c r="C338" s="3"/>
      <c r="D338" s="11"/>
      <c r="E338" s="8"/>
      <c r="H338" s="9"/>
      <c r="I338" s="7"/>
      <c r="J338" s="8"/>
    </row>
    <row r="339" spans="1:10" ht="15.75">
      <c r="A339" s="12" t="s">
        <v>16</v>
      </c>
      <c r="B339" s="12" t="s">
        <v>17</v>
      </c>
      <c r="C339" s="12" t="s">
        <v>18</v>
      </c>
      <c r="D339" s="20">
        <v>111904954</v>
      </c>
      <c r="E339" s="21">
        <v>111905063</v>
      </c>
      <c r="H339" s="9"/>
      <c r="I339" s="7"/>
      <c r="J339" s="8"/>
    </row>
    <row r="340" spans="1:10">
      <c r="A340" s="5"/>
      <c r="B340" s="6"/>
      <c r="C340" s="5"/>
      <c r="D340" s="11"/>
      <c r="E340" s="8"/>
      <c r="H340" s="9"/>
      <c r="I340" s="7"/>
      <c r="J340" s="8"/>
    </row>
    <row r="341" spans="1:10">
      <c r="A341" s="5"/>
      <c r="B341" s="6"/>
      <c r="C341" s="5"/>
      <c r="D341" s="11"/>
      <c r="E341" s="8"/>
      <c r="H341" s="9"/>
      <c r="I341" s="7"/>
      <c r="J341" s="8"/>
    </row>
    <row r="342" spans="1:10">
      <c r="A342" s="5" t="s">
        <v>992</v>
      </c>
      <c r="B342" s="6">
        <v>44832.794109594906</v>
      </c>
      <c r="C342" s="5" t="s">
        <v>35</v>
      </c>
      <c r="D342" s="11"/>
      <c r="E342" s="8"/>
      <c r="F342" s="9">
        <v>5320.56</v>
      </c>
      <c r="I342" s="7" t="s">
        <v>9</v>
      </c>
      <c r="J342" s="5" t="s">
        <v>35</v>
      </c>
    </row>
    <row r="343" spans="1:10">
      <c r="A343" s="10" t="s">
        <v>15</v>
      </c>
      <c r="B343" s="3"/>
      <c r="C343" s="3"/>
      <c r="D343" s="11"/>
      <c r="E343" s="8"/>
      <c r="H343" s="9"/>
      <c r="I343" s="7"/>
      <c r="J343" s="8"/>
    </row>
    <row r="344" spans="1:10" ht="15.75">
      <c r="A344" s="12" t="s">
        <v>16</v>
      </c>
      <c r="B344" s="12" t="s">
        <v>17</v>
      </c>
      <c r="C344" s="12" t="s">
        <v>18</v>
      </c>
      <c r="D344" s="20">
        <v>111904955</v>
      </c>
      <c r="E344" s="21">
        <v>111905065</v>
      </c>
      <c r="H344" s="9"/>
      <c r="I344" s="7"/>
      <c r="J344" s="8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1023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103" t="s">
        <v>0</v>
      </c>
      <c r="B349" s="103" t="s">
        <v>2</v>
      </c>
      <c r="C349" s="103" t="s">
        <v>3</v>
      </c>
      <c r="D349" s="103" t="s">
        <v>4</v>
      </c>
      <c r="E349" s="103" t="s">
        <v>5</v>
      </c>
      <c r="F349" s="105" t="s">
        <v>6</v>
      </c>
      <c r="G349" s="106"/>
      <c r="H349" s="107"/>
      <c r="I349" s="103" t="s">
        <v>7</v>
      </c>
      <c r="J349" s="103" t="s">
        <v>8</v>
      </c>
    </row>
    <row r="350" spans="1:10">
      <c r="A350" s="104"/>
      <c r="B350" s="104"/>
      <c r="C350" s="104"/>
      <c r="D350" s="104"/>
      <c r="E350" s="104"/>
      <c r="F350" s="46" t="s">
        <v>9</v>
      </c>
      <c r="G350" s="46" t="s">
        <v>10</v>
      </c>
      <c r="H350" s="46" t="s">
        <v>11</v>
      </c>
      <c r="I350" s="104"/>
      <c r="J350" s="104"/>
    </row>
    <row r="351" spans="1:10">
      <c r="A351" s="5" t="s">
        <v>1026</v>
      </c>
      <c r="B351" s="6">
        <v>44833.752886979164</v>
      </c>
      <c r="C351" s="5" t="s">
        <v>37</v>
      </c>
      <c r="D351" s="11"/>
      <c r="E351" s="8"/>
      <c r="F351" s="9">
        <v>2370.9699999999998</v>
      </c>
      <c r="I351" s="7" t="s">
        <v>9</v>
      </c>
      <c r="J351" s="5" t="s">
        <v>37</v>
      </c>
    </row>
    <row r="352" spans="1:10">
      <c r="A352" s="10" t="s">
        <v>15</v>
      </c>
      <c r="B352" s="3"/>
      <c r="C352" s="3"/>
      <c r="D352" s="11"/>
      <c r="E352" s="8"/>
      <c r="F352" s="9"/>
      <c r="I352" s="7"/>
      <c r="J352" s="5"/>
    </row>
    <row r="353" spans="1:10" ht="15.75">
      <c r="A353" s="12" t="s">
        <v>16</v>
      </c>
      <c r="B353" s="12" t="s">
        <v>17</v>
      </c>
      <c r="C353" s="12" t="s">
        <v>18</v>
      </c>
      <c r="D353" s="20">
        <v>111916505</v>
      </c>
      <c r="E353" s="21">
        <v>111917009</v>
      </c>
      <c r="F353" s="9"/>
      <c r="I353" s="7"/>
      <c r="J353" s="5"/>
    </row>
    <row r="354" spans="1:10">
      <c r="A354" s="5"/>
      <c r="B354" s="6"/>
      <c r="C354" s="5"/>
      <c r="D354" s="11"/>
      <c r="E354" s="8"/>
      <c r="F354" s="9"/>
      <c r="I354" s="7"/>
      <c r="J354" s="5"/>
    </row>
    <row r="355" spans="1:10">
      <c r="A355" s="5"/>
      <c r="B355" s="6"/>
      <c r="C355" s="5"/>
      <c r="D355" s="11"/>
      <c r="E355" s="8"/>
      <c r="F355" s="9"/>
      <c r="I355" s="7"/>
      <c r="J355" s="5"/>
    </row>
    <row r="356" spans="1:10">
      <c r="A356" s="5" t="s">
        <v>1025</v>
      </c>
      <c r="B356" s="6">
        <v>44833.793720578702</v>
      </c>
      <c r="C356" s="5" t="s">
        <v>35</v>
      </c>
      <c r="D356" s="11"/>
      <c r="E356" s="8"/>
      <c r="F356" s="9">
        <v>4333.45</v>
      </c>
      <c r="I356" s="7" t="s">
        <v>9</v>
      </c>
      <c r="J356" s="5" t="s">
        <v>35</v>
      </c>
    </row>
    <row r="357" spans="1:10">
      <c r="A357" s="10" t="s">
        <v>15</v>
      </c>
      <c r="B357" s="3"/>
      <c r="C357" s="3"/>
      <c r="D357" s="11"/>
      <c r="E357" s="8"/>
      <c r="H357" s="9"/>
      <c r="I357" s="7"/>
      <c r="J357" s="5"/>
    </row>
    <row r="358" spans="1:10" ht="15.75">
      <c r="A358" s="12" t="s">
        <v>16</v>
      </c>
      <c r="B358" s="12" t="s">
        <v>17</v>
      </c>
      <c r="C358" s="12" t="s">
        <v>18</v>
      </c>
      <c r="D358" s="20">
        <v>111916515</v>
      </c>
      <c r="E358" s="21">
        <v>111917025</v>
      </c>
      <c r="H358" s="9"/>
      <c r="I358" s="7"/>
      <c r="J358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1061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3" t="s">
        <v>0</v>
      </c>
      <c r="B363" s="103" t="s">
        <v>2</v>
      </c>
      <c r="C363" s="103" t="s">
        <v>3</v>
      </c>
      <c r="D363" s="103" t="s">
        <v>4</v>
      </c>
      <c r="E363" s="103" t="s">
        <v>5</v>
      </c>
      <c r="F363" s="105" t="s">
        <v>6</v>
      </c>
      <c r="G363" s="106"/>
      <c r="H363" s="107"/>
      <c r="I363" s="103" t="s">
        <v>7</v>
      </c>
      <c r="J363" s="103" t="s">
        <v>8</v>
      </c>
    </row>
    <row r="364" spans="1:10">
      <c r="A364" s="104"/>
      <c r="B364" s="104"/>
      <c r="C364" s="104"/>
      <c r="D364" s="104"/>
      <c r="E364" s="104"/>
      <c r="F364" s="46" t="s">
        <v>9</v>
      </c>
      <c r="G364" s="46" t="s">
        <v>10</v>
      </c>
      <c r="H364" s="46" t="s">
        <v>11</v>
      </c>
      <c r="I364" s="104"/>
      <c r="J364" s="104"/>
    </row>
    <row r="365" spans="1:10">
      <c r="A365" s="5" t="s">
        <v>1067</v>
      </c>
      <c r="B365" s="6">
        <v>44834.753407789351</v>
      </c>
      <c r="C365" s="5" t="s">
        <v>37</v>
      </c>
      <c r="D365" s="11"/>
      <c r="E365" s="8"/>
      <c r="F365" s="9">
        <v>4458.6099999999997</v>
      </c>
      <c r="I365" s="7" t="s">
        <v>9</v>
      </c>
      <c r="J365" s="5" t="s">
        <v>37</v>
      </c>
    </row>
    <row r="366" spans="1:10">
      <c r="A366" s="10" t="s">
        <v>15</v>
      </c>
      <c r="B366" s="3"/>
      <c r="C366" s="3"/>
      <c r="D366" s="11"/>
      <c r="E366" s="8"/>
      <c r="H366" s="9"/>
      <c r="I366" s="5"/>
      <c r="J366" s="5"/>
    </row>
    <row r="367" spans="1:10" ht="15.75">
      <c r="A367" s="12" t="s">
        <v>16</v>
      </c>
      <c r="B367" s="12" t="s">
        <v>17</v>
      </c>
      <c r="C367" s="12" t="s">
        <v>18</v>
      </c>
      <c r="D367" s="20">
        <v>111921435</v>
      </c>
      <c r="E367" s="21">
        <v>111925906</v>
      </c>
      <c r="H367" s="9"/>
      <c r="I367" s="5"/>
      <c r="J367" s="5"/>
    </row>
    <row r="368" spans="1:10">
      <c r="A368" s="5"/>
      <c r="B368" s="6"/>
      <c r="C368" s="5"/>
      <c r="D368" s="11"/>
      <c r="E368" s="8"/>
      <c r="H368" s="9"/>
      <c r="I368" s="5"/>
      <c r="J368" s="5"/>
    </row>
    <row r="369" spans="1:10">
      <c r="A369" s="5"/>
      <c r="B369" s="6"/>
      <c r="C369" s="5"/>
      <c r="D369" s="11"/>
      <c r="E369" s="8"/>
      <c r="H369" s="9"/>
      <c r="I369" s="5"/>
      <c r="J369" s="5"/>
    </row>
    <row r="370" spans="1:10">
      <c r="A370" s="5" t="s">
        <v>1066</v>
      </c>
      <c r="B370" s="6">
        <v>44834.758326782408</v>
      </c>
      <c r="C370" s="5" t="s">
        <v>35</v>
      </c>
      <c r="D370" s="11"/>
      <c r="E370" s="8"/>
      <c r="F370" s="9">
        <v>4558.92</v>
      </c>
      <c r="I370" s="7" t="s">
        <v>9</v>
      </c>
      <c r="J370" s="5" t="s">
        <v>35</v>
      </c>
    </row>
    <row r="371" spans="1:10">
      <c r="A371" s="10" t="s">
        <v>15</v>
      </c>
      <c r="B371" s="3"/>
      <c r="C371" s="3"/>
      <c r="D371" s="11"/>
      <c r="E371" s="8"/>
      <c r="H371" s="9"/>
      <c r="I371" s="5"/>
      <c r="J371" s="5"/>
    </row>
    <row r="372" spans="1:10" ht="15.75">
      <c r="A372" s="12" t="s">
        <v>16</v>
      </c>
      <c r="B372" s="12" t="s">
        <v>17</v>
      </c>
      <c r="C372" s="12" t="s">
        <v>18</v>
      </c>
      <c r="D372" s="20">
        <v>111921438</v>
      </c>
      <c r="E372" s="21">
        <v>111925907</v>
      </c>
      <c r="H372" s="9"/>
      <c r="I372" s="5"/>
      <c r="J372" s="5"/>
    </row>
    <row r="373" spans="1:10">
      <c r="A373" s="5"/>
      <c r="B373" s="6"/>
      <c r="C373" s="5"/>
      <c r="D373" s="11"/>
      <c r="E373" s="8"/>
      <c r="H373" s="9"/>
      <c r="I373" s="5"/>
      <c r="J373" s="5"/>
    </row>
    <row r="374" spans="1:10">
      <c r="A374" s="5"/>
      <c r="B374" s="6"/>
      <c r="C374" s="5"/>
      <c r="D374" s="11"/>
      <c r="E374" s="8"/>
      <c r="H374" s="9"/>
      <c r="I374" s="5"/>
      <c r="J374" s="5"/>
    </row>
    <row r="375" spans="1:10">
      <c r="A375" s="1" t="s">
        <v>0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3" t="s">
        <v>1057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103" t="s">
        <v>0</v>
      </c>
      <c r="B377" s="103" t="s">
        <v>2</v>
      </c>
      <c r="C377" s="103" t="s">
        <v>3</v>
      </c>
      <c r="D377" s="103" t="s">
        <v>4</v>
      </c>
      <c r="E377" s="103" t="s">
        <v>5</v>
      </c>
      <c r="F377" s="105" t="s">
        <v>6</v>
      </c>
      <c r="G377" s="106"/>
      <c r="H377" s="107"/>
      <c r="I377" s="103" t="s">
        <v>7</v>
      </c>
      <c r="J377" s="103" t="s">
        <v>8</v>
      </c>
    </row>
    <row r="378" spans="1:10">
      <c r="A378" s="104"/>
      <c r="B378" s="104"/>
      <c r="C378" s="104"/>
      <c r="D378" s="104"/>
      <c r="E378" s="104"/>
      <c r="F378" s="46" t="s">
        <v>9</v>
      </c>
      <c r="G378" s="46" t="s">
        <v>10</v>
      </c>
      <c r="H378" s="46" t="s">
        <v>11</v>
      </c>
      <c r="I378" s="104"/>
      <c r="J378" s="104"/>
    </row>
    <row r="379" spans="1:10">
      <c r="A379" s="5" t="s">
        <v>1065</v>
      </c>
      <c r="B379" s="6">
        <v>44835.583394189816</v>
      </c>
      <c r="C379" s="5" t="s">
        <v>37</v>
      </c>
      <c r="D379" s="11"/>
      <c r="E379" s="8"/>
      <c r="F379" s="9">
        <v>1635.38</v>
      </c>
      <c r="I379" s="7" t="s">
        <v>9</v>
      </c>
      <c r="J379" s="5" t="s">
        <v>37</v>
      </c>
    </row>
    <row r="380" spans="1:10">
      <c r="A380" s="10" t="s">
        <v>15</v>
      </c>
      <c r="B380" s="3"/>
      <c r="C380" s="3"/>
      <c r="D380" s="11"/>
      <c r="E380" s="8"/>
      <c r="H380" s="9"/>
      <c r="I380" s="5"/>
      <c r="J380" s="5"/>
    </row>
    <row r="381" spans="1:10" ht="15.75">
      <c r="A381" s="12" t="s">
        <v>16</v>
      </c>
      <c r="B381" s="12" t="s">
        <v>17</v>
      </c>
      <c r="C381" s="12" t="s">
        <v>18</v>
      </c>
      <c r="D381" s="20">
        <v>111921446</v>
      </c>
      <c r="E381" s="21">
        <v>111925908</v>
      </c>
      <c r="H381" s="9"/>
      <c r="I381" s="5"/>
      <c r="J381" s="5"/>
    </row>
    <row r="382" spans="1:10">
      <c r="A382" s="5"/>
      <c r="B382" s="6"/>
      <c r="C382" s="5"/>
      <c r="D382" s="11"/>
      <c r="E382" s="8"/>
      <c r="H382" s="9"/>
      <c r="I382" s="5"/>
      <c r="J382" s="5"/>
    </row>
    <row r="383" spans="1:10">
      <c r="A383" s="5"/>
      <c r="B383" s="6"/>
      <c r="C383" s="5"/>
      <c r="D383" s="11"/>
      <c r="E383" s="8"/>
      <c r="H383" s="9"/>
      <c r="I383" s="5"/>
      <c r="J383" s="5"/>
    </row>
    <row r="384" spans="1:10">
      <c r="A384" s="5" t="s">
        <v>1064</v>
      </c>
      <c r="B384" s="6">
        <v>44835.585163553238</v>
      </c>
      <c r="C384" s="5" t="s">
        <v>35</v>
      </c>
      <c r="D384" s="11"/>
      <c r="E384" s="8"/>
      <c r="F384" s="9">
        <v>5643.21</v>
      </c>
      <c r="I384" s="7" t="s">
        <v>9</v>
      </c>
      <c r="J384" s="5" t="s">
        <v>35</v>
      </c>
    </row>
    <row r="385" spans="1:10">
      <c r="A385" s="10" t="s">
        <v>15</v>
      </c>
      <c r="B385" s="3"/>
      <c r="C385" s="3"/>
      <c r="D385" s="11"/>
      <c r="E385" s="8"/>
      <c r="H385" s="9"/>
      <c r="I385" s="5"/>
      <c r="J385" s="5"/>
    </row>
    <row r="386" spans="1:10" ht="15.75">
      <c r="A386" s="12" t="s">
        <v>16</v>
      </c>
      <c r="B386" s="12" t="s">
        <v>17</v>
      </c>
      <c r="C386" s="12" t="s">
        <v>18</v>
      </c>
      <c r="D386" s="20">
        <v>111921447</v>
      </c>
      <c r="E386" s="21">
        <v>111925909</v>
      </c>
      <c r="H386" s="9"/>
      <c r="I386" s="5"/>
      <c r="J386" s="5"/>
    </row>
    <row r="389" spans="1:10">
      <c r="A389" s="1" t="s">
        <v>0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3" t="s">
        <v>1131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103" t="s">
        <v>0</v>
      </c>
      <c r="B391" s="103" t="s">
        <v>2</v>
      </c>
      <c r="C391" s="103" t="s">
        <v>3</v>
      </c>
      <c r="D391" s="103" t="s">
        <v>4</v>
      </c>
      <c r="E391" s="103" t="s">
        <v>5</v>
      </c>
      <c r="F391" s="105" t="s">
        <v>6</v>
      </c>
      <c r="G391" s="106"/>
      <c r="H391" s="107"/>
      <c r="I391" s="103" t="s">
        <v>7</v>
      </c>
      <c r="J391" s="103" t="s">
        <v>8</v>
      </c>
    </row>
    <row r="392" spans="1:10">
      <c r="A392" s="104"/>
      <c r="B392" s="104"/>
      <c r="C392" s="104"/>
      <c r="D392" s="104"/>
      <c r="E392" s="104"/>
      <c r="F392" s="46" t="s">
        <v>9</v>
      </c>
      <c r="G392" s="46" t="s">
        <v>10</v>
      </c>
      <c r="H392" s="46" t="s">
        <v>11</v>
      </c>
      <c r="I392" s="104"/>
      <c r="J392" s="104"/>
    </row>
    <row r="393" spans="1:10">
      <c r="A393" s="5" t="s">
        <v>1135</v>
      </c>
      <c r="B393" s="6">
        <v>44837.752246342592</v>
      </c>
      <c r="C393" s="5" t="s">
        <v>35</v>
      </c>
      <c r="D393" s="11"/>
      <c r="E393" s="8"/>
      <c r="F393" s="9">
        <v>4725.6499999999996</v>
      </c>
      <c r="I393" s="7" t="s">
        <v>9</v>
      </c>
      <c r="J393" s="5" t="s">
        <v>35</v>
      </c>
    </row>
    <row r="394" spans="1:10">
      <c r="A394" s="10" t="s">
        <v>15</v>
      </c>
      <c r="B394" s="3"/>
      <c r="C394" s="3"/>
      <c r="D394" s="11"/>
      <c r="E394" s="8"/>
      <c r="H394" s="9"/>
      <c r="I394" s="7"/>
      <c r="J394" s="8"/>
    </row>
    <row r="395" spans="1:10" ht="15.75">
      <c r="A395" s="12" t="s">
        <v>16</v>
      </c>
      <c r="B395" s="12" t="s">
        <v>17</v>
      </c>
      <c r="C395" s="12" t="s">
        <v>18</v>
      </c>
      <c r="D395" s="20">
        <v>111927565</v>
      </c>
      <c r="E395" s="21">
        <v>111927666</v>
      </c>
      <c r="H395" s="9"/>
      <c r="I395" s="7"/>
      <c r="J395" s="8"/>
    </row>
    <row r="396" spans="1:10">
      <c r="A396" s="5"/>
      <c r="B396" s="6"/>
      <c r="C396" s="5"/>
      <c r="D396" s="11"/>
      <c r="E396" s="8"/>
      <c r="H396" s="9"/>
      <c r="I396" s="7"/>
      <c r="J396" s="8"/>
    </row>
    <row r="397" spans="1:10">
      <c r="A397" s="5"/>
      <c r="B397" s="6"/>
      <c r="C397" s="5"/>
      <c r="D397" s="11"/>
      <c r="E397" s="8"/>
      <c r="H397" s="9"/>
      <c r="I397" s="7"/>
      <c r="J397" s="8"/>
    </row>
    <row r="398" spans="1:10">
      <c r="A398" s="5" t="s">
        <v>1134</v>
      </c>
      <c r="B398" s="6">
        <v>44837.792820185183</v>
      </c>
      <c r="C398" s="5" t="s">
        <v>37</v>
      </c>
      <c r="D398" s="11"/>
      <c r="E398" s="8"/>
      <c r="F398" s="9">
        <v>5455</v>
      </c>
      <c r="I398" s="7" t="s">
        <v>9</v>
      </c>
      <c r="J398" s="5" t="s">
        <v>37</v>
      </c>
    </row>
    <row r="399" spans="1:10">
      <c r="A399" s="5" t="s">
        <v>1134</v>
      </c>
      <c r="B399" s="6">
        <v>44837.792820185183</v>
      </c>
      <c r="C399" s="5" t="s">
        <v>37</v>
      </c>
      <c r="D399" s="11"/>
      <c r="E399" s="8"/>
      <c r="H399" s="9">
        <v>411.5</v>
      </c>
      <c r="I399" s="5" t="s">
        <v>33</v>
      </c>
      <c r="J399" s="5" t="s">
        <v>37</v>
      </c>
    </row>
    <row r="400" spans="1:10">
      <c r="A400" s="10" t="s">
        <v>15</v>
      </c>
      <c r="B400" s="3"/>
      <c r="C400" s="3"/>
      <c r="D400" s="11"/>
      <c r="E400" s="8"/>
      <c r="H400" s="9"/>
      <c r="I400" s="7"/>
      <c r="J400" s="8"/>
    </row>
    <row r="401" spans="1:10" ht="15.75">
      <c r="A401" s="12" t="s">
        <v>16</v>
      </c>
      <c r="B401" s="12" t="s">
        <v>17</v>
      </c>
      <c r="C401" s="12" t="s">
        <v>18</v>
      </c>
      <c r="D401" s="20">
        <v>111927567</v>
      </c>
      <c r="E401" s="21">
        <v>111927669</v>
      </c>
      <c r="H401" s="9"/>
      <c r="I401" s="7"/>
      <c r="J401" s="8"/>
    </row>
    <row r="404" spans="1:10">
      <c r="A404" s="1" t="s">
        <v>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3" t="s">
        <v>1170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103" t="s">
        <v>0</v>
      </c>
      <c r="B406" s="103" t="s">
        <v>2</v>
      </c>
      <c r="C406" s="103" t="s">
        <v>3</v>
      </c>
      <c r="D406" s="103" t="s">
        <v>4</v>
      </c>
      <c r="E406" s="103" t="s">
        <v>5</v>
      </c>
      <c r="F406" s="105" t="s">
        <v>6</v>
      </c>
      <c r="G406" s="106"/>
      <c r="H406" s="107"/>
      <c r="I406" s="103" t="s">
        <v>7</v>
      </c>
      <c r="J406" s="103" t="s">
        <v>8</v>
      </c>
    </row>
    <row r="407" spans="1:10">
      <c r="A407" s="104"/>
      <c r="B407" s="104"/>
      <c r="C407" s="104"/>
      <c r="D407" s="104"/>
      <c r="E407" s="104"/>
      <c r="F407" s="46" t="s">
        <v>9</v>
      </c>
      <c r="G407" s="46" t="s">
        <v>10</v>
      </c>
      <c r="H407" s="46" t="s">
        <v>11</v>
      </c>
      <c r="I407" s="104"/>
      <c r="J407" s="104"/>
    </row>
    <row r="408" spans="1:10">
      <c r="A408" s="5" t="s">
        <v>1173</v>
      </c>
      <c r="B408" s="6">
        <v>44838.753325335645</v>
      </c>
      <c r="C408" s="5" t="s">
        <v>35</v>
      </c>
      <c r="D408" s="11"/>
      <c r="E408" s="8"/>
      <c r="F408" s="9">
        <v>3990.25</v>
      </c>
      <c r="I408" s="7" t="s">
        <v>9</v>
      </c>
      <c r="J408" s="5" t="s">
        <v>35</v>
      </c>
    </row>
    <row r="409" spans="1:10">
      <c r="A409" s="10" t="s">
        <v>15</v>
      </c>
      <c r="B409" s="3"/>
      <c r="C409" s="3"/>
      <c r="D409" s="11"/>
      <c r="E409" s="8"/>
      <c r="H409" s="9"/>
      <c r="I409" s="7"/>
      <c r="J409" s="8"/>
    </row>
    <row r="410" spans="1:10" ht="15.75">
      <c r="A410" s="12" t="s">
        <v>16</v>
      </c>
      <c r="B410" s="12" t="s">
        <v>17</v>
      </c>
      <c r="C410" s="12" t="s">
        <v>18</v>
      </c>
      <c r="D410" s="20">
        <v>111942541</v>
      </c>
      <c r="E410" s="21">
        <v>111951827</v>
      </c>
      <c r="H410" s="9"/>
      <c r="I410" s="7"/>
      <c r="J410" s="8"/>
    </row>
    <row r="411" spans="1:10">
      <c r="A411" s="5"/>
      <c r="B411" s="6"/>
      <c r="C411" s="5"/>
      <c r="D411" s="11"/>
      <c r="E411" s="8"/>
      <c r="H411" s="9"/>
      <c r="I411" s="7"/>
      <c r="J411" s="8"/>
    </row>
    <row r="412" spans="1:10">
      <c r="A412" s="5"/>
      <c r="B412" s="6"/>
      <c r="C412" s="5"/>
      <c r="D412" s="11"/>
      <c r="E412" s="8"/>
      <c r="H412" s="9"/>
      <c r="I412" s="7"/>
      <c r="J412" s="8"/>
    </row>
    <row r="413" spans="1:10">
      <c r="A413" s="5" t="s">
        <v>1172</v>
      </c>
      <c r="B413" s="6">
        <v>44838.792580277775</v>
      </c>
      <c r="C413" s="5" t="s">
        <v>37</v>
      </c>
      <c r="D413" s="11"/>
      <c r="E413" s="8"/>
      <c r="F413" s="9">
        <v>5458.25</v>
      </c>
      <c r="I413" s="7" t="s">
        <v>9</v>
      </c>
      <c r="J413" s="5" t="s">
        <v>37</v>
      </c>
    </row>
    <row r="414" spans="1:10">
      <c r="A414" s="10" t="s">
        <v>15</v>
      </c>
      <c r="B414" s="3"/>
      <c r="C414" s="3"/>
      <c r="D414" s="11"/>
      <c r="E414" s="8"/>
      <c r="H414" s="9"/>
      <c r="I414" s="7"/>
      <c r="J414" s="8"/>
    </row>
    <row r="415" spans="1:10" ht="15.75">
      <c r="A415" s="12" t="s">
        <v>16</v>
      </c>
      <c r="B415" s="12" t="s">
        <v>17</v>
      </c>
      <c r="C415" s="12" t="s">
        <v>18</v>
      </c>
      <c r="D415" s="20">
        <v>111942545</v>
      </c>
      <c r="E415" s="21">
        <v>111951829</v>
      </c>
      <c r="H415" s="9"/>
      <c r="I415" s="7"/>
      <c r="J415" s="8"/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1205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103" t="s">
        <v>0</v>
      </c>
      <c r="B420" s="103" t="s">
        <v>2</v>
      </c>
      <c r="C420" s="103" t="s">
        <v>3</v>
      </c>
      <c r="D420" s="103" t="s">
        <v>4</v>
      </c>
      <c r="E420" s="103" t="s">
        <v>5</v>
      </c>
      <c r="F420" s="105" t="s">
        <v>6</v>
      </c>
      <c r="G420" s="106"/>
      <c r="H420" s="107"/>
      <c r="I420" s="103" t="s">
        <v>7</v>
      </c>
      <c r="J420" s="103" t="s">
        <v>8</v>
      </c>
    </row>
    <row r="421" spans="1:10">
      <c r="A421" s="104"/>
      <c r="B421" s="104"/>
      <c r="C421" s="104"/>
      <c r="D421" s="104"/>
      <c r="E421" s="104"/>
      <c r="F421" s="46" t="s">
        <v>9</v>
      </c>
      <c r="G421" s="46" t="s">
        <v>10</v>
      </c>
      <c r="H421" s="46" t="s">
        <v>11</v>
      </c>
      <c r="I421" s="104"/>
      <c r="J421" s="104"/>
    </row>
    <row r="422" spans="1:10">
      <c r="A422" s="5" t="s">
        <v>1208</v>
      </c>
      <c r="B422" s="6">
        <v>44839.748648020832</v>
      </c>
      <c r="C422" s="5" t="s">
        <v>35</v>
      </c>
      <c r="D422" s="11"/>
      <c r="E422" s="8"/>
      <c r="F422" s="9">
        <v>3633.19</v>
      </c>
      <c r="I422" s="7" t="s">
        <v>9</v>
      </c>
      <c r="J422" s="5" t="s">
        <v>35</v>
      </c>
    </row>
    <row r="423" spans="1:10">
      <c r="A423" s="10" t="s">
        <v>15</v>
      </c>
      <c r="B423" s="3"/>
      <c r="C423" s="3"/>
      <c r="D423" s="11"/>
      <c r="E423" s="8"/>
      <c r="H423" s="9"/>
      <c r="I423" s="7"/>
      <c r="J423" s="8"/>
    </row>
    <row r="424" spans="1:10" ht="15.75">
      <c r="A424" s="12" t="s">
        <v>16</v>
      </c>
      <c r="B424" s="12" t="s">
        <v>17</v>
      </c>
      <c r="C424" s="12" t="s">
        <v>18</v>
      </c>
      <c r="D424" s="20">
        <v>111956303</v>
      </c>
      <c r="E424" s="21">
        <v>111958456</v>
      </c>
      <c r="H424" s="9"/>
      <c r="I424" s="7"/>
      <c r="J424" s="8"/>
    </row>
    <row r="425" spans="1:10">
      <c r="A425" s="5"/>
      <c r="B425" s="6"/>
      <c r="C425" s="5"/>
      <c r="D425" s="11"/>
      <c r="E425" s="8"/>
      <c r="H425" s="9"/>
      <c r="I425" s="7"/>
      <c r="J425" s="8"/>
    </row>
    <row r="426" spans="1:10">
      <c r="A426" s="5"/>
      <c r="B426" s="6"/>
      <c r="C426" s="5"/>
      <c r="D426" s="11"/>
      <c r="E426" s="8"/>
      <c r="H426" s="9"/>
      <c r="I426" s="7"/>
      <c r="J426" s="8"/>
    </row>
    <row r="427" spans="1:10">
      <c r="A427" s="5" t="s">
        <v>1207</v>
      </c>
      <c r="B427" s="6">
        <v>44839.793251261573</v>
      </c>
      <c r="C427" s="5" t="s">
        <v>37</v>
      </c>
      <c r="D427" s="11"/>
      <c r="E427" s="8"/>
      <c r="F427" s="9">
        <v>7895.49</v>
      </c>
      <c r="I427" s="7" t="s">
        <v>9</v>
      </c>
      <c r="J427" s="5" t="s">
        <v>37</v>
      </c>
    </row>
    <row r="428" spans="1:10">
      <c r="A428" s="5" t="s">
        <v>1207</v>
      </c>
      <c r="B428" s="6">
        <v>44839.793251261573</v>
      </c>
      <c r="C428" s="5" t="s">
        <v>37</v>
      </c>
      <c r="D428" s="11"/>
      <c r="E428" s="8"/>
      <c r="H428" s="9">
        <v>264.76</v>
      </c>
      <c r="I428" s="5" t="s">
        <v>33</v>
      </c>
      <c r="J428" s="5" t="s">
        <v>37</v>
      </c>
    </row>
    <row r="429" spans="1:10">
      <c r="A429" s="10" t="s">
        <v>15</v>
      </c>
      <c r="B429" s="3"/>
      <c r="C429" s="3"/>
      <c r="D429" s="11"/>
      <c r="E429" s="8"/>
      <c r="H429" s="9"/>
      <c r="I429" s="7"/>
      <c r="J429" s="8"/>
    </row>
    <row r="430" spans="1:10" ht="15.75">
      <c r="A430" s="12" t="s">
        <v>16</v>
      </c>
      <c r="B430" s="12" t="s">
        <v>17</v>
      </c>
      <c r="C430" s="12" t="s">
        <v>18</v>
      </c>
      <c r="D430" s="20">
        <v>111956607</v>
      </c>
      <c r="E430" s="21">
        <v>111958457</v>
      </c>
      <c r="H430" s="9"/>
      <c r="I430" s="7"/>
      <c r="J430" s="8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1239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103" t="s">
        <v>0</v>
      </c>
      <c r="B435" s="103" t="s">
        <v>2</v>
      </c>
      <c r="C435" s="103" t="s">
        <v>3</v>
      </c>
      <c r="D435" s="103" t="s">
        <v>4</v>
      </c>
      <c r="E435" s="103" t="s">
        <v>5</v>
      </c>
      <c r="F435" s="105" t="s">
        <v>6</v>
      </c>
      <c r="G435" s="106"/>
      <c r="H435" s="107"/>
      <c r="I435" s="103" t="s">
        <v>7</v>
      </c>
      <c r="J435" s="103" t="s">
        <v>8</v>
      </c>
    </row>
    <row r="436" spans="1:10">
      <c r="A436" s="104"/>
      <c r="B436" s="104"/>
      <c r="C436" s="104"/>
      <c r="D436" s="104"/>
      <c r="E436" s="104"/>
      <c r="F436" s="46" t="s">
        <v>9</v>
      </c>
      <c r="G436" s="46" t="s">
        <v>10</v>
      </c>
      <c r="H436" s="46" t="s">
        <v>11</v>
      </c>
      <c r="I436" s="104"/>
      <c r="J436" s="104"/>
    </row>
    <row r="437" spans="1:10">
      <c r="A437" s="5" t="s">
        <v>1242</v>
      </c>
      <c r="B437" s="6">
        <v>44840.750596076388</v>
      </c>
      <c r="C437" s="5" t="s">
        <v>35</v>
      </c>
      <c r="D437" s="11"/>
      <c r="E437" s="8"/>
      <c r="F437" s="9">
        <v>5145.09</v>
      </c>
      <c r="I437" s="7" t="s">
        <v>9</v>
      </c>
      <c r="J437" s="5" t="s">
        <v>35</v>
      </c>
    </row>
    <row r="438" spans="1:10">
      <c r="A438" s="10" t="s">
        <v>15</v>
      </c>
      <c r="B438" s="3"/>
      <c r="C438" s="3"/>
      <c r="D438" s="11"/>
      <c r="E438" s="8"/>
      <c r="H438" s="9"/>
      <c r="I438" s="7"/>
      <c r="J438" s="5"/>
    </row>
    <row r="439" spans="1:10" ht="15.75">
      <c r="A439" s="12" t="s">
        <v>16</v>
      </c>
      <c r="B439" s="12" t="s">
        <v>17</v>
      </c>
      <c r="C439" s="12" t="s">
        <v>18</v>
      </c>
      <c r="D439" s="20">
        <v>111968864</v>
      </c>
      <c r="E439" s="21">
        <v>111968994</v>
      </c>
      <c r="H439" s="9"/>
      <c r="I439" s="7"/>
      <c r="J439" s="5"/>
    </row>
    <row r="440" spans="1:10">
      <c r="A440" s="5"/>
      <c r="B440" s="6"/>
      <c r="C440" s="5"/>
      <c r="D440" s="11"/>
      <c r="E440" s="8"/>
      <c r="H440" s="9"/>
      <c r="I440" s="7"/>
      <c r="J440" s="5"/>
    </row>
    <row r="441" spans="1:10">
      <c r="A441" s="5"/>
      <c r="B441" s="6"/>
      <c r="C441" s="5"/>
      <c r="D441" s="11"/>
      <c r="H441" s="9"/>
      <c r="I441" s="7"/>
      <c r="J441" s="5"/>
    </row>
    <row r="442" spans="1:10">
      <c r="A442" s="5" t="s">
        <v>1241</v>
      </c>
      <c r="B442" s="6">
        <v>44840.792069305557</v>
      </c>
      <c r="C442" s="5" t="s">
        <v>37</v>
      </c>
      <c r="D442" s="11"/>
      <c r="E442" s="8"/>
      <c r="F442" s="9">
        <v>7577.08</v>
      </c>
      <c r="I442" s="7" t="s">
        <v>9</v>
      </c>
      <c r="J442" s="5" t="s">
        <v>37</v>
      </c>
    </row>
    <row r="443" spans="1:10">
      <c r="A443" s="5" t="s">
        <v>1241</v>
      </c>
      <c r="B443" s="6">
        <v>44840.792069305557</v>
      </c>
      <c r="C443" s="5" t="s">
        <v>37</v>
      </c>
      <c r="D443" s="11"/>
      <c r="E443" s="8"/>
      <c r="H443" s="9">
        <v>112.8</v>
      </c>
      <c r="I443" s="5" t="s">
        <v>33</v>
      </c>
      <c r="J443" s="5" t="s">
        <v>37</v>
      </c>
    </row>
    <row r="444" spans="1:10">
      <c r="A444" s="5" t="s">
        <v>1241</v>
      </c>
      <c r="B444" s="6">
        <v>44840.792069305557</v>
      </c>
      <c r="C444" s="5" t="s">
        <v>37</v>
      </c>
      <c r="D444" s="11"/>
      <c r="E444" s="8"/>
      <c r="H444" s="9">
        <v>19.23</v>
      </c>
      <c r="I444" s="7" t="s">
        <v>1132</v>
      </c>
      <c r="J444" s="5" t="s">
        <v>37</v>
      </c>
    </row>
    <row r="445" spans="1:10">
      <c r="A445" s="10" t="s">
        <v>15</v>
      </c>
      <c r="B445" s="3"/>
      <c r="C445" s="3"/>
      <c r="D445" s="11"/>
      <c r="E445" s="8"/>
      <c r="H445" s="9"/>
      <c r="I445" s="7"/>
      <c r="J445" s="5"/>
    </row>
    <row r="446" spans="1:10" ht="15.75">
      <c r="A446" s="12" t="s">
        <v>16</v>
      </c>
      <c r="B446" s="12" t="s">
        <v>17</v>
      </c>
      <c r="C446" s="12" t="s">
        <v>18</v>
      </c>
      <c r="D446" s="20">
        <v>111968866</v>
      </c>
      <c r="E446" s="21">
        <v>111968995</v>
      </c>
      <c r="H446" s="9"/>
      <c r="I446" s="7"/>
      <c r="J446" s="5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1274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3" t="s">
        <v>0</v>
      </c>
      <c r="B451" s="103" t="s">
        <v>2</v>
      </c>
      <c r="C451" s="103" t="s">
        <v>3</v>
      </c>
      <c r="D451" s="103" t="s">
        <v>4</v>
      </c>
      <c r="E451" s="103" t="s">
        <v>5</v>
      </c>
      <c r="F451" s="105" t="s">
        <v>6</v>
      </c>
      <c r="G451" s="106"/>
      <c r="H451" s="107"/>
      <c r="I451" s="103" t="s">
        <v>7</v>
      </c>
      <c r="J451" s="103" t="s">
        <v>8</v>
      </c>
    </row>
    <row r="452" spans="1:10">
      <c r="A452" s="104"/>
      <c r="B452" s="104"/>
      <c r="C452" s="104"/>
      <c r="D452" s="104"/>
      <c r="E452" s="104"/>
      <c r="F452" s="46" t="s">
        <v>9</v>
      </c>
      <c r="G452" s="46" t="s">
        <v>10</v>
      </c>
      <c r="H452" s="46" t="s">
        <v>11</v>
      </c>
      <c r="I452" s="104"/>
      <c r="J452" s="104"/>
    </row>
    <row r="453" spans="1:10">
      <c r="A453" s="5" t="s">
        <v>1279</v>
      </c>
      <c r="B453" s="6">
        <v>44841.752415219904</v>
      </c>
      <c r="C453" s="5" t="s">
        <v>35</v>
      </c>
      <c r="D453" s="11"/>
      <c r="E453" s="8"/>
      <c r="F453" s="9">
        <v>5505.24</v>
      </c>
      <c r="I453" s="7" t="s">
        <v>9</v>
      </c>
      <c r="J453" s="5" t="s">
        <v>35</v>
      </c>
    </row>
    <row r="454" spans="1:10">
      <c r="A454" s="10" t="s">
        <v>15</v>
      </c>
      <c r="B454" s="3"/>
      <c r="C454" s="3"/>
      <c r="D454" s="11"/>
      <c r="E454" s="8"/>
      <c r="H454" s="9"/>
      <c r="I454" s="7"/>
      <c r="J454" s="5"/>
    </row>
    <row r="455" spans="1:10" ht="15.75">
      <c r="A455" s="12" t="s">
        <v>16</v>
      </c>
      <c r="B455" s="12" t="s">
        <v>17</v>
      </c>
      <c r="C455" s="12" t="s">
        <v>18</v>
      </c>
      <c r="D455" s="20">
        <v>111968869</v>
      </c>
      <c r="E455" s="21">
        <v>111968996</v>
      </c>
      <c r="H455" s="9"/>
      <c r="I455" s="7"/>
      <c r="J455" s="5"/>
    </row>
    <row r="456" spans="1:10">
      <c r="A456" s="5"/>
      <c r="B456" s="6"/>
      <c r="C456" s="5"/>
      <c r="D456" s="11"/>
      <c r="E456" s="8"/>
      <c r="H456" s="9"/>
      <c r="I456" s="7"/>
      <c r="J456" s="5"/>
    </row>
    <row r="457" spans="1:10">
      <c r="A457" s="5"/>
      <c r="B457" s="6"/>
      <c r="C457" s="5"/>
      <c r="D457" s="11"/>
      <c r="E457" s="8"/>
      <c r="H457" s="9"/>
      <c r="I457" s="7"/>
      <c r="J457" s="5"/>
    </row>
    <row r="458" spans="1:10">
      <c r="A458" s="1" t="s">
        <v>0</v>
      </c>
      <c r="B458" s="2"/>
      <c r="C458" s="2"/>
      <c r="D458" s="2"/>
      <c r="E458" s="2"/>
      <c r="F458" s="2"/>
      <c r="G458" s="2"/>
      <c r="H458" s="2"/>
      <c r="I458" s="2"/>
      <c r="J458" s="2"/>
    </row>
    <row r="459" spans="1:10">
      <c r="A459" s="5" t="s">
        <v>1278</v>
      </c>
      <c r="B459" s="6">
        <v>44841.793496296297</v>
      </c>
      <c r="C459" s="5" t="s">
        <v>37</v>
      </c>
      <c r="D459" s="11"/>
      <c r="E459" s="8"/>
      <c r="F459" s="9">
        <v>5786.87</v>
      </c>
      <c r="I459" s="7" t="s">
        <v>9</v>
      </c>
      <c r="J459" s="5" t="s">
        <v>37</v>
      </c>
    </row>
    <row r="460" spans="1:10">
      <c r="A460" s="5" t="s">
        <v>1278</v>
      </c>
      <c r="B460" s="6">
        <v>44841.793496296297</v>
      </c>
      <c r="C460" s="5" t="s">
        <v>37</v>
      </c>
      <c r="D460" s="11"/>
      <c r="E460" s="8"/>
      <c r="H460" s="9">
        <v>381.47</v>
      </c>
      <c r="I460" s="5" t="s">
        <v>33</v>
      </c>
      <c r="J460" s="5" t="s">
        <v>37</v>
      </c>
    </row>
    <row r="461" spans="1:10">
      <c r="A461" s="10" t="s">
        <v>15</v>
      </c>
      <c r="B461" s="3"/>
      <c r="C461" s="3"/>
      <c r="E461" s="8"/>
      <c r="H461" s="9"/>
      <c r="I461" s="7"/>
      <c r="J461" s="5"/>
    </row>
    <row r="462" spans="1:10" ht="15.75">
      <c r="A462" s="12" t="s">
        <v>16</v>
      </c>
      <c r="B462" s="12" t="s">
        <v>17</v>
      </c>
      <c r="C462" s="12" t="s">
        <v>18</v>
      </c>
      <c r="D462" s="20">
        <v>111968871</v>
      </c>
      <c r="E462" s="21">
        <v>111968997</v>
      </c>
      <c r="H462" s="9"/>
      <c r="I462" s="7"/>
      <c r="J462" s="5"/>
    </row>
    <row r="463" spans="1:10">
      <c r="A463" s="5"/>
      <c r="B463" s="6"/>
      <c r="C463" s="5"/>
      <c r="D463" s="11"/>
      <c r="E463" s="8"/>
      <c r="H463" s="9"/>
      <c r="I463" s="7"/>
      <c r="J463" s="5"/>
    </row>
    <row r="464" spans="1:10">
      <c r="A464" s="5"/>
      <c r="B464" s="6"/>
      <c r="C464" s="5"/>
      <c r="D464" s="11"/>
      <c r="E464" s="8"/>
      <c r="H464" s="9"/>
      <c r="I464" s="7"/>
      <c r="J464" s="5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1270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103" t="s">
        <v>0</v>
      </c>
      <c r="B467" s="103" t="s">
        <v>2</v>
      </c>
      <c r="C467" s="103" t="s">
        <v>3</v>
      </c>
      <c r="D467" s="103" t="s">
        <v>4</v>
      </c>
      <c r="E467" s="103" t="s">
        <v>5</v>
      </c>
      <c r="F467" s="105" t="s">
        <v>6</v>
      </c>
      <c r="G467" s="106"/>
      <c r="H467" s="107"/>
      <c r="I467" s="103" t="s">
        <v>7</v>
      </c>
      <c r="J467" s="103" t="s">
        <v>8</v>
      </c>
    </row>
    <row r="468" spans="1:10">
      <c r="A468" s="104"/>
      <c r="B468" s="104"/>
      <c r="C468" s="104"/>
      <c r="D468" s="104"/>
      <c r="E468" s="104"/>
      <c r="F468" s="46" t="s">
        <v>9</v>
      </c>
      <c r="G468" s="46" t="s">
        <v>10</v>
      </c>
      <c r="H468" s="46" t="s">
        <v>11</v>
      </c>
      <c r="I468" s="104"/>
      <c r="J468" s="104"/>
    </row>
    <row r="469" spans="1:10">
      <c r="A469" s="5" t="s">
        <v>1277</v>
      </c>
      <c r="B469" s="6">
        <v>44842.594047592589</v>
      </c>
      <c r="C469" s="5" t="s">
        <v>35</v>
      </c>
      <c r="D469" s="11"/>
      <c r="E469" s="8"/>
      <c r="F469" s="9">
        <v>1301.6500000000001</v>
      </c>
      <c r="I469" s="7" t="s">
        <v>9</v>
      </c>
      <c r="J469" s="5" t="s">
        <v>35</v>
      </c>
    </row>
    <row r="470" spans="1:10">
      <c r="A470" s="10" t="s">
        <v>15</v>
      </c>
      <c r="B470" s="3"/>
      <c r="C470" s="3"/>
      <c r="D470" s="11"/>
      <c r="E470" s="8"/>
      <c r="H470" s="9"/>
      <c r="I470" s="7"/>
      <c r="J470" s="5"/>
    </row>
    <row r="471" spans="1:10" ht="15.75">
      <c r="A471" s="12" t="s">
        <v>16</v>
      </c>
      <c r="B471" s="12" t="s">
        <v>17</v>
      </c>
      <c r="C471" s="12" t="s">
        <v>18</v>
      </c>
      <c r="D471" s="20">
        <v>111976897</v>
      </c>
      <c r="E471" s="21">
        <v>111976980</v>
      </c>
      <c r="H471" s="9"/>
      <c r="I471" s="7"/>
      <c r="J471" s="5"/>
    </row>
    <row r="474" spans="1:10">
      <c r="A474" s="10" t="s">
        <v>15</v>
      </c>
      <c r="B474" s="3"/>
      <c r="C474" s="3"/>
    </row>
    <row r="475" spans="1:10">
      <c r="A475" s="12" t="s">
        <v>16</v>
      </c>
      <c r="B475" s="12" t="s">
        <v>17</v>
      </c>
      <c r="C475" s="12" t="s">
        <v>18</v>
      </c>
    </row>
    <row r="476" spans="1:10">
      <c r="A476" s="23" t="s">
        <v>1329</v>
      </c>
      <c r="B476" s="35"/>
      <c r="C476" s="35"/>
      <c r="D476" s="35"/>
      <c r="E476" s="35"/>
      <c r="F476" s="35"/>
    </row>
    <row r="482" spans="1:10">
      <c r="A482" s="1" t="s">
        <v>0</v>
      </c>
      <c r="B482" s="2"/>
      <c r="C482" s="2"/>
      <c r="D482" s="2"/>
      <c r="E482" s="2"/>
      <c r="F482" s="2"/>
      <c r="G482" s="2"/>
      <c r="H482" s="2"/>
      <c r="I482" s="2"/>
      <c r="J482" s="2"/>
    </row>
    <row r="483" spans="1:10">
      <c r="A483" s="3" t="s">
        <v>1337</v>
      </c>
      <c r="B483" s="2"/>
      <c r="C483" s="2"/>
      <c r="D483" s="2"/>
      <c r="E483" s="2"/>
      <c r="F483" s="2"/>
      <c r="G483" s="2"/>
      <c r="H483" s="2"/>
      <c r="I483" s="2"/>
      <c r="J483" s="2"/>
    </row>
    <row r="484" spans="1:10">
      <c r="A484" s="103" t="s">
        <v>0</v>
      </c>
      <c r="B484" s="103" t="s">
        <v>2</v>
      </c>
      <c r="C484" s="103" t="s">
        <v>3</v>
      </c>
      <c r="D484" s="103" t="s">
        <v>4</v>
      </c>
      <c r="E484" s="103" t="s">
        <v>5</v>
      </c>
      <c r="F484" s="105" t="s">
        <v>6</v>
      </c>
      <c r="G484" s="106"/>
      <c r="H484" s="107"/>
      <c r="I484" s="103" t="s">
        <v>7</v>
      </c>
      <c r="J484" s="103" t="s">
        <v>8</v>
      </c>
    </row>
    <row r="485" spans="1:10">
      <c r="A485" s="104"/>
      <c r="B485" s="104"/>
      <c r="C485" s="104"/>
      <c r="D485" s="104"/>
      <c r="E485" s="104"/>
      <c r="F485" s="46" t="s">
        <v>9</v>
      </c>
      <c r="G485" s="46" t="s">
        <v>10</v>
      </c>
      <c r="H485" s="46" t="s">
        <v>11</v>
      </c>
      <c r="I485" s="104"/>
      <c r="J485" s="104"/>
    </row>
    <row r="486" spans="1:10">
      <c r="A486" s="5" t="s">
        <v>1341</v>
      </c>
      <c r="B486" s="6">
        <v>44844.339224629628</v>
      </c>
      <c r="C486" s="5" t="s">
        <v>37</v>
      </c>
      <c r="D486" s="7"/>
      <c r="E486" s="8"/>
      <c r="F486" s="9">
        <v>4186.12</v>
      </c>
      <c r="I486" s="7" t="s">
        <v>9</v>
      </c>
      <c r="J486" s="5" t="s">
        <v>37</v>
      </c>
    </row>
    <row r="487" spans="1:10">
      <c r="A487" s="5" t="s">
        <v>1341</v>
      </c>
      <c r="B487" s="6">
        <v>44844.339224629628</v>
      </c>
      <c r="C487" s="5" t="s">
        <v>37</v>
      </c>
      <c r="D487" s="7"/>
      <c r="E487" s="8"/>
      <c r="H487" s="9">
        <v>491.81</v>
      </c>
      <c r="I487" s="5" t="s">
        <v>33</v>
      </c>
      <c r="J487" s="5" t="s">
        <v>37</v>
      </c>
    </row>
    <row r="488" spans="1:10">
      <c r="A488" s="10" t="s">
        <v>15</v>
      </c>
      <c r="B488" s="3"/>
      <c r="C488" s="3"/>
      <c r="D488" s="11"/>
      <c r="E488" s="8"/>
      <c r="H488" s="9"/>
      <c r="I488" s="7"/>
      <c r="J488" s="5"/>
    </row>
    <row r="489" spans="1:10" ht="15.75">
      <c r="A489" s="12" t="s">
        <v>16</v>
      </c>
      <c r="B489" s="12" t="s">
        <v>17</v>
      </c>
      <c r="C489" s="12" t="s">
        <v>18</v>
      </c>
      <c r="D489" s="20">
        <v>111976900</v>
      </c>
      <c r="E489" s="21">
        <v>111977084</v>
      </c>
      <c r="H489" s="9"/>
      <c r="I489" s="7"/>
      <c r="J489" s="5"/>
    </row>
    <row r="490" spans="1:10">
      <c r="A490" s="5"/>
      <c r="B490" s="6"/>
      <c r="C490" s="5"/>
      <c r="D490" s="11"/>
      <c r="E490" s="8"/>
      <c r="H490" s="9"/>
      <c r="I490" s="7"/>
      <c r="J490" s="5"/>
    </row>
    <row r="491" spans="1:10">
      <c r="A491" s="5"/>
      <c r="B491" s="6"/>
      <c r="C491" s="5"/>
      <c r="D491" s="11"/>
      <c r="E491" s="8"/>
      <c r="H491" s="9"/>
      <c r="I491" s="7"/>
      <c r="J491" s="5"/>
    </row>
    <row r="492" spans="1:10">
      <c r="A492" s="5" t="s">
        <v>1340</v>
      </c>
      <c r="B492" s="6">
        <v>44844.753971226855</v>
      </c>
      <c r="C492" s="5" t="s">
        <v>37</v>
      </c>
      <c r="D492" s="11"/>
      <c r="E492" s="8"/>
      <c r="F492" s="9">
        <v>7507.79</v>
      </c>
      <c r="I492" s="7" t="s">
        <v>9</v>
      </c>
      <c r="J492" s="5" t="s">
        <v>37</v>
      </c>
    </row>
    <row r="493" spans="1:10">
      <c r="A493" s="10" t="s">
        <v>15</v>
      </c>
      <c r="B493" s="3"/>
      <c r="C493" s="3"/>
      <c r="D493" s="11"/>
      <c r="E493" s="8"/>
      <c r="H493" s="9"/>
      <c r="I493" s="7"/>
      <c r="J493" s="5"/>
    </row>
    <row r="494" spans="1:10" ht="15.75">
      <c r="A494" s="12" t="s">
        <v>16</v>
      </c>
      <c r="B494" s="12" t="s">
        <v>17</v>
      </c>
      <c r="C494" s="12" t="s">
        <v>18</v>
      </c>
      <c r="D494" s="20">
        <v>111983653</v>
      </c>
      <c r="E494" s="21">
        <v>111983719</v>
      </c>
      <c r="H494" s="9"/>
      <c r="I494" s="7"/>
      <c r="J494" s="5"/>
    </row>
    <row r="495" spans="1:10">
      <c r="A495" s="5"/>
      <c r="B495" s="6"/>
      <c r="C495" s="5"/>
      <c r="D495" s="11"/>
      <c r="E495" s="8"/>
      <c r="H495" s="9"/>
      <c r="I495" s="7"/>
      <c r="J495" s="5"/>
    </row>
    <row r="496" spans="1:10">
      <c r="A496" s="5"/>
      <c r="B496" s="6"/>
      <c r="C496" s="5"/>
      <c r="D496" s="11"/>
      <c r="E496" s="8"/>
      <c r="H496" s="9"/>
      <c r="I496" s="7"/>
      <c r="J496" s="5"/>
    </row>
    <row r="497" spans="1:10">
      <c r="A497" s="5" t="s">
        <v>1339</v>
      </c>
      <c r="B497" s="6">
        <v>44844.792458171294</v>
      </c>
      <c r="C497" s="5" t="s">
        <v>35</v>
      </c>
      <c r="D497" s="11"/>
      <c r="E497" s="8"/>
      <c r="F497" s="9">
        <v>3369.69</v>
      </c>
      <c r="I497" s="7" t="s">
        <v>9</v>
      </c>
      <c r="J497" s="5" t="s">
        <v>35</v>
      </c>
    </row>
    <row r="498" spans="1:10">
      <c r="A498" s="10" t="s">
        <v>15</v>
      </c>
      <c r="B498" s="3"/>
      <c r="C498" s="3"/>
      <c r="D498" s="11"/>
      <c r="E498" s="8"/>
      <c r="H498" s="9"/>
      <c r="I498" s="7"/>
      <c r="J498" s="5"/>
    </row>
    <row r="499" spans="1:10" ht="15.75">
      <c r="A499" s="12" t="s">
        <v>16</v>
      </c>
      <c r="B499" s="12" t="s">
        <v>17</v>
      </c>
      <c r="C499" s="12" t="s">
        <v>18</v>
      </c>
      <c r="D499" s="20">
        <v>111983654</v>
      </c>
      <c r="E499" s="21">
        <v>111983724</v>
      </c>
      <c r="H499" s="9"/>
      <c r="I499" s="7"/>
      <c r="J499" s="5"/>
    </row>
    <row r="502" spans="1:10">
      <c r="A502" s="1" t="s">
        <v>0</v>
      </c>
      <c r="B502" s="2"/>
      <c r="C502" s="2"/>
      <c r="D502" s="2"/>
      <c r="E502" s="2"/>
      <c r="F502" s="2"/>
      <c r="G502" s="2"/>
      <c r="H502" s="2"/>
      <c r="I502" s="2"/>
      <c r="J502" s="2"/>
    </row>
    <row r="503" spans="1:10">
      <c r="A503" s="3" t="s">
        <v>1374</v>
      </c>
      <c r="B503" s="2"/>
      <c r="C503" s="2"/>
      <c r="D503" s="2"/>
      <c r="E503" s="2"/>
      <c r="F503" s="2"/>
      <c r="G503" s="2"/>
      <c r="H503" s="2"/>
      <c r="I503" s="2"/>
      <c r="J503" s="2"/>
    </row>
    <row r="504" spans="1:10">
      <c r="A504" s="103" t="s">
        <v>0</v>
      </c>
      <c r="B504" s="103" t="s">
        <v>2</v>
      </c>
      <c r="C504" s="103" t="s">
        <v>3</v>
      </c>
      <c r="D504" s="103" t="s">
        <v>4</v>
      </c>
      <c r="E504" s="103" t="s">
        <v>5</v>
      </c>
      <c r="F504" s="105" t="s">
        <v>6</v>
      </c>
      <c r="G504" s="106"/>
      <c r="H504" s="107"/>
      <c r="I504" s="103" t="s">
        <v>7</v>
      </c>
      <c r="J504" s="103" t="s">
        <v>8</v>
      </c>
    </row>
    <row r="505" spans="1:10">
      <c r="A505" s="104"/>
      <c r="B505" s="104"/>
      <c r="C505" s="104"/>
      <c r="D505" s="104"/>
      <c r="E505" s="104"/>
      <c r="F505" s="46" t="s">
        <v>9</v>
      </c>
      <c r="G505" s="46" t="s">
        <v>10</v>
      </c>
      <c r="H505" s="46" t="s">
        <v>11</v>
      </c>
      <c r="I505" s="104"/>
      <c r="J505" s="104"/>
    </row>
    <row r="506" spans="1:10">
      <c r="A506" s="5" t="s">
        <v>1377</v>
      </c>
      <c r="B506" s="6">
        <v>44845.752810520833</v>
      </c>
      <c r="C506" s="5" t="s">
        <v>37</v>
      </c>
      <c r="D506" s="11"/>
      <c r="E506" s="8"/>
      <c r="F506" s="9">
        <v>7388.03</v>
      </c>
      <c r="I506" s="7" t="s">
        <v>9</v>
      </c>
      <c r="J506" s="5" t="s">
        <v>37</v>
      </c>
    </row>
    <row r="507" spans="1:10">
      <c r="A507" s="5" t="s">
        <v>1377</v>
      </c>
      <c r="B507" s="6">
        <v>44845.752810520833</v>
      </c>
      <c r="C507" s="5" t="s">
        <v>37</v>
      </c>
      <c r="D507" s="11"/>
      <c r="E507" s="8"/>
      <c r="H507" s="9">
        <v>515.29</v>
      </c>
      <c r="I507" s="5" t="s">
        <v>33</v>
      </c>
      <c r="J507" s="5" t="s">
        <v>37</v>
      </c>
    </row>
    <row r="508" spans="1:10">
      <c r="A508" s="5" t="s">
        <v>1377</v>
      </c>
      <c r="B508" s="6">
        <v>44845.752810520833</v>
      </c>
      <c r="C508" s="5" t="s">
        <v>37</v>
      </c>
      <c r="D508" s="11"/>
      <c r="E508" s="8"/>
      <c r="H508" s="9">
        <v>118.5</v>
      </c>
      <c r="I508" s="7" t="s">
        <v>1132</v>
      </c>
      <c r="J508" s="5" t="s">
        <v>37</v>
      </c>
    </row>
    <row r="509" spans="1:10">
      <c r="A509" s="10" t="s">
        <v>15</v>
      </c>
      <c r="B509" s="3"/>
      <c r="C509" s="3"/>
      <c r="D509" s="11"/>
      <c r="E509" s="8"/>
      <c r="H509" s="9"/>
      <c r="I509" s="7"/>
      <c r="J509" s="5"/>
    </row>
    <row r="510" spans="1:10" ht="15.75">
      <c r="A510" s="12" t="s">
        <v>16</v>
      </c>
      <c r="B510" s="12" t="s">
        <v>17</v>
      </c>
      <c r="C510" s="12" t="s">
        <v>18</v>
      </c>
      <c r="D510" s="20">
        <v>111984008</v>
      </c>
      <c r="E510" s="21">
        <v>111991567</v>
      </c>
      <c r="H510" s="9"/>
      <c r="I510" s="7"/>
      <c r="J510" s="5"/>
    </row>
    <row r="511" spans="1:10">
      <c r="A511" s="5"/>
      <c r="B511" s="6"/>
      <c r="C511" s="5"/>
      <c r="D511" s="11"/>
      <c r="E511" s="8"/>
      <c r="H511" s="9"/>
      <c r="I511" s="7"/>
      <c r="J511" s="5"/>
    </row>
    <row r="512" spans="1:10">
      <c r="A512" s="5"/>
      <c r="B512" s="6"/>
      <c r="C512" s="5"/>
      <c r="D512" s="11"/>
      <c r="E512" s="8"/>
      <c r="H512" s="9"/>
      <c r="I512" s="7"/>
      <c r="J512" s="5"/>
    </row>
    <row r="513" spans="1:10">
      <c r="A513" s="5" t="s">
        <v>1376</v>
      </c>
      <c r="B513" s="6">
        <v>44845.793937118055</v>
      </c>
      <c r="C513" s="5" t="s">
        <v>35</v>
      </c>
      <c r="D513" s="11"/>
      <c r="E513" s="8"/>
      <c r="F513" s="9">
        <v>4163.18</v>
      </c>
      <c r="I513" s="7" t="s">
        <v>9</v>
      </c>
      <c r="J513" s="5" t="s">
        <v>35</v>
      </c>
    </row>
    <row r="514" spans="1:10">
      <c r="A514" s="10" t="s">
        <v>15</v>
      </c>
      <c r="B514" s="3"/>
      <c r="C514" s="3"/>
      <c r="D514" s="11"/>
      <c r="E514" s="8"/>
      <c r="H514" s="9"/>
      <c r="I514" s="7"/>
      <c r="J514" s="5"/>
    </row>
    <row r="515" spans="1:10" ht="15.75">
      <c r="A515" s="12" t="s">
        <v>16</v>
      </c>
      <c r="B515" s="12" t="s">
        <v>17</v>
      </c>
      <c r="C515" s="12" t="s">
        <v>18</v>
      </c>
      <c r="D515" s="20">
        <v>111991241</v>
      </c>
      <c r="E515" s="21">
        <v>111991570</v>
      </c>
      <c r="H515" s="9"/>
      <c r="I515" s="7"/>
      <c r="J515" s="5"/>
    </row>
    <row r="518" spans="1:10">
      <c r="A518" s="1" t="s">
        <v>0</v>
      </c>
      <c r="B518" s="2"/>
      <c r="C518" s="2"/>
      <c r="D518" s="2"/>
      <c r="E518" s="2"/>
      <c r="F518" s="2"/>
      <c r="G518" s="2"/>
      <c r="H518" s="2"/>
      <c r="I518" s="2"/>
      <c r="J518" s="2"/>
    </row>
    <row r="519" spans="1:10">
      <c r="A519" s="3" t="s">
        <v>1415</v>
      </c>
      <c r="B519" s="2"/>
      <c r="C519" s="2"/>
      <c r="D519" s="2"/>
      <c r="E519" s="2"/>
      <c r="F519" s="2"/>
      <c r="G519" s="2"/>
      <c r="H519" s="2"/>
      <c r="I519" s="2"/>
      <c r="J519" s="2"/>
    </row>
    <row r="520" spans="1:10">
      <c r="A520" s="103" t="s">
        <v>0</v>
      </c>
      <c r="B520" s="103" t="s">
        <v>2</v>
      </c>
      <c r="C520" s="103" t="s">
        <v>3</v>
      </c>
      <c r="D520" s="103" t="s">
        <v>4</v>
      </c>
      <c r="E520" s="103" t="s">
        <v>5</v>
      </c>
      <c r="F520" s="105" t="s">
        <v>6</v>
      </c>
      <c r="G520" s="106"/>
      <c r="H520" s="107"/>
      <c r="I520" s="103" t="s">
        <v>7</v>
      </c>
      <c r="J520" s="103" t="s">
        <v>8</v>
      </c>
    </row>
    <row r="521" spans="1:10">
      <c r="A521" s="104"/>
      <c r="B521" s="104"/>
      <c r="C521" s="104"/>
      <c r="D521" s="104"/>
      <c r="E521" s="104"/>
      <c r="F521" s="46" t="s">
        <v>9</v>
      </c>
      <c r="G521" s="46" t="s">
        <v>10</v>
      </c>
      <c r="H521" s="46" t="s">
        <v>11</v>
      </c>
      <c r="I521" s="104"/>
      <c r="J521" s="104"/>
    </row>
    <row r="522" spans="1:10">
      <c r="A522" s="5" t="s">
        <v>1418</v>
      </c>
      <c r="B522" s="6">
        <v>44846.752051354168</v>
      </c>
      <c r="C522" s="5" t="s">
        <v>37</v>
      </c>
      <c r="D522" s="11"/>
      <c r="E522" s="8"/>
      <c r="F522" s="9">
        <v>3691.12</v>
      </c>
      <c r="I522" s="7" t="s">
        <v>9</v>
      </c>
      <c r="J522" s="5" t="s">
        <v>37</v>
      </c>
    </row>
    <row r="523" spans="1:10">
      <c r="A523" s="5" t="s">
        <v>1418</v>
      </c>
      <c r="B523" s="6">
        <v>44846.752051354168</v>
      </c>
      <c r="C523" s="5" t="s">
        <v>37</v>
      </c>
      <c r="D523" s="11"/>
      <c r="E523" s="8"/>
      <c r="H523" s="9">
        <v>101.8</v>
      </c>
      <c r="I523" s="5" t="s">
        <v>33</v>
      </c>
      <c r="J523" s="5" t="s">
        <v>37</v>
      </c>
    </row>
    <row r="524" spans="1:10">
      <c r="A524" s="10" t="s">
        <v>15</v>
      </c>
      <c r="B524" s="3"/>
      <c r="C524" s="3"/>
      <c r="D524" s="11"/>
      <c r="E524" s="8"/>
      <c r="H524" s="9"/>
      <c r="I524" s="7"/>
      <c r="J524" s="8"/>
    </row>
    <row r="525" spans="1:10" ht="15.75">
      <c r="A525" s="12" t="s">
        <v>16</v>
      </c>
      <c r="B525" s="12" t="s">
        <v>17</v>
      </c>
      <c r="C525" s="12" t="s">
        <v>18</v>
      </c>
      <c r="D525" s="20">
        <v>111993177</v>
      </c>
      <c r="E525" s="21">
        <v>112000459</v>
      </c>
      <c r="H525" s="9"/>
      <c r="I525" s="7"/>
      <c r="J525" s="8"/>
    </row>
    <row r="526" spans="1:10">
      <c r="A526" s="5"/>
      <c r="B526" s="6"/>
      <c r="C526" s="5"/>
      <c r="D526" s="11"/>
      <c r="E526" s="8"/>
      <c r="H526" s="9"/>
      <c r="I526" s="7"/>
      <c r="J526" s="8"/>
    </row>
    <row r="527" spans="1:10">
      <c r="A527" s="5"/>
      <c r="B527" s="6"/>
      <c r="C527" s="5"/>
      <c r="D527" s="11"/>
      <c r="E527" s="8"/>
      <c r="H527" s="9"/>
      <c r="I527" s="7"/>
      <c r="J527" s="8"/>
    </row>
    <row r="528" spans="1:10">
      <c r="A528" s="5" t="s">
        <v>1417</v>
      </c>
      <c r="B528" s="6">
        <v>44846.793440150461</v>
      </c>
      <c r="C528" s="5" t="s">
        <v>35</v>
      </c>
      <c r="D528" s="11"/>
      <c r="E528" s="8"/>
      <c r="F528" s="9">
        <v>1959.3</v>
      </c>
      <c r="I528" s="7" t="s">
        <v>9</v>
      </c>
      <c r="J528" s="5" t="s">
        <v>35</v>
      </c>
    </row>
    <row r="529" spans="1:10">
      <c r="A529" s="10" t="s">
        <v>15</v>
      </c>
      <c r="B529" s="3"/>
      <c r="C529" s="3"/>
      <c r="D529" s="11"/>
      <c r="E529" s="8"/>
      <c r="H529" s="9"/>
      <c r="I529" s="7"/>
      <c r="J529" s="8"/>
    </row>
    <row r="530" spans="1:10" ht="15.75">
      <c r="A530" s="12" t="s">
        <v>16</v>
      </c>
      <c r="B530" s="12" t="s">
        <v>17</v>
      </c>
      <c r="C530" s="12" t="s">
        <v>18</v>
      </c>
      <c r="D530" s="20">
        <v>111993443</v>
      </c>
      <c r="E530" s="21">
        <v>112000461</v>
      </c>
      <c r="H530" s="9"/>
      <c r="I530" s="7"/>
      <c r="J530" s="8"/>
    </row>
    <row r="533" spans="1:10">
      <c r="A533" s="1" t="s">
        <v>0</v>
      </c>
      <c r="B533" s="2"/>
      <c r="C533" s="2"/>
      <c r="D533" s="2"/>
      <c r="E533" s="2"/>
      <c r="F533" s="2"/>
      <c r="G533" s="2"/>
      <c r="H533" s="2"/>
      <c r="I533" s="2"/>
      <c r="J533" s="2"/>
    </row>
    <row r="534" spans="1:10">
      <c r="A534" s="3" t="s">
        <v>1451</v>
      </c>
      <c r="B534" s="2"/>
      <c r="C534" s="2"/>
      <c r="D534" s="2"/>
      <c r="E534" s="2"/>
      <c r="F534" s="2"/>
      <c r="G534" s="2"/>
      <c r="H534" s="2"/>
      <c r="I534" s="2"/>
      <c r="J534" s="2"/>
    </row>
    <row r="535" spans="1:10">
      <c r="A535" s="103" t="s">
        <v>0</v>
      </c>
      <c r="B535" s="103" t="s">
        <v>2</v>
      </c>
      <c r="C535" s="103" t="s">
        <v>3</v>
      </c>
      <c r="D535" s="103" t="s">
        <v>4</v>
      </c>
      <c r="E535" s="103" t="s">
        <v>5</v>
      </c>
      <c r="F535" s="105" t="s">
        <v>6</v>
      </c>
      <c r="G535" s="106"/>
      <c r="H535" s="107"/>
      <c r="I535" s="103" t="s">
        <v>7</v>
      </c>
      <c r="J535" s="103" t="s">
        <v>8</v>
      </c>
    </row>
    <row r="536" spans="1:10">
      <c r="A536" s="104"/>
      <c r="B536" s="104"/>
      <c r="C536" s="104"/>
      <c r="D536" s="104"/>
      <c r="E536" s="104"/>
      <c r="F536" s="46" t="s">
        <v>9</v>
      </c>
      <c r="G536" s="46" t="s">
        <v>10</v>
      </c>
      <c r="H536" s="46" t="s">
        <v>11</v>
      </c>
      <c r="I536" s="104"/>
      <c r="J536" s="104"/>
    </row>
    <row r="537" spans="1:10">
      <c r="A537" s="5" t="s">
        <v>1454</v>
      </c>
      <c r="B537" s="6">
        <v>44847.752504108794</v>
      </c>
      <c r="C537" s="5" t="s">
        <v>37</v>
      </c>
      <c r="D537" s="11"/>
      <c r="E537" s="8"/>
      <c r="F537" s="9">
        <v>7899.98</v>
      </c>
      <c r="I537" s="7" t="s">
        <v>9</v>
      </c>
      <c r="J537" s="5" t="s">
        <v>37</v>
      </c>
    </row>
    <row r="538" spans="1:10">
      <c r="A538" s="5" t="s">
        <v>1454</v>
      </c>
      <c r="B538" s="6">
        <v>44847.752504108794</v>
      </c>
      <c r="C538" s="5" t="s">
        <v>37</v>
      </c>
      <c r="D538" s="11"/>
      <c r="E538" s="8"/>
      <c r="H538" s="9">
        <v>159.6</v>
      </c>
      <c r="I538" s="5" t="s">
        <v>33</v>
      </c>
      <c r="J538" s="5" t="s">
        <v>37</v>
      </c>
    </row>
    <row r="539" spans="1:10">
      <c r="A539" s="10" t="s">
        <v>15</v>
      </c>
      <c r="B539" s="3"/>
      <c r="C539" s="3"/>
      <c r="D539" s="11"/>
      <c r="E539" s="8"/>
      <c r="H539" s="9"/>
      <c r="I539" s="7"/>
      <c r="J539" s="8"/>
    </row>
    <row r="540" spans="1:10" ht="15.75">
      <c r="A540" s="12" t="s">
        <v>16</v>
      </c>
      <c r="B540" s="12" t="s">
        <v>17</v>
      </c>
      <c r="C540" s="12" t="s">
        <v>18</v>
      </c>
      <c r="D540" s="20">
        <v>112010748</v>
      </c>
      <c r="E540" s="21">
        <v>112010857</v>
      </c>
      <c r="H540" s="9"/>
      <c r="I540" s="7"/>
      <c r="J540" s="8"/>
    </row>
    <row r="541" spans="1:10">
      <c r="A541" s="5"/>
      <c r="B541" s="6"/>
      <c r="C541" s="5"/>
      <c r="D541" s="11"/>
      <c r="E541" s="8"/>
      <c r="H541" s="9"/>
      <c r="I541" s="7"/>
      <c r="J541" s="8"/>
    </row>
    <row r="542" spans="1:10">
      <c r="A542" s="5"/>
      <c r="B542" s="6"/>
      <c r="C542" s="5"/>
      <c r="D542" s="11"/>
      <c r="E542" s="8"/>
      <c r="H542" s="9"/>
      <c r="I542" s="7"/>
      <c r="J542" s="8"/>
    </row>
    <row r="543" spans="1:10">
      <c r="A543" s="5" t="s">
        <v>1453</v>
      </c>
      <c r="B543" s="6">
        <v>44847.79298140046</v>
      </c>
      <c r="C543" s="5" t="s">
        <v>35</v>
      </c>
      <c r="D543" s="11"/>
      <c r="E543" s="8"/>
      <c r="F543" s="9">
        <v>5837.03</v>
      </c>
      <c r="I543" s="7" t="s">
        <v>9</v>
      </c>
      <c r="J543" s="5" t="s">
        <v>35</v>
      </c>
    </row>
    <row r="544" spans="1:10">
      <c r="A544" s="10" t="s">
        <v>15</v>
      </c>
      <c r="B544" s="3"/>
      <c r="C544" s="3"/>
      <c r="D544" s="11"/>
      <c r="E544" s="8"/>
      <c r="H544" s="9"/>
      <c r="I544" s="7"/>
      <c r="J544" s="8"/>
    </row>
    <row r="545" spans="1:10" ht="15.75">
      <c r="A545" s="12" t="s">
        <v>16</v>
      </c>
      <c r="B545" s="12" t="s">
        <v>17</v>
      </c>
      <c r="C545" s="12" t="s">
        <v>18</v>
      </c>
      <c r="D545" s="20">
        <v>112010750</v>
      </c>
      <c r="E545" s="21">
        <v>112010859</v>
      </c>
      <c r="H545" s="9"/>
      <c r="I545" s="7"/>
      <c r="J545" s="8"/>
    </row>
    <row r="548" spans="1:10">
      <c r="A548" s="1" t="s">
        <v>0</v>
      </c>
      <c r="B548" s="2"/>
      <c r="C548" s="2"/>
      <c r="D548" s="2"/>
      <c r="E548" s="2"/>
      <c r="F548" s="2"/>
      <c r="G548" s="2"/>
      <c r="H548" s="2"/>
      <c r="I548" s="2"/>
      <c r="J548" s="2"/>
    </row>
    <row r="549" spans="1:10">
      <c r="A549" s="3" t="s">
        <v>1496</v>
      </c>
      <c r="B549" s="2"/>
      <c r="C549" s="2"/>
      <c r="D549" s="2"/>
      <c r="E549" s="2"/>
      <c r="F549" s="2"/>
      <c r="G549" s="2"/>
      <c r="H549" s="2"/>
      <c r="I549" s="2"/>
      <c r="J549" s="2"/>
    </row>
    <row r="550" spans="1:10">
      <c r="A550" s="103" t="s">
        <v>0</v>
      </c>
      <c r="B550" s="103" t="s">
        <v>2</v>
      </c>
      <c r="C550" s="103" t="s">
        <v>3</v>
      </c>
      <c r="D550" s="103" t="s">
        <v>4</v>
      </c>
      <c r="E550" s="103" t="s">
        <v>5</v>
      </c>
      <c r="F550" s="105" t="s">
        <v>6</v>
      </c>
      <c r="G550" s="106"/>
      <c r="H550" s="107"/>
      <c r="I550" s="103" t="s">
        <v>7</v>
      </c>
      <c r="J550" s="103" t="s">
        <v>8</v>
      </c>
    </row>
    <row r="551" spans="1:10">
      <c r="A551" s="104"/>
      <c r="B551" s="104"/>
      <c r="C551" s="104"/>
      <c r="D551" s="104"/>
      <c r="E551" s="104"/>
      <c r="F551" s="46" t="s">
        <v>9</v>
      </c>
      <c r="G551" s="46" t="s">
        <v>10</v>
      </c>
      <c r="H551" s="46" t="s">
        <v>11</v>
      </c>
      <c r="I551" s="104"/>
      <c r="J551" s="104"/>
    </row>
    <row r="552" spans="1:10">
      <c r="A552" s="5" t="s">
        <v>1502</v>
      </c>
      <c r="B552" s="6">
        <v>44848.753096967594</v>
      </c>
      <c r="C552" s="5" t="s">
        <v>37</v>
      </c>
      <c r="D552" s="11"/>
      <c r="E552" s="8"/>
      <c r="F552" s="9">
        <v>5814.16</v>
      </c>
      <c r="I552" s="7" t="s">
        <v>9</v>
      </c>
      <c r="J552" s="5" t="s">
        <v>37</v>
      </c>
    </row>
    <row r="553" spans="1:10">
      <c r="A553" s="10" t="s">
        <v>15</v>
      </c>
      <c r="B553" s="3"/>
      <c r="C553" s="3"/>
      <c r="D553" s="11"/>
      <c r="E553" s="8"/>
      <c r="H553" s="9"/>
      <c r="I553" s="7"/>
      <c r="J553" s="8"/>
    </row>
    <row r="554" spans="1:10" ht="15.75">
      <c r="A554" s="12" t="s">
        <v>16</v>
      </c>
      <c r="B554" s="12" t="s">
        <v>17</v>
      </c>
      <c r="C554" s="12" t="s">
        <v>18</v>
      </c>
      <c r="D554" s="20">
        <v>112010753</v>
      </c>
      <c r="E554" s="21">
        <v>112010860</v>
      </c>
      <c r="H554" s="9"/>
      <c r="I554" s="7"/>
      <c r="J554" s="8"/>
    </row>
    <row r="555" spans="1:10">
      <c r="A555" s="5"/>
      <c r="B555" s="6"/>
      <c r="C555" s="5"/>
      <c r="D555" s="11"/>
      <c r="E555" s="8"/>
      <c r="H555" s="9"/>
      <c r="I555" s="7"/>
      <c r="J555" s="8"/>
    </row>
    <row r="556" spans="1:10">
      <c r="A556" s="5"/>
      <c r="B556" s="6"/>
      <c r="C556" s="5"/>
      <c r="D556" s="11"/>
      <c r="E556" s="8"/>
      <c r="H556" s="9"/>
      <c r="I556" s="7"/>
      <c r="J556" s="8"/>
    </row>
    <row r="557" spans="1:10">
      <c r="A557" s="5" t="s">
        <v>1501</v>
      </c>
      <c r="B557" s="6">
        <v>44848.792570636571</v>
      </c>
      <c r="C557" s="5" t="s">
        <v>35</v>
      </c>
      <c r="D557" s="11"/>
      <c r="E557" s="8"/>
      <c r="F557" s="9">
        <v>4102.46</v>
      </c>
      <c r="I557" s="7" t="s">
        <v>9</v>
      </c>
      <c r="J557" s="5" t="s">
        <v>35</v>
      </c>
    </row>
    <row r="558" spans="1:10">
      <c r="A558" s="10" t="s">
        <v>15</v>
      </c>
      <c r="B558" s="3"/>
      <c r="C558" s="3"/>
      <c r="D558" s="11"/>
      <c r="E558" s="8"/>
      <c r="H558" s="9"/>
      <c r="I558" s="7"/>
      <c r="J558" s="8"/>
    </row>
    <row r="559" spans="1:10" ht="15.75">
      <c r="A559" s="12" t="s">
        <v>16</v>
      </c>
      <c r="B559" s="12" t="s">
        <v>17</v>
      </c>
      <c r="C559" s="12" t="s">
        <v>18</v>
      </c>
      <c r="D559" s="20">
        <v>112010754</v>
      </c>
      <c r="E559" s="21">
        <v>112010871</v>
      </c>
      <c r="H559" s="9"/>
      <c r="I559" s="7"/>
      <c r="J559" s="8"/>
    </row>
    <row r="560" spans="1:10">
      <c r="A560" s="5"/>
      <c r="B560" s="6"/>
      <c r="C560" s="5"/>
      <c r="D560" s="11"/>
      <c r="E560" s="8"/>
      <c r="H560" s="9"/>
      <c r="I560" s="7"/>
      <c r="J560" s="8"/>
    </row>
    <row r="561" spans="1:10">
      <c r="A561" s="5"/>
      <c r="B561" s="6"/>
      <c r="C561" s="5"/>
      <c r="D561" s="11"/>
      <c r="E561" s="8"/>
      <c r="H561" s="9"/>
      <c r="I561" s="7"/>
      <c r="J561" s="8"/>
    </row>
    <row r="562" spans="1:10">
      <c r="A562" s="1" t="s">
        <v>0</v>
      </c>
      <c r="B562" s="2"/>
      <c r="C562" s="2"/>
      <c r="D562" s="2"/>
      <c r="E562" s="2"/>
      <c r="F562" s="2"/>
      <c r="G562" s="2"/>
      <c r="H562" s="2"/>
      <c r="I562" s="2"/>
      <c r="J562" s="2"/>
    </row>
    <row r="563" spans="1:10">
      <c r="A563" s="3" t="s">
        <v>1491</v>
      </c>
      <c r="B563" s="2"/>
      <c r="C563" s="2"/>
      <c r="D563" s="2"/>
      <c r="E563" s="2"/>
      <c r="F563" s="2"/>
      <c r="G563" s="2"/>
      <c r="H563" s="2"/>
      <c r="I563" s="2"/>
      <c r="J563" s="2"/>
    </row>
    <row r="564" spans="1:10">
      <c r="A564" s="103" t="s">
        <v>0</v>
      </c>
      <c r="B564" s="103" t="s">
        <v>2</v>
      </c>
      <c r="C564" s="103" t="s">
        <v>3</v>
      </c>
      <c r="D564" s="103" t="s">
        <v>4</v>
      </c>
      <c r="E564" s="103" t="s">
        <v>5</v>
      </c>
      <c r="F564" s="105" t="s">
        <v>6</v>
      </c>
      <c r="G564" s="106"/>
      <c r="H564" s="107"/>
      <c r="I564" s="103" t="s">
        <v>7</v>
      </c>
      <c r="J564" s="103" t="s">
        <v>8</v>
      </c>
    </row>
    <row r="565" spans="1:10">
      <c r="A565" s="104"/>
      <c r="B565" s="104"/>
      <c r="C565" s="104"/>
      <c r="D565" s="104"/>
      <c r="E565" s="104"/>
      <c r="F565" s="46" t="s">
        <v>9</v>
      </c>
      <c r="G565" s="46" t="s">
        <v>10</v>
      </c>
      <c r="H565" s="46" t="s">
        <v>11</v>
      </c>
      <c r="I565" s="104"/>
      <c r="J565" s="104"/>
    </row>
    <row r="566" spans="1:10">
      <c r="A566" s="5" t="s">
        <v>1500</v>
      </c>
      <c r="B566" s="6">
        <v>44849.584122106484</v>
      </c>
      <c r="C566" s="5" t="s">
        <v>35</v>
      </c>
      <c r="D566" s="11"/>
      <c r="E566" s="8"/>
      <c r="F566" s="9">
        <v>3482.21</v>
      </c>
      <c r="I566" s="7" t="s">
        <v>9</v>
      </c>
      <c r="J566" s="5" t="s">
        <v>35</v>
      </c>
    </row>
    <row r="567" spans="1:10">
      <c r="A567" s="10" t="s">
        <v>15</v>
      </c>
      <c r="B567" s="3"/>
      <c r="C567" s="3"/>
      <c r="D567" s="11"/>
      <c r="E567" s="8"/>
      <c r="H567" s="9"/>
      <c r="I567" s="7"/>
      <c r="J567" s="8"/>
    </row>
    <row r="568" spans="1:10" ht="15.75">
      <c r="A568" s="12" t="s">
        <v>16</v>
      </c>
      <c r="B568" s="12" t="s">
        <v>17</v>
      </c>
      <c r="C568" s="12" t="s">
        <v>18</v>
      </c>
      <c r="D568" s="20">
        <v>112020836</v>
      </c>
      <c r="E568" s="21">
        <v>112020967</v>
      </c>
      <c r="H568" s="9"/>
      <c r="I568" s="7"/>
      <c r="J568" s="8"/>
    </row>
    <row r="569" spans="1:10">
      <c r="A569" s="5"/>
      <c r="B569" s="6"/>
      <c r="C569" s="5"/>
      <c r="D569" s="11"/>
      <c r="E569" s="8"/>
      <c r="H569" s="9"/>
      <c r="I569" s="7"/>
      <c r="J569" s="8"/>
    </row>
    <row r="570" spans="1:10">
      <c r="A570" s="5"/>
      <c r="B570" s="6"/>
      <c r="C570" s="5"/>
      <c r="D570" s="11"/>
      <c r="E570" s="8"/>
      <c r="H570" s="9"/>
      <c r="I570" s="7"/>
      <c r="J570" s="8"/>
    </row>
    <row r="571" spans="1:10">
      <c r="A571" s="5" t="s">
        <v>1499</v>
      </c>
      <c r="B571" s="6">
        <v>44849.588488298614</v>
      </c>
      <c r="C571" s="5" t="s">
        <v>37</v>
      </c>
      <c r="D571" s="11"/>
      <c r="E571" s="8"/>
      <c r="F571" s="9">
        <v>3498.03</v>
      </c>
      <c r="I571" s="7" t="s">
        <v>9</v>
      </c>
      <c r="J571" s="5" t="s">
        <v>37</v>
      </c>
    </row>
    <row r="572" spans="1:10">
      <c r="A572" s="5" t="s">
        <v>1499</v>
      </c>
      <c r="B572" s="6">
        <v>44849.588488298614</v>
      </c>
      <c r="C572" s="5" t="s">
        <v>37</v>
      </c>
      <c r="D572" s="11"/>
      <c r="E572" s="8"/>
      <c r="H572" s="9">
        <v>528.77</v>
      </c>
      <c r="I572" s="5" t="s">
        <v>33</v>
      </c>
      <c r="J572" s="5" t="s">
        <v>37</v>
      </c>
    </row>
    <row r="573" spans="1:10">
      <c r="A573" s="10" t="s">
        <v>15</v>
      </c>
      <c r="B573" s="3"/>
      <c r="C573" s="3"/>
      <c r="D573" s="11"/>
      <c r="E573" s="8"/>
      <c r="H573" s="9"/>
      <c r="I573" s="7"/>
      <c r="J573" s="8"/>
    </row>
    <row r="574" spans="1:10" ht="15.75">
      <c r="A574" s="12" t="s">
        <v>16</v>
      </c>
      <c r="B574" s="12" t="s">
        <v>17</v>
      </c>
      <c r="C574" s="12" t="s">
        <v>18</v>
      </c>
      <c r="D574" s="20">
        <v>112020838</v>
      </c>
      <c r="E574" s="21">
        <v>112020972</v>
      </c>
      <c r="H574" s="9"/>
      <c r="I574" s="7"/>
      <c r="J574" s="8"/>
    </row>
    <row r="577" spans="1:10">
      <c r="A577" s="1" t="s">
        <v>0</v>
      </c>
      <c r="B577" s="2"/>
      <c r="C577" s="2"/>
      <c r="D577" s="2"/>
      <c r="E577" s="2"/>
      <c r="F577" s="2"/>
      <c r="G577" s="2"/>
      <c r="H577" s="2"/>
      <c r="I577" s="2"/>
      <c r="J577" s="2"/>
    </row>
    <row r="578" spans="1:10">
      <c r="A578" s="3" t="s">
        <v>1564</v>
      </c>
      <c r="B578" s="2"/>
      <c r="C578" s="2"/>
      <c r="D578" s="2"/>
      <c r="E578" s="2"/>
      <c r="F578" s="2"/>
      <c r="G578" s="2"/>
      <c r="H578" s="2"/>
      <c r="I578" s="2"/>
      <c r="J578" s="2"/>
    </row>
    <row r="579" spans="1:10">
      <c r="A579" s="103" t="s">
        <v>0</v>
      </c>
      <c r="B579" s="103" t="s">
        <v>2</v>
      </c>
      <c r="C579" s="103" t="s">
        <v>3</v>
      </c>
      <c r="D579" s="103" t="s">
        <v>4</v>
      </c>
      <c r="E579" s="103" t="s">
        <v>5</v>
      </c>
      <c r="F579" s="105" t="s">
        <v>6</v>
      </c>
      <c r="G579" s="106"/>
      <c r="H579" s="107"/>
      <c r="I579" s="103" t="s">
        <v>7</v>
      </c>
      <c r="J579" s="103" t="s">
        <v>8</v>
      </c>
    </row>
    <row r="580" spans="1:10">
      <c r="A580" s="104"/>
      <c r="B580" s="104"/>
      <c r="C580" s="104"/>
      <c r="D580" s="104"/>
      <c r="E580" s="104"/>
      <c r="F580" s="46" t="s">
        <v>9</v>
      </c>
      <c r="G580" s="46" t="s">
        <v>10</v>
      </c>
      <c r="H580" s="46" t="s">
        <v>11</v>
      </c>
      <c r="I580" s="104"/>
      <c r="J580" s="104"/>
    </row>
    <row r="581" spans="1:10">
      <c r="A581" s="5" t="s">
        <v>1567</v>
      </c>
      <c r="B581" s="6">
        <v>44851.750172997687</v>
      </c>
      <c r="C581" s="5" t="s">
        <v>35</v>
      </c>
      <c r="D581" s="11"/>
      <c r="E581" s="8"/>
      <c r="F581" s="9">
        <v>5864.17</v>
      </c>
      <c r="I581" s="7" t="s">
        <v>9</v>
      </c>
      <c r="J581" s="5" t="s">
        <v>35</v>
      </c>
    </row>
    <row r="582" spans="1:10">
      <c r="A582" s="10" t="s">
        <v>15</v>
      </c>
      <c r="B582" s="3"/>
      <c r="C582" s="3"/>
      <c r="D582" s="11"/>
      <c r="E582" s="8"/>
      <c r="H582" s="9"/>
      <c r="I582" s="7"/>
      <c r="J582" s="5"/>
    </row>
    <row r="583" spans="1:10" ht="15.75">
      <c r="A583" s="12" t="s">
        <v>16</v>
      </c>
      <c r="B583" s="12" t="s">
        <v>17</v>
      </c>
      <c r="C583" s="12" t="s">
        <v>18</v>
      </c>
      <c r="D583" s="20">
        <v>112022616</v>
      </c>
      <c r="E583" s="21">
        <v>112027949</v>
      </c>
      <c r="H583" s="9"/>
      <c r="I583" s="7"/>
      <c r="J583" s="5"/>
    </row>
    <row r="584" spans="1:10">
      <c r="A584" s="5"/>
      <c r="B584" s="6"/>
      <c r="C584" s="5"/>
      <c r="D584" s="11"/>
      <c r="E584" s="8"/>
      <c r="H584" s="9"/>
      <c r="I584" s="7"/>
      <c r="J584" s="5"/>
    </row>
    <row r="585" spans="1:10">
      <c r="A585" s="5"/>
      <c r="B585" s="6"/>
      <c r="C585" s="5"/>
      <c r="D585" s="11"/>
      <c r="E585" s="8"/>
      <c r="H585" s="9"/>
      <c r="I585" s="7"/>
      <c r="J585" s="5"/>
    </row>
    <row r="586" spans="1:10">
      <c r="A586" s="5" t="s">
        <v>1566</v>
      </c>
      <c r="B586" s="6">
        <v>44851.794295011576</v>
      </c>
      <c r="C586" s="5" t="s">
        <v>37</v>
      </c>
      <c r="D586" s="11"/>
      <c r="E586" s="8"/>
      <c r="F586" s="9">
        <v>5845.52</v>
      </c>
      <c r="I586" s="7" t="s">
        <v>9</v>
      </c>
      <c r="J586" s="5" t="s">
        <v>37</v>
      </c>
    </row>
    <row r="587" spans="1:10">
      <c r="A587" s="5" t="s">
        <v>1566</v>
      </c>
      <c r="B587" s="6">
        <v>44851.794295011576</v>
      </c>
      <c r="C587" s="5" t="s">
        <v>37</v>
      </c>
      <c r="D587" s="11"/>
      <c r="E587" s="8"/>
      <c r="H587" s="9">
        <v>164.5</v>
      </c>
      <c r="I587" s="5" t="s">
        <v>33</v>
      </c>
      <c r="J587" s="5" t="s">
        <v>37</v>
      </c>
    </row>
    <row r="588" spans="1:10">
      <c r="A588" s="10" t="s">
        <v>15</v>
      </c>
      <c r="B588" s="3"/>
      <c r="C588" s="3"/>
      <c r="D588" s="11"/>
      <c r="E588" s="8"/>
      <c r="H588" s="9"/>
      <c r="I588" s="7"/>
      <c r="J588" s="5"/>
    </row>
    <row r="589" spans="1:10" ht="15.75">
      <c r="A589" s="12" t="s">
        <v>16</v>
      </c>
      <c r="B589" s="12" t="s">
        <v>17</v>
      </c>
      <c r="C589" s="12" t="s">
        <v>18</v>
      </c>
      <c r="E589" s="57">
        <v>112022621</v>
      </c>
      <c r="F589" s="21">
        <v>112027951</v>
      </c>
      <c r="H589" s="9"/>
      <c r="I589" s="7"/>
      <c r="J589" s="5"/>
    </row>
    <row r="592" spans="1:10">
      <c r="A592" s="1" t="s">
        <v>0</v>
      </c>
      <c r="B592" s="2"/>
      <c r="C592" s="2"/>
      <c r="D592" s="2"/>
      <c r="E592" s="2"/>
      <c r="F592" s="2"/>
      <c r="G592" s="2"/>
      <c r="H592" s="2"/>
      <c r="I592" s="2"/>
      <c r="J592" s="2"/>
    </row>
    <row r="593" spans="1:10">
      <c r="A593" s="3" t="s">
        <v>1603</v>
      </c>
      <c r="B593" s="2"/>
      <c r="C593" s="2"/>
      <c r="D593" s="2"/>
      <c r="E593" s="2"/>
      <c r="F593" s="2"/>
      <c r="G593" s="2"/>
      <c r="H593" s="2"/>
      <c r="I593" s="2"/>
      <c r="J593" s="2"/>
    </row>
    <row r="594" spans="1:10">
      <c r="A594" s="103" t="s">
        <v>0</v>
      </c>
      <c r="B594" s="103" t="s">
        <v>2</v>
      </c>
      <c r="C594" s="103" t="s">
        <v>3</v>
      </c>
      <c r="D594" s="103" t="s">
        <v>4</v>
      </c>
      <c r="E594" s="103" t="s">
        <v>5</v>
      </c>
      <c r="F594" s="105" t="s">
        <v>6</v>
      </c>
      <c r="G594" s="106"/>
      <c r="H594" s="107"/>
      <c r="I594" s="103" t="s">
        <v>7</v>
      </c>
      <c r="J594" s="103" t="s">
        <v>8</v>
      </c>
    </row>
    <row r="595" spans="1:10">
      <c r="A595" s="104"/>
      <c r="B595" s="104"/>
      <c r="C595" s="104"/>
      <c r="D595" s="104"/>
      <c r="E595" s="104"/>
      <c r="F595" s="46" t="s">
        <v>9</v>
      </c>
      <c r="G595" s="46" t="s">
        <v>10</v>
      </c>
      <c r="H595" s="46" t="s">
        <v>11</v>
      </c>
      <c r="I595" s="104"/>
      <c r="J595" s="104"/>
    </row>
    <row r="596" spans="1:10">
      <c r="A596" s="5" t="s">
        <v>1606</v>
      </c>
      <c r="B596" s="6">
        <v>44852.750876979168</v>
      </c>
      <c r="C596" s="5" t="s">
        <v>35</v>
      </c>
      <c r="D596" s="11"/>
      <c r="E596" s="8"/>
      <c r="F596" s="9">
        <v>4633.7</v>
      </c>
      <c r="I596" s="7" t="s">
        <v>9</v>
      </c>
      <c r="J596" s="5" t="s">
        <v>35</v>
      </c>
    </row>
    <row r="597" spans="1:10">
      <c r="A597" s="10" t="s">
        <v>15</v>
      </c>
      <c r="B597" s="3"/>
      <c r="C597" s="3"/>
      <c r="D597" s="11"/>
      <c r="E597" s="8"/>
      <c r="F597" s="7"/>
      <c r="G597" s="5"/>
      <c r="H597" s="9"/>
      <c r="I597" s="5"/>
      <c r="J597" s="7"/>
    </row>
    <row r="598" spans="1:10">
      <c r="A598" s="12" t="s">
        <v>16</v>
      </c>
      <c r="B598" s="12" t="s">
        <v>17</v>
      </c>
      <c r="C598" s="12" t="s">
        <v>18</v>
      </c>
      <c r="D598" s="11"/>
      <c r="E598" s="8"/>
      <c r="F598" s="7"/>
      <c r="G598" s="5"/>
      <c r="H598" s="9"/>
      <c r="I598" s="5"/>
      <c r="J598" s="7"/>
    </row>
    <row r="599" spans="1:10">
      <c r="A599" s="5"/>
      <c r="B599" s="6"/>
      <c r="C599" s="5"/>
      <c r="D599" s="11"/>
      <c r="E599" s="8"/>
      <c r="F599" s="7"/>
      <c r="G599" s="5"/>
      <c r="H599" s="9"/>
      <c r="I599" s="5"/>
      <c r="J599" s="7"/>
    </row>
    <row r="600" spans="1:10">
      <c r="A600" s="5"/>
      <c r="B600" s="6"/>
      <c r="C600" s="5"/>
      <c r="D600" s="11"/>
      <c r="E600" s="8"/>
      <c r="F600" s="7"/>
      <c r="G600" s="5"/>
      <c r="H600" s="9"/>
      <c r="I600" s="5"/>
      <c r="J600" s="7"/>
    </row>
    <row r="601" spans="1:10">
      <c r="A601" s="5" t="s">
        <v>1605</v>
      </c>
      <c r="B601" s="6">
        <v>44852.79252354167</v>
      </c>
      <c r="C601" s="5" t="s">
        <v>37</v>
      </c>
      <c r="D601" s="11"/>
      <c r="E601" s="8"/>
      <c r="F601" s="9">
        <v>7408.94</v>
      </c>
      <c r="I601" s="7" t="s">
        <v>9</v>
      </c>
      <c r="J601" s="5" t="s">
        <v>37</v>
      </c>
    </row>
    <row r="602" spans="1:10">
      <c r="A602" s="5" t="s">
        <v>1605</v>
      </c>
      <c r="B602" s="6">
        <v>44852.79252354167</v>
      </c>
      <c r="C602" s="5" t="s">
        <v>37</v>
      </c>
      <c r="D602" s="11"/>
      <c r="E602" s="8"/>
      <c r="H602" s="9">
        <v>152.9</v>
      </c>
      <c r="I602" s="5" t="s">
        <v>33</v>
      </c>
      <c r="J602" s="5" t="s">
        <v>37</v>
      </c>
    </row>
    <row r="603" spans="1:10">
      <c r="A603" s="10" t="s">
        <v>15</v>
      </c>
      <c r="B603" s="3"/>
      <c r="C603" s="3"/>
      <c r="D603" s="11"/>
      <c r="E603" s="8"/>
      <c r="F603" s="7"/>
      <c r="G603" s="5"/>
      <c r="H603" s="9"/>
      <c r="I603" s="5"/>
      <c r="J603" s="7"/>
    </row>
    <row r="604" spans="1:10">
      <c r="A604" s="12" t="s">
        <v>16</v>
      </c>
      <c r="B604" s="12" t="s">
        <v>17</v>
      </c>
      <c r="C604" s="12" t="s">
        <v>18</v>
      </c>
      <c r="D604" s="11"/>
      <c r="E604" s="8"/>
      <c r="F604" s="7"/>
      <c r="G604" s="5"/>
      <c r="H604" s="9"/>
      <c r="I604" s="5"/>
      <c r="J604" s="7"/>
    </row>
  </sheetData>
  <mergeCells count="320">
    <mergeCell ref="A535:A536"/>
    <mergeCell ref="B535:B536"/>
    <mergeCell ref="C535:C536"/>
    <mergeCell ref="D535:D536"/>
    <mergeCell ref="E535:E536"/>
    <mergeCell ref="F535:H535"/>
    <mergeCell ref="I535:I536"/>
    <mergeCell ref="J535:J536"/>
    <mergeCell ref="I550:I551"/>
    <mergeCell ref="J550:J551"/>
    <mergeCell ref="A550:A551"/>
    <mergeCell ref="B550:B551"/>
    <mergeCell ref="C550:C551"/>
    <mergeCell ref="D550:D551"/>
    <mergeCell ref="E550:E551"/>
    <mergeCell ref="F550:H550"/>
    <mergeCell ref="I504:I505"/>
    <mergeCell ref="J504:J505"/>
    <mergeCell ref="A504:A505"/>
    <mergeCell ref="B504:B505"/>
    <mergeCell ref="C504:C505"/>
    <mergeCell ref="D504:D505"/>
    <mergeCell ref="E504:E505"/>
    <mergeCell ref="F504:H504"/>
    <mergeCell ref="A520:A521"/>
    <mergeCell ref="B520:B521"/>
    <mergeCell ref="C520:C521"/>
    <mergeCell ref="D520:D521"/>
    <mergeCell ref="E520:E521"/>
    <mergeCell ref="F520:H520"/>
    <mergeCell ref="I520:I521"/>
    <mergeCell ref="J520:J521"/>
    <mergeCell ref="I467:I468"/>
    <mergeCell ref="J467:J468"/>
    <mergeCell ref="A467:A468"/>
    <mergeCell ref="B467:B468"/>
    <mergeCell ref="C467:C468"/>
    <mergeCell ref="D467:D468"/>
    <mergeCell ref="E467:E468"/>
    <mergeCell ref="F467:H467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A420:A421"/>
    <mergeCell ref="B420:B421"/>
    <mergeCell ref="C420:C421"/>
    <mergeCell ref="D420:D421"/>
    <mergeCell ref="E420:E421"/>
    <mergeCell ref="F420:H420"/>
    <mergeCell ref="I420:I421"/>
    <mergeCell ref="J420:J421"/>
    <mergeCell ref="F349:H349"/>
    <mergeCell ref="I349:I350"/>
    <mergeCell ref="J349:J350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I391:I392"/>
    <mergeCell ref="J391:J392"/>
    <mergeCell ref="I320:I321"/>
    <mergeCell ref="J320:J321"/>
    <mergeCell ref="A349:A350"/>
    <mergeCell ref="B349:B350"/>
    <mergeCell ref="C349:C350"/>
    <mergeCell ref="D349:D350"/>
    <mergeCell ref="E349:E350"/>
    <mergeCell ref="E334:E335"/>
    <mergeCell ref="F334:H334"/>
    <mergeCell ref="I334:I335"/>
    <mergeCell ref="J334:J335"/>
    <mergeCell ref="A334:A335"/>
    <mergeCell ref="B334:B335"/>
    <mergeCell ref="C334:C335"/>
    <mergeCell ref="D334:D335"/>
    <mergeCell ref="A320:A321"/>
    <mergeCell ref="B320:B321"/>
    <mergeCell ref="C320:C321"/>
    <mergeCell ref="D320:D321"/>
    <mergeCell ref="E320:E321"/>
    <mergeCell ref="E377:E378"/>
    <mergeCell ref="F377:H377"/>
    <mergeCell ref="F177:H177"/>
    <mergeCell ref="I177:I178"/>
    <mergeCell ref="J177:J178"/>
    <mergeCell ref="A177:A178"/>
    <mergeCell ref="B177:B178"/>
    <mergeCell ref="C177:C178"/>
    <mergeCell ref="D177:D178"/>
    <mergeCell ref="E177:E178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F192:H192"/>
    <mergeCell ref="I192:I193"/>
    <mergeCell ref="J192:J193"/>
    <mergeCell ref="A206:A207"/>
    <mergeCell ref="B206:B207"/>
    <mergeCell ref="C206:C207"/>
    <mergeCell ref="D206:D207"/>
    <mergeCell ref="E206:E207"/>
    <mergeCell ref="I119:I120"/>
    <mergeCell ref="J119:J120"/>
    <mergeCell ref="A119:A120"/>
    <mergeCell ref="B119:B120"/>
    <mergeCell ref="C119:C120"/>
    <mergeCell ref="D119:D120"/>
    <mergeCell ref="E119:E120"/>
    <mergeCell ref="F119:H119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F133:H133"/>
    <mergeCell ref="I133:I134"/>
    <mergeCell ref="J133:J134"/>
    <mergeCell ref="A133:A134"/>
    <mergeCell ref="B133:B134"/>
    <mergeCell ref="C133:C134"/>
    <mergeCell ref="D133:D134"/>
    <mergeCell ref="E133:E134"/>
    <mergeCell ref="F163:H163"/>
    <mergeCell ref="I163:I164"/>
    <mergeCell ref="J163:J164"/>
    <mergeCell ref="A163:A164"/>
    <mergeCell ref="I90:I91"/>
    <mergeCell ref="J90:J91"/>
    <mergeCell ref="A90:A91"/>
    <mergeCell ref="B90:B91"/>
    <mergeCell ref="C90:C91"/>
    <mergeCell ref="D90:D91"/>
    <mergeCell ref="E90:E91"/>
    <mergeCell ref="F90:H90"/>
    <mergeCell ref="I104:I105"/>
    <mergeCell ref="J104:J105"/>
    <mergeCell ref="A104:A105"/>
    <mergeCell ref="B104:B105"/>
    <mergeCell ref="C104:C105"/>
    <mergeCell ref="D104:D105"/>
    <mergeCell ref="E104:E105"/>
    <mergeCell ref="F104:H104"/>
    <mergeCell ref="B163:B164"/>
    <mergeCell ref="C163:C164"/>
    <mergeCell ref="D163:D164"/>
    <mergeCell ref="E163:E164"/>
    <mergeCell ref="I3:I4"/>
    <mergeCell ref="J3:J4"/>
    <mergeCell ref="A3:A4"/>
    <mergeCell ref="B3:B4"/>
    <mergeCell ref="C3:C4"/>
    <mergeCell ref="D3:D4"/>
    <mergeCell ref="E3:E4"/>
    <mergeCell ref="F3:H3"/>
    <mergeCell ref="F75:H75"/>
    <mergeCell ref="I75:I76"/>
    <mergeCell ref="J75:J76"/>
    <mergeCell ref="A75:A76"/>
    <mergeCell ref="B75:B76"/>
    <mergeCell ref="C75:C76"/>
    <mergeCell ref="D75:D76"/>
    <mergeCell ref="E75:E76"/>
    <mergeCell ref="F61:H61"/>
    <mergeCell ref="I61:I62"/>
    <mergeCell ref="J61:J62"/>
    <mergeCell ref="A61:A62"/>
    <mergeCell ref="B61:B62"/>
    <mergeCell ref="C61:C62"/>
    <mergeCell ref="D61:D62"/>
    <mergeCell ref="E61:E62"/>
    <mergeCell ref="F17:H17"/>
    <mergeCell ref="I17:I18"/>
    <mergeCell ref="J17:J18"/>
    <mergeCell ref="A32:A33"/>
    <mergeCell ref="B32:B33"/>
    <mergeCell ref="C32:C33"/>
    <mergeCell ref="D32:D33"/>
    <mergeCell ref="E32:E33"/>
    <mergeCell ref="F32:H32"/>
    <mergeCell ref="I32:I33"/>
    <mergeCell ref="J32:J33"/>
    <mergeCell ref="A17:A18"/>
    <mergeCell ref="B17:B18"/>
    <mergeCell ref="C17:C18"/>
    <mergeCell ref="D17:D18"/>
    <mergeCell ref="E17:E18"/>
    <mergeCell ref="A192:A193"/>
    <mergeCell ref="B192:B193"/>
    <mergeCell ref="C192:C193"/>
    <mergeCell ref="D192:D193"/>
    <mergeCell ref="E192:E193"/>
    <mergeCell ref="A263:A264"/>
    <mergeCell ref="B263:B264"/>
    <mergeCell ref="C263:C264"/>
    <mergeCell ref="D263:D264"/>
    <mergeCell ref="E263:E264"/>
    <mergeCell ref="A249:A250"/>
    <mergeCell ref="B249:B250"/>
    <mergeCell ref="C249:C250"/>
    <mergeCell ref="D249:D250"/>
    <mergeCell ref="E249:E250"/>
    <mergeCell ref="A235:A236"/>
    <mergeCell ref="B235:B236"/>
    <mergeCell ref="C235:C236"/>
    <mergeCell ref="D235:D236"/>
    <mergeCell ref="E235:E236"/>
    <mergeCell ref="J206:J207"/>
    <mergeCell ref="F263:H263"/>
    <mergeCell ref="I263:I264"/>
    <mergeCell ref="J263:J264"/>
    <mergeCell ref="F249:H249"/>
    <mergeCell ref="I249:I250"/>
    <mergeCell ref="J249:J250"/>
    <mergeCell ref="F235:H235"/>
    <mergeCell ref="I235:I236"/>
    <mergeCell ref="J235:J236"/>
    <mergeCell ref="F206:H206"/>
    <mergeCell ref="A291:A292"/>
    <mergeCell ref="B291:B292"/>
    <mergeCell ref="C291:C292"/>
    <mergeCell ref="D291:D292"/>
    <mergeCell ref="E291:E292"/>
    <mergeCell ref="F291:H291"/>
    <mergeCell ref="A306:A307"/>
    <mergeCell ref="B306:B307"/>
    <mergeCell ref="C306:C307"/>
    <mergeCell ref="D306:D307"/>
    <mergeCell ref="E306:E307"/>
    <mergeCell ref="F306:H306"/>
    <mergeCell ref="B277:B278"/>
    <mergeCell ref="C277:C278"/>
    <mergeCell ref="D277:D278"/>
    <mergeCell ref="E277:E278"/>
    <mergeCell ref="F277:H277"/>
    <mergeCell ref="F320:H320"/>
    <mergeCell ref="I206:I207"/>
    <mergeCell ref="I306:I307"/>
    <mergeCell ref="I291:I292"/>
    <mergeCell ref="I277:I278"/>
    <mergeCell ref="J277:J278"/>
    <mergeCell ref="A484:A485"/>
    <mergeCell ref="B484:B485"/>
    <mergeCell ref="C484:C485"/>
    <mergeCell ref="D484:D485"/>
    <mergeCell ref="E484:E485"/>
    <mergeCell ref="F484:H484"/>
    <mergeCell ref="I484:I485"/>
    <mergeCell ref="J484:J485"/>
    <mergeCell ref="I377:I378"/>
    <mergeCell ref="J377:J378"/>
    <mergeCell ref="A377:A378"/>
    <mergeCell ref="B377:B378"/>
    <mergeCell ref="C377:C378"/>
    <mergeCell ref="D377:D378"/>
    <mergeCell ref="A391:A392"/>
    <mergeCell ref="B391:B392"/>
    <mergeCell ref="C391:C392"/>
    <mergeCell ref="D391:D392"/>
    <mergeCell ref="E391:E392"/>
    <mergeCell ref="F391:H391"/>
    <mergeCell ref="J306:J307"/>
    <mergeCell ref="J291:J292"/>
    <mergeCell ref="A277:A278"/>
    <mergeCell ref="I564:I565"/>
    <mergeCell ref="J564:J565"/>
    <mergeCell ref="A564:A565"/>
    <mergeCell ref="B564:B565"/>
    <mergeCell ref="C564:C565"/>
    <mergeCell ref="D564:D565"/>
    <mergeCell ref="E564:E565"/>
    <mergeCell ref="F564:H564"/>
    <mergeCell ref="A594:A595"/>
    <mergeCell ref="B594:B595"/>
    <mergeCell ref="C594:C595"/>
    <mergeCell ref="D594:D595"/>
    <mergeCell ref="E594:E595"/>
    <mergeCell ref="F594:H594"/>
    <mergeCell ref="I594:I595"/>
    <mergeCell ref="J594:J595"/>
    <mergeCell ref="A579:A580"/>
    <mergeCell ref="B579:B580"/>
    <mergeCell ref="C579:C580"/>
    <mergeCell ref="D579:D580"/>
    <mergeCell ref="E579:E580"/>
    <mergeCell ref="F579:H579"/>
    <mergeCell ref="I579:I580"/>
    <mergeCell ref="J579:J580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E4E9-0734-4C1C-86BF-BFE1393E30C0}">
  <sheetPr>
    <tabColor theme="9"/>
  </sheetPr>
  <dimension ref="A1:J413"/>
  <sheetViews>
    <sheetView topLeftCell="A396" workbookViewId="0">
      <selection activeCell="E403" sqref="E403"/>
    </sheetView>
  </sheetViews>
  <sheetFormatPr baseColWidth="10" defaultRowHeight="15"/>
  <cols>
    <col min="1" max="1" width="14" bestFit="1" customWidth="1"/>
    <col min="2" max="2" width="10.85546875" bestFit="1" customWidth="1"/>
    <col min="3" max="3" width="34" customWidth="1"/>
    <col min="4" max="4" width="12.85546875" bestFit="1" customWidth="1"/>
    <col min="5" max="5" width="14.140625" bestFit="1" customWidth="1"/>
    <col min="6" max="6" width="9" bestFit="1" customWidth="1"/>
    <col min="7" max="7" width="6.28515625" bestFit="1" customWidth="1"/>
    <col min="8" max="8" width="11.28515625" bestFit="1" customWidth="1"/>
    <col min="10" max="10" width="28.140625" bestFit="1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38</v>
      </c>
      <c r="B5" s="6">
        <v>44805.750916631943</v>
      </c>
      <c r="C5" s="5" t="s">
        <v>39</v>
      </c>
      <c r="D5" s="11"/>
      <c r="E5" s="8"/>
      <c r="F5" s="9">
        <v>5557.92</v>
      </c>
      <c r="I5" s="7" t="s">
        <v>9</v>
      </c>
      <c r="J5" s="5" t="s">
        <v>39</v>
      </c>
    </row>
    <row r="6" spans="1:10">
      <c r="A6" s="5" t="s">
        <v>38</v>
      </c>
      <c r="B6" s="6">
        <v>44805.750916631943</v>
      </c>
      <c r="C6" s="5" t="s">
        <v>39</v>
      </c>
      <c r="D6" s="11"/>
      <c r="E6" s="8"/>
      <c r="H6" s="9">
        <v>85.3</v>
      </c>
      <c r="I6" s="5" t="s">
        <v>33</v>
      </c>
      <c r="J6" s="5" t="s">
        <v>39</v>
      </c>
    </row>
    <row r="7" spans="1:10">
      <c r="A7" s="10" t="s">
        <v>15</v>
      </c>
      <c r="B7" s="3"/>
      <c r="C7" s="3"/>
      <c r="D7" s="11"/>
      <c r="E7" s="8"/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0">
        <v>111734530</v>
      </c>
      <c r="E8" s="21">
        <v>111734657</v>
      </c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167</v>
      </c>
      <c r="B15" s="6">
        <v>44806.75328153935</v>
      </c>
      <c r="C15" s="5" t="s">
        <v>39</v>
      </c>
      <c r="D15" s="11"/>
      <c r="E15" s="8"/>
      <c r="F15" s="9">
        <v>8280.92</v>
      </c>
      <c r="I15" s="7" t="s">
        <v>9</v>
      </c>
      <c r="J15" s="5" t="s">
        <v>39</v>
      </c>
    </row>
    <row r="16" spans="1:10">
      <c r="A16" s="5" t="s">
        <v>167</v>
      </c>
      <c r="B16" s="6">
        <v>44806.75328153935</v>
      </c>
      <c r="C16" s="5" t="s">
        <v>39</v>
      </c>
      <c r="D16" s="11"/>
      <c r="E16" s="8"/>
      <c r="H16" s="9">
        <v>64.599999999999994</v>
      </c>
      <c r="I16" s="5" t="s">
        <v>33</v>
      </c>
      <c r="J16" s="5" t="s">
        <v>39</v>
      </c>
    </row>
    <row r="17" spans="1:10">
      <c r="A17" s="10" t="s">
        <v>15</v>
      </c>
      <c r="B17" s="3"/>
      <c r="C17" s="3"/>
      <c r="D17" s="11"/>
      <c r="E17" s="8"/>
      <c r="G17" s="9"/>
      <c r="I17" s="7"/>
      <c r="J17" s="8"/>
    </row>
    <row r="18" spans="1:10" ht="15.75">
      <c r="A18" s="12" t="s">
        <v>16</v>
      </c>
      <c r="B18" s="12" t="s">
        <v>17</v>
      </c>
      <c r="C18" s="12" t="s">
        <v>18</v>
      </c>
      <c r="D18" s="20">
        <v>111734532</v>
      </c>
      <c r="E18" s="21">
        <v>111734659</v>
      </c>
      <c r="H18" s="9"/>
      <c r="I18" s="7"/>
      <c r="J18" s="8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146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5" t="s">
        <v>168</v>
      </c>
      <c r="B25" s="6">
        <v>44807.55552790509</v>
      </c>
      <c r="C25" s="5" t="s">
        <v>39</v>
      </c>
      <c r="D25" s="11"/>
      <c r="E25" s="8"/>
      <c r="F25" s="9">
        <v>8326.18</v>
      </c>
      <c r="I25" s="7" t="s">
        <v>9</v>
      </c>
      <c r="J25" s="5" t="s">
        <v>39</v>
      </c>
    </row>
    <row r="26" spans="1:10">
      <c r="A26" s="5" t="s">
        <v>168</v>
      </c>
      <c r="B26" s="6">
        <v>44807.55552790509</v>
      </c>
      <c r="C26" s="5" t="s">
        <v>39</v>
      </c>
      <c r="D26" s="11"/>
      <c r="E26" s="8"/>
      <c r="H26" s="9">
        <v>27.9</v>
      </c>
      <c r="I26" s="5" t="s">
        <v>33</v>
      </c>
      <c r="J26" s="5" t="s">
        <v>39</v>
      </c>
    </row>
    <row r="27" spans="1:10">
      <c r="A27" s="10" t="s">
        <v>15</v>
      </c>
      <c r="B27" s="3"/>
      <c r="C27" s="3"/>
      <c r="D27" s="11"/>
      <c r="E27" s="8"/>
      <c r="G27" s="9"/>
      <c r="I27" s="7"/>
      <c r="J27" s="8"/>
    </row>
    <row r="28" spans="1:10" ht="15.75">
      <c r="A28" s="12" t="s">
        <v>16</v>
      </c>
      <c r="B28" s="12" t="s">
        <v>17</v>
      </c>
      <c r="C28" s="12" t="s">
        <v>18</v>
      </c>
      <c r="D28" s="20">
        <v>111764676</v>
      </c>
      <c r="E28" s="21">
        <v>111764889</v>
      </c>
      <c r="H28" s="9"/>
      <c r="I28" s="7"/>
      <c r="J28" s="8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260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27" t="s">
        <v>0</v>
      </c>
      <c r="B33" s="27" t="s">
        <v>2</v>
      </c>
      <c r="C33" s="27" t="s">
        <v>3</v>
      </c>
      <c r="D33" s="27" t="s">
        <v>4</v>
      </c>
      <c r="E33" s="27" t="s">
        <v>5</v>
      </c>
      <c r="F33" s="29" t="s">
        <v>6</v>
      </c>
      <c r="G33" s="30"/>
      <c r="H33" s="31"/>
      <c r="I33" s="27" t="s">
        <v>7</v>
      </c>
      <c r="J33" s="27" t="s">
        <v>8</v>
      </c>
    </row>
    <row r="34" spans="1:10">
      <c r="A34" s="28"/>
      <c r="B34" s="28"/>
      <c r="C34" s="28"/>
      <c r="D34" s="28"/>
      <c r="E34" s="28"/>
      <c r="F34" s="4" t="s">
        <v>9</v>
      </c>
      <c r="G34" s="4" t="s">
        <v>10</v>
      </c>
      <c r="H34" s="4" t="s">
        <v>11</v>
      </c>
      <c r="I34" s="28"/>
      <c r="J34" s="28"/>
    </row>
    <row r="35" spans="1:10">
      <c r="A35" s="5" t="s">
        <v>264</v>
      </c>
      <c r="B35" s="6">
        <v>44809.763316215278</v>
      </c>
      <c r="C35" s="5" t="s">
        <v>39</v>
      </c>
      <c r="D35" s="11"/>
      <c r="E35" s="8"/>
      <c r="F35" s="9">
        <v>9290.3700000000008</v>
      </c>
      <c r="I35" s="7" t="s">
        <v>9</v>
      </c>
      <c r="J35" s="5" t="s">
        <v>39</v>
      </c>
    </row>
    <row r="36" spans="1:10">
      <c r="A36" s="5" t="s">
        <v>264</v>
      </c>
      <c r="B36" s="6">
        <v>44809.763316215278</v>
      </c>
      <c r="C36" s="5" t="s">
        <v>39</v>
      </c>
      <c r="D36" s="11"/>
      <c r="E36" s="8"/>
      <c r="H36" s="9">
        <v>350.5</v>
      </c>
      <c r="I36" s="5" t="s">
        <v>33</v>
      </c>
      <c r="J36" s="5" t="s">
        <v>39</v>
      </c>
    </row>
    <row r="37" spans="1:10">
      <c r="A37" s="10" t="s">
        <v>15</v>
      </c>
      <c r="B37" s="3"/>
      <c r="C37" s="3"/>
      <c r="D37" s="11"/>
      <c r="E37" s="8"/>
      <c r="H37" s="9"/>
      <c r="I37" s="7"/>
      <c r="J37" s="5"/>
    </row>
    <row r="38" spans="1:10" ht="15.75">
      <c r="A38" s="12" t="s">
        <v>16</v>
      </c>
      <c r="B38" s="12" t="s">
        <v>17</v>
      </c>
      <c r="C38" s="12" t="s">
        <v>18</v>
      </c>
      <c r="D38" s="20">
        <v>111766449</v>
      </c>
      <c r="E38" s="21">
        <v>111766663</v>
      </c>
      <c r="H38" s="9"/>
      <c r="I38" s="7"/>
      <c r="J38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312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3" t="s">
        <v>0</v>
      </c>
      <c r="B43" s="103" t="s">
        <v>2</v>
      </c>
      <c r="C43" s="103" t="s">
        <v>3</v>
      </c>
      <c r="D43" s="103" t="s">
        <v>4</v>
      </c>
      <c r="E43" s="103" t="s">
        <v>5</v>
      </c>
      <c r="F43" s="105" t="s">
        <v>6</v>
      </c>
      <c r="G43" s="106"/>
      <c r="H43" s="107"/>
      <c r="I43" s="103" t="s">
        <v>7</v>
      </c>
      <c r="J43" s="103" t="s">
        <v>8</v>
      </c>
    </row>
    <row r="44" spans="1:10">
      <c r="A44" s="104"/>
      <c r="B44" s="104"/>
      <c r="C44" s="104"/>
      <c r="D44" s="104"/>
      <c r="E44" s="104"/>
      <c r="F44" s="46" t="s">
        <v>9</v>
      </c>
      <c r="G44" s="46" t="s">
        <v>10</v>
      </c>
      <c r="H44" s="46" t="s">
        <v>11</v>
      </c>
      <c r="I44" s="104"/>
      <c r="J44" s="104"/>
    </row>
    <row r="45" spans="1:10">
      <c r="A45" s="5" t="s">
        <v>316</v>
      </c>
      <c r="B45" s="6">
        <v>44810.755965208336</v>
      </c>
      <c r="C45" s="5" t="s">
        <v>39</v>
      </c>
      <c r="D45" s="11"/>
      <c r="E45" s="8"/>
      <c r="F45" s="9">
        <v>9305.34</v>
      </c>
      <c r="I45" s="7" t="s">
        <v>9</v>
      </c>
      <c r="J45" s="5" t="s">
        <v>39</v>
      </c>
    </row>
    <row r="46" spans="1:10">
      <c r="A46" s="5" t="s">
        <v>316</v>
      </c>
      <c r="B46" s="6">
        <v>44810.755965208336</v>
      </c>
      <c r="C46" s="5" t="s">
        <v>39</v>
      </c>
      <c r="D46" s="11"/>
      <c r="E46" s="8"/>
      <c r="H46" s="9">
        <v>602.20000000000005</v>
      </c>
      <c r="I46" s="5" t="s">
        <v>33</v>
      </c>
      <c r="J46" s="5" t="s">
        <v>39</v>
      </c>
    </row>
    <row r="47" spans="1:10">
      <c r="A47" s="10" t="s">
        <v>15</v>
      </c>
      <c r="B47" s="3"/>
      <c r="C47" s="3"/>
      <c r="D47" s="11"/>
      <c r="E47" s="8"/>
      <c r="F47" s="9"/>
      <c r="I47" s="7"/>
      <c r="J47" s="5"/>
    </row>
    <row r="48" spans="1:10" ht="15.75">
      <c r="A48" s="12" t="s">
        <v>16</v>
      </c>
      <c r="B48" s="12" t="s">
        <v>17</v>
      </c>
      <c r="C48" s="12" t="s">
        <v>18</v>
      </c>
      <c r="D48" s="20">
        <v>111768140</v>
      </c>
      <c r="E48" s="21">
        <v>111768288</v>
      </c>
      <c r="F48" s="9"/>
      <c r="I48" s="7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357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103" t="s">
        <v>0</v>
      </c>
      <c r="B53" s="103" t="s">
        <v>2</v>
      </c>
      <c r="C53" s="103" t="s">
        <v>3</v>
      </c>
      <c r="D53" s="103" t="s">
        <v>4</v>
      </c>
      <c r="E53" s="103" t="s">
        <v>5</v>
      </c>
      <c r="F53" s="105" t="s">
        <v>6</v>
      </c>
      <c r="G53" s="106"/>
      <c r="H53" s="107"/>
      <c r="I53" s="103" t="s">
        <v>7</v>
      </c>
      <c r="J53" s="103" t="s">
        <v>8</v>
      </c>
    </row>
    <row r="54" spans="1:10">
      <c r="A54" s="104"/>
      <c r="B54" s="104"/>
      <c r="C54" s="104"/>
      <c r="D54" s="104"/>
      <c r="E54" s="104"/>
      <c r="F54" s="46" t="s">
        <v>9</v>
      </c>
      <c r="G54" s="46" t="s">
        <v>10</v>
      </c>
      <c r="H54" s="46" t="s">
        <v>11</v>
      </c>
      <c r="I54" s="104"/>
      <c r="J54" s="104"/>
    </row>
    <row r="55" spans="1:10">
      <c r="A55" s="5" t="s">
        <v>361</v>
      </c>
      <c r="B55" s="6">
        <v>44811.751830081019</v>
      </c>
      <c r="C55" s="5" t="s">
        <v>39</v>
      </c>
      <c r="D55" s="11"/>
      <c r="E55" s="8"/>
      <c r="F55" s="9">
        <v>9966.19</v>
      </c>
      <c r="I55" s="7" t="s">
        <v>9</v>
      </c>
      <c r="J55" s="5" t="s">
        <v>39</v>
      </c>
    </row>
    <row r="56" spans="1:10">
      <c r="A56" s="5" t="s">
        <v>361</v>
      </c>
      <c r="B56" s="6">
        <v>44811.751830081019</v>
      </c>
      <c r="C56" s="5" t="s">
        <v>39</v>
      </c>
      <c r="D56" s="11"/>
      <c r="E56" s="8"/>
      <c r="H56" s="9">
        <v>455.55</v>
      </c>
      <c r="I56" s="5" t="s">
        <v>33</v>
      </c>
      <c r="J56" s="5" t="s">
        <v>39</v>
      </c>
    </row>
    <row r="57" spans="1:10">
      <c r="A57" s="10" t="s">
        <v>15</v>
      </c>
      <c r="B57" s="3"/>
      <c r="C57" s="3"/>
      <c r="D57" s="11"/>
      <c r="E57" s="8"/>
      <c r="H57" s="9"/>
      <c r="I57" s="7"/>
      <c r="J57" s="8"/>
    </row>
    <row r="58" spans="1:10" ht="15.75">
      <c r="A58" s="12" t="s">
        <v>16</v>
      </c>
      <c r="B58" s="12" t="s">
        <v>17</v>
      </c>
      <c r="C58" s="12" t="s">
        <v>18</v>
      </c>
      <c r="D58" s="20">
        <v>111773432</v>
      </c>
      <c r="E58" s="21">
        <v>111784080</v>
      </c>
      <c r="H58" s="9"/>
      <c r="I58" s="7"/>
      <c r="J58" s="8"/>
    </row>
    <row r="61" spans="1:10">
      <c r="A61" s="1" t="s">
        <v>0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3" t="s">
        <v>399</v>
      </c>
      <c r="B62" s="2"/>
      <c r="C62" s="2"/>
      <c r="D62" s="2"/>
      <c r="E62" s="2"/>
      <c r="F62" s="2"/>
      <c r="G62" s="2"/>
      <c r="H62" s="2"/>
      <c r="I62" s="2"/>
      <c r="J62" s="2"/>
    </row>
    <row r="63" spans="1:10">
      <c r="A63" s="103" t="s">
        <v>0</v>
      </c>
      <c r="B63" s="103" t="s">
        <v>2</v>
      </c>
      <c r="C63" s="103" t="s">
        <v>3</v>
      </c>
      <c r="D63" s="103" t="s">
        <v>4</v>
      </c>
      <c r="E63" s="103" t="s">
        <v>5</v>
      </c>
      <c r="F63" s="105" t="s">
        <v>6</v>
      </c>
      <c r="G63" s="106"/>
      <c r="H63" s="107"/>
      <c r="I63" s="103" t="s">
        <v>7</v>
      </c>
      <c r="J63" s="103" t="s">
        <v>8</v>
      </c>
    </row>
    <row r="64" spans="1:10">
      <c r="A64" s="104"/>
      <c r="B64" s="104"/>
      <c r="C64" s="104"/>
      <c r="D64" s="104"/>
      <c r="E64" s="104"/>
      <c r="F64" s="46" t="s">
        <v>9</v>
      </c>
      <c r="G64" s="46" t="s">
        <v>10</v>
      </c>
      <c r="H64" s="46" t="s">
        <v>11</v>
      </c>
      <c r="I64" s="104"/>
      <c r="J64" s="104"/>
    </row>
    <row r="65" spans="1:10">
      <c r="A65" s="5" t="s">
        <v>403</v>
      </c>
      <c r="B65" s="6">
        <v>44812.750937326389</v>
      </c>
      <c r="C65" s="5" t="s">
        <v>39</v>
      </c>
      <c r="D65" s="11"/>
      <c r="E65" s="8"/>
      <c r="F65" s="9">
        <v>9357.77</v>
      </c>
      <c r="I65" s="7" t="s">
        <v>9</v>
      </c>
      <c r="J65" s="5" t="s">
        <v>39</v>
      </c>
    </row>
    <row r="66" spans="1:10">
      <c r="A66" s="10" t="s">
        <v>15</v>
      </c>
      <c r="B66" s="3"/>
      <c r="C66" s="3"/>
      <c r="D66" s="11"/>
      <c r="E66" s="8"/>
      <c r="H66" s="9"/>
      <c r="I66" s="7"/>
      <c r="J66" s="5"/>
    </row>
    <row r="67" spans="1:10" ht="15.75">
      <c r="A67" s="12" t="s">
        <v>16</v>
      </c>
      <c r="B67" s="12" t="s">
        <v>17</v>
      </c>
      <c r="C67" s="12" t="s">
        <v>18</v>
      </c>
      <c r="D67" s="20">
        <v>111794468</v>
      </c>
      <c r="E67" s="21">
        <v>111794635</v>
      </c>
      <c r="H67" s="9"/>
      <c r="I67" s="7"/>
      <c r="J67" s="5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441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3" t="s">
        <v>0</v>
      </c>
      <c r="B72" s="103" t="s">
        <v>2</v>
      </c>
      <c r="C72" s="103" t="s">
        <v>3</v>
      </c>
      <c r="D72" s="103" t="s">
        <v>4</v>
      </c>
      <c r="E72" s="103" t="s">
        <v>5</v>
      </c>
      <c r="F72" s="105" t="s">
        <v>6</v>
      </c>
      <c r="G72" s="106"/>
      <c r="H72" s="107"/>
      <c r="I72" s="103" t="s">
        <v>7</v>
      </c>
      <c r="J72" s="103" t="s">
        <v>8</v>
      </c>
    </row>
    <row r="73" spans="1:10">
      <c r="A73" s="104"/>
      <c r="B73" s="104"/>
      <c r="C73" s="104"/>
      <c r="D73" s="104"/>
      <c r="E73" s="104"/>
      <c r="F73" s="46" t="s">
        <v>9</v>
      </c>
      <c r="G73" s="46" t="s">
        <v>10</v>
      </c>
      <c r="H73" s="46" t="s">
        <v>11</v>
      </c>
      <c r="I73" s="104"/>
      <c r="J73" s="104"/>
    </row>
    <row r="74" spans="1:10">
      <c r="A74" s="5" t="s">
        <v>448</v>
      </c>
      <c r="B74" s="6">
        <v>44813.757919988428</v>
      </c>
      <c r="C74" s="5" t="s">
        <v>39</v>
      </c>
      <c r="D74" s="11"/>
      <c r="E74" s="8"/>
      <c r="F74" s="9">
        <v>9763.91</v>
      </c>
      <c r="I74" s="7" t="s">
        <v>9</v>
      </c>
      <c r="J74" s="5" t="s">
        <v>39</v>
      </c>
    </row>
    <row r="75" spans="1:10">
      <c r="A75" s="5" t="s">
        <v>448</v>
      </c>
      <c r="B75" s="6">
        <v>44813.757919988428</v>
      </c>
      <c r="C75" s="5" t="s">
        <v>39</v>
      </c>
      <c r="D75" s="11"/>
      <c r="E75" s="8"/>
      <c r="H75" s="9">
        <v>122.48</v>
      </c>
      <c r="I75" s="5" t="s">
        <v>33</v>
      </c>
      <c r="J75" s="5" t="s">
        <v>39</v>
      </c>
    </row>
    <row r="76" spans="1:10">
      <c r="A76" s="10" t="s">
        <v>15</v>
      </c>
      <c r="B76" s="3"/>
      <c r="C76" s="3"/>
      <c r="D76" s="11"/>
      <c r="E76" s="8"/>
      <c r="F76" s="9"/>
      <c r="I76" s="7"/>
      <c r="J76" s="8"/>
    </row>
    <row r="77" spans="1:10" ht="15.75">
      <c r="A77" s="12" t="s">
        <v>16</v>
      </c>
      <c r="B77" s="12" t="s">
        <v>17</v>
      </c>
      <c r="C77" s="12" t="s">
        <v>18</v>
      </c>
      <c r="D77" s="20">
        <v>111794470</v>
      </c>
      <c r="E77" s="21">
        <v>111794636</v>
      </c>
      <c r="F77" s="9"/>
      <c r="I77" s="7"/>
      <c r="J77" s="8"/>
    </row>
    <row r="78" spans="1:10">
      <c r="A78" s="5"/>
      <c r="B78" s="6"/>
      <c r="C78" s="5"/>
      <c r="D78" s="11"/>
      <c r="E78" s="8"/>
      <c r="F78" s="9"/>
      <c r="I78" s="7"/>
      <c r="J78" s="8"/>
    </row>
    <row r="79" spans="1:10">
      <c r="A79" s="5"/>
      <c r="B79" s="6"/>
      <c r="C79" s="5"/>
      <c r="D79" s="11"/>
      <c r="E79" s="8"/>
      <c r="F79" s="9"/>
      <c r="I79" s="7"/>
      <c r="J79" s="8"/>
    </row>
    <row r="80" spans="1:10">
      <c r="A80" s="1" t="s">
        <v>0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3" t="s">
        <v>437</v>
      </c>
      <c r="B81" s="2"/>
      <c r="C81" s="2"/>
      <c r="D81" s="2"/>
      <c r="E81" s="2"/>
      <c r="F81" s="2"/>
      <c r="G81" s="2"/>
      <c r="H81" s="2"/>
      <c r="I81" s="2"/>
      <c r="J81" s="2"/>
    </row>
    <row r="82" spans="1:10">
      <c r="A82" s="103" t="s">
        <v>0</v>
      </c>
      <c r="B82" s="103" t="s">
        <v>2</v>
      </c>
      <c r="C82" s="103" t="s">
        <v>3</v>
      </c>
      <c r="D82" s="103" t="s">
        <v>4</v>
      </c>
      <c r="E82" s="103" t="s">
        <v>5</v>
      </c>
      <c r="F82" s="105" t="s">
        <v>6</v>
      </c>
      <c r="G82" s="106"/>
      <c r="H82" s="107"/>
      <c r="I82" s="103" t="s">
        <v>7</v>
      </c>
      <c r="J82" s="103" t="s">
        <v>8</v>
      </c>
    </row>
    <row r="83" spans="1:10">
      <c r="A83" s="104"/>
      <c r="B83" s="104"/>
      <c r="C83" s="104"/>
      <c r="D83" s="104"/>
      <c r="E83" s="104"/>
      <c r="F83" s="46" t="s">
        <v>9</v>
      </c>
      <c r="G83" s="46" t="s">
        <v>10</v>
      </c>
      <c r="H83" s="46" t="s">
        <v>11</v>
      </c>
      <c r="I83" s="104"/>
      <c r="J83" s="104"/>
    </row>
    <row r="84" spans="1:10">
      <c r="A84" s="5" t="s">
        <v>449</v>
      </c>
      <c r="B84" s="6">
        <v>44814.558223692133</v>
      </c>
      <c r="C84" s="5" t="s">
        <v>39</v>
      </c>
      <c r="D84" s="11"/>
      <c r="E84" s="8"/>
      <c r="F84" s="9">
        <v>6656.79</v>
      </c>
      <c r="I84" s="7" t="s">
        <v>9</v>
      </c>
      <c r="J84" s="5" t="s">
        <v>39</v>
      </c>
    </row>
    <row r="85" spans="1:10">
      <c r="A85" s="10" t="s">
        <v>15</v>
      </c>
      <c r="B85" s="3"/>
      <c r="C85" s="3"/>
      <c r="D85" s="11"/>
      <c r="E85" s="8"/>
      <c r="H85" s="9"/>
      <c r="I85" s="5"/>
      <c r="J85" s="5"/>
    </row>
    <row r="86" spans="1:10" ht="15.75">
      <c r="A86" s="12" t="s">
        <v>16</v>
      </c>
      <c r="B86" s="12" t="s">
        <v>17</v>
      </c>
      <c r="C86" s="12" t="s">
        <v>18</v>
      </c>
      <c r="D86" s="20">
        <v>111796440</v>
      </c>
      <c r="E86" s="21">
        <v>111803069</v>
      </c>
      <c r="H86" s="9"/>
      <c r="I86" s="5"/>
      <c r="J86" s="5"/>
    </row>
    <row r="88" spans="1:10">
      <c r="A88" s="23" t="s">
        <v>640</v>
      </c>
      <c r="B88" s="23"/>
      <c r="C88" s="23"/>
      <c r="D88" s="23"/>
      <c r="E88" s="41"/>
    </row>
    <row r="90" spans="1:10">
      <c r="A90" s="1" t="s">
        <v>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3" t="s">
        <v>504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103" t="s">
        <v>0</v>
      </c>
      <c r="B92" s="103" t="s">
        <v>2</v>
      </c>
      <c r="C92" s="103" t="s">
        <v>3</v>
      </c>
      <c r="D92" s="103" t="s">
        <v>4</v>
      </c>
      <c r="E92" s="103" t="s">
        <v>5</v>
      </c>
      <c r="F92" s="105" t="s">
        <v>6</v>
      </c>
      <c r="G92" s="106"/>
      <c r="H92" s="107"/>
      <c r="I92" s="103" t="s">
        <v>7</v>
      </c>
      <c r="J92" s="103" t="s">
        <v>8</v>
      </c>
    </row>
    <row r="93" spans="1:10">
      <c r="A93" s="104"/>
      <c r="B93" s="104"/>
      <c r="C93" s="104"/>
      <c r="D93" s="104"/>
      <c r="E93" s="104"/>
      <c r="F93" s="46" t="s">
        <v>9</v>
      </c>
      <c r="G93" s="46" t="s">
        <v>10</v>
      </c>
      <c r="H93" s="46" t="s">
        <v>11</v>
      </c>
      <c r="I93" s="104"/>
      <c r="J93" s="104"/>
    </row>
    <row r="94" spans="1:10">
      <c r="A94" s="5" t="s">
        <v>508</v>
      </c>
      <c r="B94" s="6">
        <v>44816.792372627315</v>
      </c>
      <c r="C94" s="5" t="s">
        <v>39</v>
      </c>
      <c r="D94" s="11"/>
      <c r="E94" s="8"/>
      <c r="F94" s="9">
        <v>8829.3700000000008</v>
      </c>
      <c r="I94" s="7" t="s">
        <v>9</v>
      </c>
      <c r="J94" s="5" t="s">
        <v>39</v>
      </c>
    </row>
    <row r="95" spans="1:10">
      <c r="A95" s="5" t="s">
        <v>508</v>
      </c>
      <c r="B95" s="6">
        <v>44816.792372627315</v>
      </c>
      <c r="C95" s="5" t="s">
        <v>39</v>
      </c>
      <c r="D95" s="11"/>
      <c r="E95" s="8"/>
      <c r="H95" s="9">
        <v>146.5</v>
      </c>
      <c r="I95" s="5" t="s">
        <v>33</v>
      </c>
      <c r="J95" s="5" t="s">
        <v>39</v>
      </c>
    </row>
    <row r="96" spans="1:10">
      <c r="A96" s="10" t="s">
        <v>15</v>
      </c>
      <c r="B96" s="3"/>
      <c r="C96" s="3"/>
      <c r="D96" s="11"/>
      <c r="E96" s="8"/>
      <c r="H96" s="9"/>
      <c r="I96" s="7"/>
      <c r="J96" s="8"/>
    </row>
    <row r="97" spans="1:10" ht="15.75">
      <c r="A97" s="12" t="s">
        <v>16</v>
      </c>
      <c r="B97" s="12" t="s">
        <v>17</v>
      </c>
      <c r="C97" s="12" t="s">
        <v>18</v>
      </c>
      <c r="D97" s="20">
        <v>111806192</v>
      </c>
      <c r="E97" s="21">
        <v>111806264</v>
      </c>
      <c r="H97" s="9"/>
      <c r="I97" s="7"/>
      <c r="J97" s="8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542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546</v>
      </c>
      <c r="B104" s="6">
        <v>44817.796754317133</v>
      </c>
      <c r="C104" s="5" t="s">
        <v>39</v>
      </c>
      <c r="D104" s="11"/>
      <c r="E104" s="8"/>
      <c r="F104" s="9">
        <v>7632.57</v>
      </c>
      <c r="I104" s="7" t="s">
        <v>9</v>
      </c>
      <c r="J104" s="5" t="s">
        <v>39</v>
      </c>
    </row>
    <row r="105" spans="1:10">
      <c r="A105" s="5" t="s">
        <v>546</v>
      </c>
      <c r="B105" s="6">
        <v>44817.796754317133</v>
      </c>
      <c r="C105" s="5" t="s">
        <v>39</v>
      </c>
      <c r="D105" s="11"/>
      <c r="E105" s="8"/>
      <c r="H105" s="9">
        <v>608.79</v>
      </c>
      <c r="I105" s="5" t="s">
        <v>33</v>
      </c>
      <c r="J105" s="5" t="s">
        <v>39</v>
      </c>
    </row>
    <row r="106" spans="1:10">
      <c r="A106" s="10" t="s">
        <v>15</v>
      </c>
      <c r="B106" s="3"/>
      <c r="C106" s="3"/>
      <c r="D106" s="11"/>
      <c r="E106" s="8"/>
      <c r="H106" s="9"/>
      <c r="I106" s="5"/>
      <c r="J106" s="5"/>
    </row>
    <row r="107" spans="1:10" ht="15.75">
      <c r="A107" s="12" t="s">
        <v>16</v>
      </c>
      <c r="B107" s="12" t="s">
        <v>17</v>
      </c>
      <c r="C107" s="12" t="s">
        <v>18</v>
      </c>
      <c r="D107" s="20">
        <v>111808203</v>
      </c>
      <c r="E107" s="21">
        <v>111808272</v>
      </c>
      <c r="H107" s="9"/>
      <c r="I107" s="5"/>
      <c r="J107" s="5"/>
    </row>
    <row r="110" spans="1:10">
      <c r="A110" s="1" t="s">
        <v>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3" t="s">
        <v>573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103" t="s">
        <v>0</v>
      </c>
      <c r="B112" s="103" t="s">
        <v>2</v>
      </c>
      <c r="C112" s="103" t="s">
        <v>3</v>
      </c>
      <c r="D112" s="103" t="s">
        <v>4</v>
      </c>
      <c r="E112" s="103" t="s">
        <v>5</v>
      </c>
      <c r="F112" s="105" t="s">
        <v>6</v>
      </c>
      <c r="G112" s="106"/>
      <c r="H112" s="107"/>
      <c r="I112" s="103" t="s">
        <v>7</v>
      </c>
      <c r="J112" s="103" t="s">
        <v>8</v>
      </c>
    </row>
    <row r="113" spans="1:10">
      <c r="A113" s="104"/>
      <c r="B113" s="104"/>
      <c r="C113" s="104"/>
      <c r="D113" s="104"/>
      <c r="E113" s="104"/>
      <c r="F113" s="46" t="s">
        <v>9</v>
      </c>
      <c r="G113" s="46" t="s">
        <v>10</v>
      </c>
      <c r="H113" s="46" t="s">
        <v>11</v>
      </c>
      <c r="I113" s="104"/>
      <c r="J113" s="104"/>
    </row>
    <row r="114" spans="1:10">
      <c r="A114" s="5" t="s">
        <v>580</v>
      </c>
      <c r="B114" s="6">
        <v>44818.795961053242</v>
      </c>
      <c r="C114" s="5" t="s">
        <v>39</v>
      </c>
      <c r="D114" s="11"/>
      <c r="E114" s="8"/>
      <c r="F114" s="9">
        <v>9760</v>
      </c>
      <c r="I114" s="7" t="s">
        <v>9</v>
      </c>
      <c r="J114" s="5" t="s">
        <v>39</v>
      </c>
    </row>
    <row r="115" spans="1:10">
      <c r="A115" s="10" t="s">
        <v>15</v>
      </c>
      <c r="B115" s="3"/>
      <c r="C115" s="3"/>
      <c r="D115" s="11"/>
      <c r="E115" s="8"/>
      <c r="H115" s="9"/>
      <c r="I115" s="7"/>
      <c r="J115" s="5"/>
    </row>
    <row r="116" spans="1:10" ht="15.75">
      <c r="A116" s="12" t="s">
        <v>16</v>
      </c>
      <c r="B116" s="12" t="s">
        <v>17</v>
      </c>
      <c r="C116" s="12" t="s">
        <v>18</v>
      </c>
      <c r="D116" s="20">
        <v>111817191</v>
      </c>
      <c r="E116" s="21">
        <v>111822382</v>
      </c>
      <c r="H116" s="9"/>
      <c r="I116" s="7"/>
      <c r="J116" s="5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606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3" t="s">
        <v>0</v>
      </c>
      <c r="B121" s="103" t="s">
        <v>2</v>
      </c>
      <c r="C121" s="103" t="s">
        <v>3</v>
      </c>
      <c r="D121" s="103" t="s">
        <v>4</v>
      </c>
      <c r="E121" s="103" t="s">
        <v>5</v>
      </c>
      <c r="F121" s="105" t="s">
        <v>6</v>
      </c>
      <c r="G121" s="106"/>
      <c r="H121" s="107"/>
      <c r="I121" s="103" t="s">
        <v>7</v>
      </c>
      <c r="J121" s="103" t="s">
        <v>8</v>
      </c>
    </row>
    <row r="122" spans="1:10">
      <c r="A122" s="104"/>
      <c r="B122" s="104"/>
      <c r="C122" s="104"/>
      <c r="D122" s="104"/>
      <c r="E122" s="104"/>
      <c r="F122" s="46" t="s">
        <v>9</v>
      </c>
      <c r="G122" s="46" t="s">
        <v>10</v>
      </c>
      <c r="H122" s="46" t="s">
        <v>11</v>
      </c>
      <c r="I122" s="104"/>
      <c r="J122" s="104"/>
    </row>
    <row r="123" spans="1:10">
      <c r="A123" s="5" t="s">
        <v>610</v>
      </c>
      <c r="B123" s="6">
        <v>44819.792456875002</v>
      </c>
      <c r="C123" s="5" t="s">
        <v>39</v>
      </c>
      <c r="D123" s="11"/>
      <c r="E123" s="8"/>
      <c r="F123" s="9">
        <v>10766.33</v>
      </c>
      <c r="I123" s="7" t="s">
        <v>9</v>
      </c>
      <c r="J123" s="5" t="s">
        <v>39</v>
      </c>
    </row>
    <row r="124" spans="1:10">
      <c r="A124" s="5" t="s">
        <v>610</v>
      </c>
      <c r="B124" s="6">
        <v>44819.792456875002</v>
      </c>
      <c r="C124" s="5" t="s">
        <v>39</v>
      </c>
      <c r="D124" s="11"/>
      <c r="E124" s="8"/>
      <c r="H124" s="9">
        <v>67.239999999999995</v>
      </c>
      <c r="I124" s="5" t="s">
        <v>33</v>
      </c>
      <c r="J124" s="5" t="s">
        <v>39</v>
      </c>
    </row>
    <row r="125" spans="1:10">
      <c r="A125" s="10" t="s">
        <v>15</v>
      </c>
      <c r="B125" s="3"/>
      <c r="C125" s="3"/>
      <c r="D125" s="11"/>
      <c r="E125" s="8"/>
      <c r="F125" s="62"/>
      <c r="H125" s="9"/>
      <c r="I125" s="7"/>
      <c r="J125" s="8"/>
    </row>
    <row r="126" spans="1:10" ht="15.75">
      <c r="A126" s="12" t="s">
        <v>16</v>
      </c>
      <c r="B126" s="12" t="s">
        <v>17</v>
      </c>
      <c r="C126" s="12" t="s">
        <v>18</v>
      </c>
      <c r="D126" s="20">
        <v>111824723</v>
      </c>
      <c r="E126" s="21">
        <v>111833528</v>
      </c>
      <c r="H126" s="9"/>
      <c r="I126" s="7"/>
      <c r="J126" s="8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650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103" t="s">
        <v>0</v>
      </c>
      <c r="B131" s="103" t="s">
        <v>2</v>
      </c>
      <c r="C131" s="103" t="s">
        <v>3</v>
      </c>
      <c r="D131" s="103" t="s">
        <v>4</v>
      </c>
      <c r="E131" s="103" t="s">
        <v>5</v>
      </c>
      <c r="F131" s="105" t="s">
        <v>6</v>
      </c>
      <c r="G131" s="106"/>
      <c r="H131" s="107"/>
      <c r="I131" s="103" t="s">
        <v>7</v>
      </c>
      <c r="J131" s="103" t="s">
        <v>8</v>
      </c>
    </row>
    <row r="132" spans="1:10">
      <c r="A132" s="104"/>
      <c r="B132" s="104"/>
      <c r="C132" s="104"/>
      <c r="D132" s="104"/>
      <c r="E132" s="104"/>
      <c r="F132" s="46" t="s">
        <v>9</v>
      </c>
      <c r="G132" s="46" t="s">
        <v>10</v>
      </c>
      <c r="H132" s="46" t="s">
        <v>11</v>
      </c>
      <c r="I132" s="104"/>
      <c r="J132" s="104"/>
    </row>
    <row r="133" spans="1:10">
      <c r="A133" s="5" t="s">
        <v>657</v>
      </c>
      <c r="B133" s="6">
        <v>44820.79310451389</v>
      </c>
      <c r="C133" s="5" t="s">
        <v>39</v>
      </c>
      <c r="D133" s="11"/>
      <c r="E133" s="8"/>
      <c r="F133" s="9">
        <v>9489.5300000000007</v>
      </c>
      <c r="I133" s="7" t="s">
        <v>9</v>
      </c>
      <c r="J133" s="5" t="s">
        <v>39</v>
      </c>
    </row>
    <row r="134" spans="1:10">
      <c r="A134" s="10" t="s">
        <v>15</v>
      </c>
      <c r="B134" s="3"/>
      <c r="C134" s="3"/>
      <c r="D134" s="11"/>
      <c r="E134" s="8"/>
      <c r="H134" s="9"/>
      <c r="I134" s="7"/>
      <c r="J134" s="8"/>
    </row>
    <row r="135" spans="1:10" ht="15.75">
      <c r="A135" s="12" t="s">
        <v>16</v>
      </c>
      <c r="B135" s="12" t="s">
        <v>17</v>
      </c>
      <c r="C135" s="12" t="s">
        <v>18</v>
      </c>
      <c r="D135" s="20">
        <v>111824784</v>
      </c>
      <c r="E135" s="21">
        <v>111833529</v>
      </c>
      <c r="H135" s="9"/>
      <c r="I135" s="7"/>
      <c r="J135" s="8"/>
    </row>
    <row r="136" spans="1:10">
      <c r="A136" s="5"/>
      <c r="B136" s="6"/>
      <c r="C136" s="5"/>
      <c r="D136" s="11"/>
      <c r="E136" s="8"/>
      <c r="H136" s="9"/>
      <c r="I136" s="7"/>
      <c r="J136" s="8"/>
    </row>
    <row r="137" spans="1:10">
      <c r="A137" s="5"/>
      <c r="B137" s="6"/>
      <c r="C137" s="5"/>
      <c r="D137" s="11"/>
      <c r="E137" s="8"/>
      <c r="H137" s="9"/>
      <c r="I137" s="7"/>
      <c r="J137" s="8"/>
    </row>
    <row r="138" spans="1:10">
      <c r="A138" s="1" t="s">
        <v>0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3" t="s">
        <v>645</v>
      </c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103" t="s">
        <v>0</v>
      </c>
      <c r="B140" s="103" t="s">
        <v>2</v>
      </c>
      <c r="C140" s="103" t="s">
        <v>3</v>
      </c>
      <c r="D140" s="103" t="s">
        <v>4</v>
      </c>
      <c r="E140" s="103" t="s">
        <v>5</v>
      </c>
      <c r="F140" s="105" t="s">
        <v>6</v>
      </c>
      <c r="G140" s="106"/>
      <c r="H140" s="107"/>
      <c r="I140" s="103" t="s">
        <v>7</v>
      </c>
      <c r="J140" s="103" t="s">
        <v>8</v>
      </c>
    </row>
    <row r="141" spans="1:10">
      <c r="A141" s="104"/>
      <c r="B141" s="104"/>
      <c r="C141" s="104"/>
      <c r="D141" s="104"/>
      <c r="E141" s="104"/>
      <c r="F141" s="46" t="s">
        <v>9</v>
      </c>
      <c r="G141" s="46" t="s">
        <v>10</v>
      </c>
      <c r="H141" s="46" t="s">
        <v>11</v>
      </c>
      <c r="I141" s="104"/>
      <c r="J141" s="104"/>
    </row>
    <row r="142" spans="1:10">
      <c r="A142" s="5" t="s">
        <v>658</v>
      </c>
      <c r="B142" s="6">
        <v>44821.584179351848</v>
      </c>
      <c r="C142" s="5" t="s">
        <v>39</v>
      </c>
      <c r="D142" s="11"/>
      <c r="E142" s="8"/>
      <c r="F142" s="9">
        <v>7043.38</v>
      </c>
      <c r="I142" s="7" t="s">
        <v>9</v>
      </c>
      <c r="J142" s="5" t="s">
        <v>39</v>
      </c>
    </row>
    <row r="143" spans="1:10">
      <c r="A143" s="5" t="s">
        <v>658</v>
      </c>
      <c r="B143" s="6">
        <v>44821.584179351848</v>
      </c>
      <c r="C143" s="5" t="s">
        <v>39</v>
      </c>
      <c r="D143" s="11"/>
      <c r="E143" s="8"/>
      <c r="H143" s="9">
        <v>224.1</v>
      </c>
      <c r="I143" s="5" t="s">
        <v>33</v>
      </c>
      <c r="J143" s="5" t="s">
        <v>39</v>
      </c>
    </row>
    <row r="144" spans="1:10">
      <c r="A144" s="10" t="s">
        <v>15</v>
      </c>
      <c r="B144" s="3"/>
      <c r="C144" s="3"/>
      <c r="D144" s="11"/>
      <c r="E144" s="8"/>
      <c r="H144" s="9"/>
      <c r="I144" s="7"/>
      <c r="J144" s="8"/>
    </row>
    <row r="145" spans="1:10" ht="15.75">
      <c r="A145" s="12" t="s">
        <v>16</v>
      </c>
      <c r="B145" s="12" t="s">
        <v>17</v>
      </c>
      <c r="C145" s="12" t="s">
        <v>18</v>
      </c>
      <c r="D145" s="20">
        <v>111834876</v>
      </c>
      <c r="E145" s="21">
        <v>111842072</v>
      </c>
      <c r="H145" s="9"/>
      <c r="I145" s="7"/>
      <c r="J145" s="8"/>
    </row>
    <row r="148" spans="1:10">
      <c r="A148" s="1" t="s">
        <v>0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3" t="s">
        <v>708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103" t="s">
        <v>0</v>
      </c>
      <c r="B150" s="103" t="s">
        <v>2</v>
      </c>
      <c r="C150" s="103" t="s">
        <v>3</v>
      </c>
      <c r="D150" s="103" t="s">
        <v>4</v>
      </c>
      <c r="E150" s="103" t="s">
        <v>5</v>
      </c>
      <c r="F150" s="105" t="s">
        <v>6</v>
      </c>
      <c r="G150" s="106"/>
      <c r="H150" s="107"/>
      <c r="I150" s="103" t="s">
        <v>7</v>
      </c>
      <c r="J150" s="103" t="s">
        <v>8</v>
      </c>
    </row>
    <row r="151" spans="1:10">
      <c r="A151" s="104"/>
      <c r="B151" s="104"/>
      <c r="C151" s="104"/>
      <c r="D151" s="104"/>
      <c r="E151" s="104"/>
      <c r="F151" s="46" t="s">
        <v>9</v>
      </c>
      <c r="G151" s="46" t="s">
        <v>10</v>
      </c>
      <c r="H151" s="46" t="s">
        <v>11</v>
      </c>
      <c r="I151" s="104"/>
      <c r="J151" s="104"/>
    </row>
    <row r="152" spans="1:10">
      <c r="A152" s="5" t="s">
        <v>711</v>
      </c>
      <c r="B152" s="6">
        <v>44823.805718645832</v>
      </c>
      <c r="C152" s="5" t="s">
        <v>39</v>
      </c>
      <c r="D152" s="11"/>
      <c r="E152" s="8"/>
      <c r="F152" s="9">
        <v>8683.09</v>
      </c>
      <c r="I152" s="7" t="s">
        <v>9</v>
      </c>
      <c r="J152" s="5" t="s">
        <v>39</v>
      </c>
    </row>
    <row r="153" spans="1:10">
      <c r="A153" s="5" t="s">
        <v>711</v>
      </c>
      <c r="B153" s="6">
        <v>44823.805718645832</v>
      </c>
      <c r="C153" s="5" t="s">
        <v>39</v>
      </c>
      <c r="D153" s="11"/>
      <c r="E153" s="8"/>
      <c r="H153" s="9">
        <v>491.2</v>
      </c>
      <c r="I153" s="5" t="s">
        <v>33</v>
      </c>
      <c r="J153" s="5" t="s">
        <v>39</v>
      </c>
    </row>
    <row r="154" spans="1:10">
      <c r="A154" s="10" t="s">
        <v>15</v>
      </c>
      <c r="B154" s="3"/>
      <c r="C154" s="3"/>
      <c r="D154" s="11"/>
      <c r="E154" s="8"/>
      <c r="H154" s="9"/>
      <c r="I154" s="7"/>
      <c r="J154" s="5"/>
    </row>
    <row r="155" spans="1:10" ht="15.75">
      <c r="A155" s="12" t="s">
        <v>16</v>
      </c>
      <c r="B155" s="12" t="s">
        <v>17</v>
      </c>
      <c r="C155" s="12" t="s">
        <v>18</v>
      </c>
      <c r="D155" s="20">
        <v>111848907</v>
      </c>
      <c r="E155" s="21">
        <v>111848974</v>
      </c>
      <c r="H155" s="9"/>
      <c r="I155" s="7"/>
      <c r="J155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746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103" t="s">
        <v>0</v>
      </c>
      <c r="B160" s="103" t="s">
        <v>2</v>
      </c>
      <c r="C160" s="103" t="s">
        <v>3</v>
      </c>
      <c r="D160" s="103" t="s">
        <v>4</v>
      </c>
      <c r="E160" s="103" t="s">
        <v>5</v>
      </c>
      <c r="F160" s="105" t="s">
        <v>6</v>
      </c>
      <c r="G160" s="106"/>
      <c r="H160" s="107"/>
      <c r="I160" s="103" t="s">
        <v>7</v>
      </c>
      <c r="J160" s="103" t="s">
        <v>8</v>
      </c>
    </row>
    <row r="161" spans="1:10">
      <c r="A161" s="104"/>
      <c r="B161" s="104"/>
      <c r="C161" s="104"/>
      <c r="D161" s="104"/>
      <c r="E161" s="104"/>
      <c r="F161" s="46" t="s">
        <v>9</v>
      </c>
      <c r="G161" s="46" t="s">
        <v>10</v>
      </c>
      <c r="H161" s="46" t="s">
        <v>11</v>
      </c>
      <c r="I161" s="104"/>
      <c r="J161" s="104"/>
    </row>
    <row r="162" spans="1:10">
      <c r="A162" s="5" t="s">
        <v>751</v>
      </c>
      <c r="B162" s="6">
        <v>44824.800646307871</v>
      </c>
      <c r="C162" s="5" t="s">
        <v>39</v>
      </c>
      <c r="D162" s="11"/>
      <c r="E162" s="8"/>
      <c r="F162" s="9">
        <v>9529.8799999999992</v>
      </c>
      <c r="I162" s="7" t="s">
        <v>9</v>
      </c>
      <c r="J162" s="5" t="s">
        <v>39</v>
      </c>
    </row>
    <row r="163" spans="1:10">
      <c r="A163" s="5" t="s">
        <v>751</v>
      </c>
      <c r="B163" s="6">
        <v>44824.800646307871</v>
      </c>
      <c r="C163" s="5" t="s">
        <v>39</v>
      </c>
      <c r="D163" s="11"/>
      <c r="E163" s="8"/>
      <c r="H163" s="9">
        <v>386.76</v>
      </c>
      <c r="I163" s="5" t="s">
        <v>33</v>
      </c>
      <c r="J163" s="5" t="s">
        <v>39</v>
      </c>
    </row>
    <row r="164" spans="1:10">
      <c r="A164" s="10" t="s">
        <v>15</v>
      </c>
      <c r="B164" s="3"/>
      <c r="C164" s="3"/>
      <c r="D164" s="11"/>
      <c r="E164" s="8"/>
      <c r="H164" s="9"/>
      <c r="I164" s="7"/>
      <c r="J164" s="5"/>
    </row>
    <row r="165" spans="1:10" ht="15.75">
      <c r="A165" s="12" t="s">
        <v>16</v>
      </c>
      <c r="B165" s="12" t="s">
        <v>17</v>
      </c>
      <c r="C165" s="12" t="s">
        <v>18</v>
      </c>
      <c r="D165" s="20">
        <v>111856613</v>
      </c>
      <c r="E165" s="21">
        <v>111856902</v>
      </c>
      <c r="H165" s="9"/>
      <c r="I165" s="7"/>
      <c r="J165" s="5"/>
    </row>
    <row r="168" spans="1:10">
      <c r="A168" s="1" t="s">
        <v>0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3" t="s">
        <v>784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103" t="s">
        <v>0</v>
      </c>
      <c r="B170" s="103" t="s">
        <v>2</v>
      </c>
      <c r="C170" s="103" t="s">
        <v>3</v>
      </c>
      <c r="D170" s="103" t="s">
        <v>4</v>
      </c>
      <c r="E170" s="103" t="s">
        <v>5</v>
      </c>
      <c r="F170" s="105" t="s">
        <v>6</v>
      </c>
      <c r="G170" s="106"/>
      <c r="H170" s="107"/>
      <c r="I170" s="103" t="s">
        <v>7</v>
      </c>
      <c r="J170" s="103" t="s">
        <v>8</v>
      </c>
    </row>
    <row r="171" spans="1:10">
      <c r="A171" s="104"/>
      <c r="B171" s="104"/>
      <c r="C171" s="104"/>
      <c r="D171" s="104"/>
      <c r="E171" s="104"/>
      <c r="F171" s="46" t="s">
        <v>9</v>
      </c>
      <c r="G171" s="46" t="s">
        <v>10</v>
      </c>
      <c r="H171" s="46" t="s">
        <v>11</v>
      </c>
      <c r="I171" s="104"/>
      <c r="J171" s="104"/>
    </row>
    <row r="172" spans="1:10">
      <c r="A172" s="5" t="s">
        <v>788</v>
      </c>
      <c r="B172" s="6">
        <v>44825.79260670139</v>
      </c>
      <c r="C172" s="5" t="s">
        <v>39</v>
      </c>
      <c r="D172" s="11"/>
      <c r="E172" s="8"/>
      <c r="F172" s="9">
        <v>7943.88</v>
      </c>
      <c r="I172" s="7" t="s">
        <v>9</v>
      </c>
      <c r="J172" s="5" t="s">
        <v>39</v>
      </c>
    </row>
    <row r="173" spans="1:10">
      <c r="A173" s="5" t="s">
        <v>788</v>
      </c>
      <c r="B173" s="6">
        <v>44825.79260670139</v>
      </c>
      <c r="C173" s="5" t="s">
        <v>39</v>
      </c>
      <c r="D173" s="11"/>
      <c r="E173" s="8"/>
      <c r="H173" s="9">
        <v>97.9</v>
      </c>
      <c r="I173" s="5" t="s">
        <v>33</v>
      </c>
      <c r="J173" s="5" t="s">
        <v>39</v>
      </c>
    </row>
    <row r="174" spans="1:10">
      <c r="A174" s="10" t="s">
        <v>15</v>
      </c>
      <c r="B174" s="3"/>
      <c r="C174" s="3"/>
      <c r="D174" s="11"/>
      <c r="E174" s="8"/>
      <c r="H174" s="9"/>
      <c r="I174" s="7"/>
      <c r="J174" s="5"/>
    </row>
    <row r="175" spans="1:10" ht="15.75">
      <c r="A175" s="12" t="s">
        <v>16</v>
      </c>
      <c r="B175" s="12" t="s">
        <v>17</v>
      </c>
      <c r="C175" s="12" t="s">
        <v>18</v>
      </c>
      <c r="D175" s="20">
        <v>111858314</v>
      </c>
      <c r="E175" s="21">
        <v>111863160</v>
      </c>
      <c r="H175" s="9"/>
      <c r="I175" s="7"/>
      <c r="J175" s="5"/>
    </row>
    <row r="178" spans="1:10">
      <c r="A178" s="1" t="s">
        <v>0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3" t="s">
        <v>817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103" t="s">
        <v>0</v>
      </c>
      <c r="B180" s="103" t="s">
        <v>2</v>
      </c>
      <c r="C180" s="103" t="s">
        <v>3</v>
      </c>
      <c r="D180" s="103" t="s">
        <v>4</v>
      </c>
      <c r="E180" s="103" t="s">
        <v>5</v>
      </c>
      <c r="F180" s="105" t="s">
        <v>6</v>
      </c>
      <c r="G180" s="106"/>
      <c r="H180" s="107"/>
      <c r="I180" s="103" t="s">
        <v>7</v>
      </c>
      <c r="J180" s="103" t="s">
        <v>8</v>
      </c>
    </row>
    <row r="181" spans="1:10">
      <c r="A181" s="104"/>
      <c r="B181" s="104"/>
      <c r="C181" s="104"/>
      <c r="D181" s="104"/>
      <c r="E181" s="104"/>
      <c r="F181" s="46" t="s">
        <v>9</v>
      </c>
      <c r="G181" s="46" t="s">
        <v>10</v>
      </c>
      <c r="H181" s="46" t="s">
        <v>11</v>
      </c>
      <c r="I181" s="104"/>
      <c r="J181" s="104"/>
    </row>
    <row r="182" spans="1:10">
      <c r="A182" s="5" t="s">
        <v>821</v>
      </c>
      <c r="B182" s="6">
        <v>44826.79713446759</v>
      </c>
      <c r="C182" s="5" t="s">
        <v>39</v>
      </c>
      <c r="D182" s="11"/>
      <c r="E182" s="8"/>
      <c r="F182" s="9">
        <v>10018.26</v>
      </c>
      <c r="I182" s="7" t="s">
        <v>9</v>
      </c>
      <c r="J182" s="5" t="s">
        <v>39</v>
      </c>
    </row>
    <row r="183" spans="1:10">
      <c r="A183" s="5" t="s">
        <v>821</v>
      </c>
      <c r="B183" s="6">
        <v>44826.79713446759</v>
      </c>
      <c r="C183" s="5" t="s">
        <v>39</v>
      </c>
      <c r="D183" s="11"/>
      <c r="E183" s="8"/>
      <c r="H183" s="9">
        <v>139</v>
      </c>
      <c r="I183" s="5" t="s">
        <v>33</v>
      </c>
      <c r="J183" s="5" t="s">
        <v>39</v>
      </c>
    </row>
    <row r="184" spans="1:10">
      <c r="A184" s="10" t="s">
        <v>15</v>
      </c>
      <c r="B184" s="3"/>
      <c r="C184" s="3"/>
      <c r="D184" s="11"/>
      <c r="E184" s="8"/>
      <c r="H184" s="9"/>
      <c r="I184" s="7"/>
      <c r="J184" s="5"/>
    </row>
    <row r="185" spans="1:10" ht="15.75">
      <c r="A185" s="12" t="s">
        <v>16</v>
      </c>
      <c r="B185" s="12" t="s">
        <v>17</v>
      </c>
      <c r="C185" s="12" t="s">
        <v>18</v>
      </c>
      <c r="D185" s="20">
        <v>111866022</v>
      </c>
      <c r="E185" s="21">
        <v>111866149</v>
      </c>
      <c r="H185" s="9"/>
      <c r="I185" s="7"/>
      <c r="J185" s="5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853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103" t="s">
        <v>0</v>
      </c>
      <c r="B190" s="103" t="s">
        <v>2</v>
      </c>
      <c r="C190" s="103" t="s">
        <v>3</v>
      </c>
      <c r="D190" s="103" t="s">
        <v>4</v>
      </c>
      <c r="E190" s="103" t="s">
        <v>5</v>
      </c>
      <c r="F190" s="105" t="s">
        <v>6</v>
      </c>
      <c r="G190" s="106"/>
      <c r="H190" s="107"/>
      <c r="I190" s="103" t="s">
        <v>7</v>
      </c>
      <c r="J190" s="103" t="s">
        <v>8</v>
      </c>
    </row>
    <row r="191" spans="1:10">
      <c r="A191" s="104"/>
      <c r="B191" s="104"/>
      <c r="C191" s="104"/>
      <c r="D191" s="104"/>
      <c r="E191" s="104"/>
      <c r="F191" s="46" t="s">
        <v>9</v>
      </c>
      <c r="G191" s="46" t="s">
        <v>10</v>
      </c>
      <c r="H191" s="46" t="s">
        <v>11</v>
      </c>
      <c r="I191" s="104"/>
      <c r="J191" s="104"/>
    </row>
    <row r="192" spans="1:10">
      <c r="A192" s="5" t="s">
        <v>862</v>
      </c>
      <c r="B192" s="6">
        <v>44827.792802349541</v>
      </c>
      <c r="C192" s="5" t="s">
        <v>39</v>
      </c>
      <c r="D192" s="11"/>
      <c r="E192" s="8"/>
      <c r="F192" s="9">
        <v>6777.58</v>
      </c>
      <c r="I192" s="7" t="s">
        <v>9</v>
      </c>
      <c r="J192" s="5" t="s">
        <v>39</v>
      </c>
    </row>
    <row r="193" spans="1:10">
      <c r="A193" s="5" t="s">
        <v>862</v>
      </c>
      <c r="B193" s="6">
        <v>44827.792802349541</v>
      </c>
      <c r="C193" s="5" t="s">
        <v>39</v>
      </c>
      <c r="D193" s="11"/>
      <c r="E193" s="8"/>
      <c r="H193" s="9">
        <v>181.07</v>
      </c>
      <c r="I193" s="5" t="s">
        <v>33</v>
      </c>
      <c r="J193" s="5" t="s">
        <v>39</v>
      </c>
    </row>
    <row r="194" spans="1:10">
      <c r="A194" s="10" t="s">
        <v>15</v>
      </c>
      <c r="B194" s="3"/>
      <c r="C194" s="3"/>
      <c r="D194" s="11"/>
      <c r="E194" s="8"/>
      <c r="H194" s="9"/>
      <c r="I194" s="7"/>
      <c r="J194" s="5"/>
    </row>
    <row r="195" spans="1:10" ht="15.75">
      <c r="A195" s="12" t="s">
        <v>16</v>
      </c>
      <c r="B195" s="12" t="s">
        <v>17</v>
      </c>
      <c r="C195" s="12" t="s">
        <v>18</v>
      </c>
      <c r="D195" s="20">
        <v>111866029</v>
      </c>
      <c r="E195" s="21">
        <v>111866150</v>
      </c>
      <c r="H195" s="9"/>
      <c r="I195" s="7"/>
      <c r="J195" s="5"/>
    </row>
    <row r="196" spans="1:10">
      <c r="A196" s="5"/>
      <c r="B196" s="6"/>
      <c r="C196" s="5"/>
      <c r="D196" s="11"/>
      <c r="E196" s="8"/>
      <c r="H196" s="9"/>
      <c r="I196" s="7"/>
      <c r="J196" s="5"/>
    </row>
    <row r="197" spans="1:10">
      <c r="A197" s="5"/>
      <c r="B197" s="6"/>
      <c r="C197" s="5"/>
      <c r="D197" s="11"/>
      <c r="E197" s="8"/>
      <c r="H197" s="9"/>
      <c r="I197" s="7"/>
      <c r="J197" s="5"/>
    </row>
    <row r="198" spans="1:10">
      <c r="A198" s="1" t="s">
        <v>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3" t="s">
        <v>855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103" t="s">
        <v>0</v>
      </c>
      <c r="B200" s="103" t="s">
        <v>2</v>
      </c>
      <c r="C200" s="103" t="s">
        <v>3</v>
      </c>
      <c r="D200" s="103" t="s">
        <v>4</v>
      </c>
      <c r="E200" s="103" t="s">
        <v>5</v>
      </c>
      <c r="F200" s="105" t="s">
        <v>6</v>
      </c>
      <c r="G200" s="106"/>
      <c r="H200" s="107"/>
      <c r="I200" s="103" t="s">
        <v>7</v>
      </c>
      <c r="J200" s="103" t="s">
        <v>8</v>
      </c>
    </row>
    <row r="201" spans="1:10">
      <c r="A201" s="104"/>
      <c r="B201" s="104"/>
      <c r="C201" s="104"/>
      <c r="D201" s="104"/>
      <c r="E201" s="104"/>
      <c r="F201" s="46" t="s">
        <v>9</v>
      </c>
      <c r="G201" s="46" t="s">
        <v>10</v>
      </c>
      <c r="H201" s="46" t="s">
        <v>11</v>
      </c>
      <c r="I201" s="104"/>
      <c r="J201" s="104"/>
    </row>
    <row r="202" spans="1:10">
      <c r="A202" s="5" t="s">
        <v>863</v>
      </c>
      <c r="B202" s="6">
        <v>44828.549652824076</v>
      </c>
      <c r="C202" s="5" t="s">
        <v>39</v>
      </c>
      <c r="D202" s="11"/>
      <c r="E202" s="8"/>
      <c r="H202" s="9">
        <v>192</v>
      </c>
      <c r="I202" s="5" t="s">
        <v>33</v>
      </c>
      <c r="J202" s="5" t="s">
        <v>39</v>
      </c>
    </row>
    <row r="203" spans="1:10">
      <c r="A203" s="5" t="s">
        <v>863</v>
      </c>
      <c r="B203" s="6">
        <v>44828.549652824076</v>
      </c>
      <c r="C203" s="5" t="s">
        <v>39</v>
      </c>
      <c r="D203" s="11"/>
      <c r="E203" s="8"/>
      <c r="F203" s="9">
        <v>4837.57</v>
      </c>
      <c r="I203" s="7" t="s">
        <v>9</v>
      </c>
      <c r="J203" s="5" t="s">
        <v>39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0">
        <v>111867466</v>
      </c>
      <c r="E205" s="21">
        <v>111883107</v>
      </c>
      <c r="H205" s="9"/>
      <c r="I205" s="7"/>
      <c r="J205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911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915</v>
      </c>
      <c r="B212" s="6">
        <v>44830.792382372689</v>
      </c>
      <c r="C212" s="5" t="s">
        <v>39</v>
      </c>
      <c r="D212" s="11"/>
      <c r="E212" s="8"/>
      <c r="F212" s="9">
        <v>6147.74</v>
      </c>
      <c r="I212" s="7" t="s">
        <v>9</v>
      </c>
      <c r="J212" s="5" t="s">
        <v>39</v>
      </c>
    </row>
    <row r="213" spans="1:10">
      <c r="A213" s="5" t="s">
        <v>915</v>
      </c>
      <c r="B213" s="6">
        <v>44830.792382372689</v>
      </c>
      <c r="C213" s="5" t="s">
        <v>39</v>
      </c>
      <c r="D213" s="11"/>
      <c r="E213" s="8"/>
      <c r="H213" s="9">
        <v>247.04</v>
      </c>
      <c r="I213" s="5" t="s">
        <v>33</v>
      </c>
      <c r="J213" s="5" t="s">
        <v>39</v>
      </c>
    </row>
    <row r="214" spans="1:10">
      <c r="A214" s="10" t="s">
        <v>15</v>
      </c>
      <c r="B214" s="3"/>
      <c r="C214" s="3"/>
      <c r="D214" s="11"/>
      <c r="E214" s="8"/>
      <c r="H214" s="9"/>
      <c r="I214" s="7"/>
      <c r="J214" s="8"/>
    </row>
    <row r="215" spans="1:10" ht="15.75">
      <c r="A215" s="12" t="s">
        <v>16</v>
      </c>
      <c r="B215" s="12" t="s">
        <v>17</v>
      </c>
      <c r="C215" s="12" t="s">
        <v>18</v>
      </c>
      <c r="D215" s="20">
        <v>111888325</v>
      </c>
      <c r="E215" s="21">
        <v>111889454</v>
      </c>
      <c r="H215" s="9"/>
      <c r="I215" s="7"/>
      <c r="J215" s="8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952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103" t="s">
        <v>0</v>
      </c>
      <c r="B220" s="103" t="s">
        <v>2</v>
      </c>
      <c r="C220" s="103" t="s">
        <v>3</v>
      </c>
      <c r="D220" s="103" t="s">
        <v>4</v>
      </c>
      <c r="E220" s="103" t="s">
        <v>5</v>
      </c>
      <c r="F220" s="105" t="s">
        <v>6</v>
      </c>
      <c r="G220" s="106"/>
      <c r="H220" s="107"/>
      <c r="I220" s="103" t="s">
        <v>7</v>
      </c>
      <c r="J220" s="103" t="s">
        <v>8</v>
      </c>
    </row>
    <row r="221" spans="1:10">
      <c r="A221" s="104"/>
      <c r="B221" s="104"/>
      <c r="C221" s="104"/>
      <c r="D221" s="104"/>
      <c r="E221" s="104"/>
      <c r="F221" s="46" t="s">
        <v>9</v>
      </c>
      <c r="G221" s="46" t="s">
        <v>10</v>
      </c>
      <c r="H221" s="46" t="s">
        <v>11</v>
      </c>
      <c r="I221" s="104"/>
      <c r="J221" s="104"/>
    </row>
    <row r="222" spans="1:10">
      <c r="A222" s="5" t="s">
        <v>956</v>
      </c>
      <c r="B222" s="6">
        <v>44831.794235856483</v>
      </c>
      <c r="C222" s="5" t="s">
        <v>39</v>
      </c>
      <c r="D222" s="11"/>
      <c r="E222" s="8"/>
      <c r="F222" s="9">
        <v>10065.530000000001</v>
      </c>
      <c r="I222" s="7" t="s">
        <v>9</v>
      </c>
      <c r="J222" s="5" t="s">
        <v>39</v>
      </c>
    </row>
    <row r="223" spans="1:10">
      <c r="A223" s="5" t="s">
        <v>956</v>
      </c>
      <c r="B223" s="6">
        <v>44831.794235856483</v>
      </c>
      <c r="C223" s="5" t="s">
        <v>39</v>
      </c>
      <c r="D223" s="11"/>
      <c r="E223" s="8"/>
      <c r="H223" s="9">
        <v>481.11</v>
      </c>
      <c r="I223" s="5" t="s">
        <v>33</v>
      </c>
      <c r="J223" s="5" t="s">
        <v>39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5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111897193</v>
      </c>
      <c r="E225" s="21">
        <v>111897353</v>
      </c>
      <c r="H225" s="9"/>
      <c r="I225" s="7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990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3" t="s">
        <v>0</v>
      </c>
      <c r="B230" s="103" t="s">
        <v>2</v>
      </c>
      <c r="C230" s="103" t="s">
        <v>3</v>
      </c>
      <c r="D230" s="103" t="s">
        <v>4</v>
      </c>
      <c r="E230" s="103" t="s">
        <v>5</v>
      </c>
      <c r="F230" s="105" t="s">
        <v>6</v>
      </c>
      <c r="G230" s="106"/>
      <c r="H230" s="107"/>
      <c r="I230" s="103" t="s">
        <v>7</v>
      </c>
      <c r="J230" s="103" t="s">
        <v>8</v>
      </c>
    </row>
    <row r="231" spans="1:10">
      <c r="A231" s="104"/>
      <c r="B231" s="104"/>
      <c r="C231" s="104"/>
      <c r="D231" s="104"/>
      <c r="E231" s="104"/>
      <c r="F231" s="46" t="s">
        <v>9</v>
      </c>
      <c r="G231" s="46" t="s">
        <v>10</v>
      </c>
      <c r="H231" s="46" t="s">
        <v>11</v>
      </c>
      <c r="I231" s="104"/>
      <c r="J231" s="104"/>
    </row>
    <row r="232" spans="1:10">
      <c r="A232" s="5" t="s">
        <v>994</v>
      </c>
      <c r="B232" s="6">
        <v>44832.792713194445</v>
      </c>
      <c r="C232" s="5" t="s">
        <v>39</v>
      </c>
      <c r="D232" s="11"/>
      <c r="E232" s="8"/>
      <c r="F232" s="9">
        <v>8868.0400000000009</v>
      </c>
      <c r="I232" s="7" t="s">
        <v>9</v>
      </c>
      <c r="J232" s="5" t="s">
        <v>39</v>
      </c>
    </row>
    <row r="233" spans="1:10">
      <c r="A233" s="5" t="s">
        <v>994</v>
      </c>
      <c r="B233" s="6">
        <v>44832.792713194445</v>
      </c>
      <c r="C233" s="5" t="s">
        <v>39</v>
      </c>
      <c r="D233" s="11"/>
      <c r="E233" s="8"/>
      <c r="H233" s="9">
        <v>2403.58</v>
      </c>
      <c r="I233" s="5" t="s">
        <v>33</v>
      </c>
      <c r="J233" s="5" t="s">
        <v>39</v>
      </c>
    </row>
    <row r="234" spans="1:10">
      <c r="A234" s="10" t="s">
        <v>15</v>
      </c>
      <c r="B234" s="3"/>
      <c r="C234" s="3"/>
      <c r="D234" s="11"/>
      <c r="E234" s="8"/>
      <c r="H234" s="9"/>
      <c r="I234" s="7"/>
      <c r="J234" s="8"/>
    </row>
    <row r="235" spans="1:10" ht="15.75">
      <c r="A235" s="12" t="s">
        <v>16</v>
      </c>
      <c r="B235" s="12" t="s">
        <v>17</v>
      </c>
      <c r="C235" s="12" t="s">
        <v>18</v>
      </c>
      <c r="D235" s="20">
        <v>111904956</v>
      </c>
      <c r="E235" s="21">
        <v>111905070</v>
      </c>
      <c r="H235" s="9"/>
      <c r="I235" s="7"/>
      <c r="J235" s="8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1023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3" t="s">
        <v>0</v>
      </c>
      <c r="B240" s="103" t="s">
        <v>2</v>
      </c>
      <c r="C240" s="103" t="s">
        <v>3</v>
      </c>
      <c r="D240" s="103" t="s">
        <v>4</v>
      </c>
      <c r="E240" s="103" t="s">
        <v>5</v>
      </c>
      <c r="F240" s="105" t="s">
        <v>6</v>
      </c>
      <c r="G240" s="106"/>
      <c r="H240" s="107"/>
      <c r="I240" s="103" t="s">
        <v>7</v>
      </c>
      <c r="J240" s="103" t="s">
        <v>8</v>
      </c>
    </row>
    <row r="241" spans="1:10">
      <c r="A241" s="104"/>
      <c r="B241" s="104"/>
      <c r="C241" s="104"/>
      <c r="D241" s="104"/>
      <c r="E241" s="104"/>
      <c r="F241" s="46" t="s">
        <v>9</v>
      </c>
      <c r="G241" s="46" t="s">
        <v>10</v>
      </c>
      <c r="H241" s="46" t="s">
        <v>11</v>
      </c>
      <c r="I241" s="104"/>
      <c r="J241" s="104"/>
    </row>
    <row r="242" spans="1:10">
      <c r="A242" s="5" t="s">
        <v>1027</v>
      </c>
      <c r="B242" s="6">
        <v>44833.792478124997</v>
      </c>
      <c r="C242" s="5" t="s">
        <v>39</v>
      </c>
      <c r="D242" s="11"/>
      <c r="E242" s="8"/>
      <c r="F242" s="9">
        <v>8862.61</v>
      </c>
      <c r="I242" s="7" t="s">
        <v>9</v>
      </c>
      <c r="J242" s="5" t="s">
        <v>39</v>
      </c>
    </row>
    <row r="243" spans="1:10">
      <c r="A243" s="5" t="s">
        <v>1027</v>
      </c>
      <c r="B243" s="6">
        <v>44833.792478124997</v>
      </c>
      <c r="C243" s="5" t="s">
        <v>39</v>
      </c>
      <c r="D243" s="11"/>
      <c r="E243" s="8"/>
      <c r="H243" s="9">
        <v>94.4</v>
      </c>
      <c r="I243" s="5" t="s">
        <v>33</v>
      </c>
      <c r="J243" s="5" t="s">
        <v>39</v>
      </c>
    </row>
    <row r="244" spans="1:10">
      <c r="A244" s="10" t="s">
        <v>15</v>
      </c>
      <c r="B244" s="3"/>
      <c r="C244" s="3"/>
      <c r="D244" s="11"/>
      <c r="E244" s="8"/>
      <c r="H244" s="9"/>
      <c r="I244" s="7"/>
      <c r="J244" s="5"/>
    </row>
    <row r="245" spans="1:10" ht="15.75">
      <c r="A245" s="12" t="s">
        <v>16</v>
      </c>
      <c r="B245" s="12" t="s">
        <v>17</v>
      </c>
      <c r="C245" s="12" t="s">
        <v>18</v>
      </c>
      <c r="D245" s="20">
        <v>111916526</v>
      </c>
      <c r="E245" s="21">
        <v>111917322</v>
      </c>
      <c r="H245" s="9"/>
      <c r="I245" s="7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1061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1068</v>
      </c>
      <c r="B252" s="6">
        <v>44834.796437430552</v>
      </c>
      <c r="C252" s="5" t="s">
        <v>39</v>
      </c>
      <c r="D252" s="11"/>
      <c r="E252" s="8"/>
      <c r="F252" s="9">
        <v>9866.4500000000007</v>
      </c>
      <c r="I252" s="7" t="s">
        <v>9</v>
      </c>
      <c r="J252" s="5" t="s">
        <v>39</v>
      </c>
    </row>
    <row r="253" spans="1:10">
      <c r="A253" s="5" t="s">
        <v>1068</v>
      </c>
      <c r="B253" s="6">
        <v>44834.796437430552</v>
      </c>
      <c r="C253" s="5" t="s">
        <v>39</v>
      </c>
      <c r="D253" s="11"/>
      <c r="E253" s="8"/>
      <c r="H253" s="9">
        <v>56</v>
      </c>
      <c r="I253" s="5" t="s">
        <v>33</v>
      </c>
      <c r="J253" s="5" t="s">
        <v>39</v>
      </c>
    </row>
    <row r="254" spans="1:10">
      <c r="A254" s="10" t="s">
        <v>15</v>
      </c>
      <c r="B254" s="3"/>
      <c r="C254" s="3"/>
      <c r="D254" s="11"/>
      <c r="E254" s="8"/>
      <c r="H254" s="9"/>
      <c r="I254" s="5"/>
      <c r="J254" s="5"/>
    </row>
    <row r="255" spans="1:10" ht="15.75">
      <c r="A255" s="12" t="s">
        <v>16</v>
      </c>
      <c r="B255" s="12" t="s">
        <v>17</v>
      </c>
      <c r="C255" s="12" t="s">
        <v>18</v>
      </c>
      <c r="D255" s="20">
        <v>111921455</v>
      </c>
      <c r="E255" s="21">
        <v>111925917</v>
      </c>
      <c r="H255" s="9"/>
      <c r="I255" s="5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1057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3" t="s">
        <v>0</v>
      </c>
      <c r="B260" s="103" t="s">
        <v>2</v>
      </c>
      <c r="C260" s="103" t="s">
        <v>3</v>
      </c>
      <c r="D260" s="103" t="s">
        <v>4</v>
      </c>
      <c r="E260" s="103" t="s">
        <v>5</v>
      </c>
      <c r="F260" s="105" t="s">
        <v>6</v>
      </c>
      <c r="G260" s="106"/>
      <c r="H260" s="107"/>
      <c r="I260" s="103" t="s">
        <v>7</v>
      </c>
      <c r="J260" s="103" t="s">
        <v>8</v>
      </c>
    </row>
    <row r="261" spans="1:10">
      <c r="A261" s="104"/>
      <c r="B261" s="104"/>
      <c r="C261" s="104"/>
      <c r="D261" s="104"/>
      <c r="E261" s="104"/>
      <c r="F261" s="46" t="s">
        <v>9</v>
      </c>
      <c r="G261" s="46" t="s">
        <v>10</v>
      </c>
      <c r="H261" s="46" t="s">
        <v>11</v>
      </c>
      <c r="I261" s="104"/>
      <c r="J261" s="104"/>
    </row>
    <row r="262" spans="1:10">
      <c r="A262" s="19" t="s">
        <v>1127</v>
      </c>
      <c r="B262" s="18"/>
      <c r="C262" s="17"/>
      <c r="D262" s="50"/>
      <c r="E262" s="67"/>
      <c r="F262" s="68"/>
      <c r="I262" s="7"/>
      <c r="J262" s="5"/>
    </row>
    <row r="263" spans="1:10">
      <c r="A263" s="10" t="s">
        <v>15</v>
      </c>
      <c r="B263" s="3"/>
      <c r="C263" s="3"/>
      <c r="D263" s="11"/>
      <c r="E263" s="8"/>
      <c r="H263" s="9"/>
      <c r="I263" s="5"/>
      <c r="J263" s="5"/>
    </row>
    <row r="264" spans="1:10">
      <c r="A264" s="12" t="s">
        <v>16</v>
      </c>
      <c r="B264" s="12" t="s">
        <v>17</v>
      </c>
      <c r="C264" s="12" t="s">
        <v>18</v>
      </c>
      <c r="D264" s="11"/>
      <c r="E264" s="8"/>
      <c r="H264" s="9"/>
      <c r="I264" s="5"/>
      <c r="J264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1131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3" t="s">
        <v>0</v>
      </c>
      <c r="B272" s="103" t="s">
        <v>2</v>
      </c>
      <c r="C272" s="103" t="s">
        <v>3</v>
      </c>
      <c r="D272" s="103" t="s">
        <v>4</v>
      </c>
      <c r="E272" s="103" t="s">
        <v>5</v>
      </c>
      <c r="F272" s="105" t="s">
        <v>6</v>
      </c>
      <c r="G272" s="106"/>
      <c r="H272" s="107"/>
      <c r="I272" s="103" t="s">
        <v>7</v>
      </c>
      <c r="J272" s="103" t="s">
        <v>8</v>
      </c>
    </row>
    <row r="273" spans="1:10">
      <c r="A273" s="104"/>
      <c r="B273" s="104"/>
      <c r="C273" s="104"/>
      <c r="D273" s="104"/>
      <c r="E273" s="104"/>
      <c r="F273" s="46" t="s">
        <v>9</v>
      </c>
      <c r="G273" s="46" t="s">
        <v>10</v>
      </c>
      <c r="H273" s="46" t="s">
        <v>11</v>
      </c>
      <c r="I273" s="104"/>
      <c r="J273" s="104"/>
    </row>
    <row r="274" spans="1:10">
      <c r="A274" s="5" t="s">
        <v>1137</v>
      </c>
      <c r="B274" s="6">
        <v>44837.403277118057</v>
      </c>
      <c r="C274" s="5" t="s">
        <v>39</v>
      </c>
      <c r="D274" s="7"/>
      <c r="E274" s="8"/>
      <c r="F274" s="9">
        <v>6435.53</v>
      </c>
      <c r="I274" s="7" t="s">
        <v>9</v>
      </c>
      <c r="J274" s="5" t="s">
        <v>39</v>
      </c>
    </row>
    <row r="275" spans="1:10">
      <c r="A275" s="5" t="s">
        <v>1137</v>
      </c>
      <c r="B275" s="6">
        <v>44837.403277118057</v>
      </c>
      <c r="C275" s="5" t="s">
        <v>39</v>
      </c>
      <c r="D275" s="7"/>
      <c r="E275" s="8"/>
      <c r="H275" s="9">
        <v>52.3</v>
      </c>
      <c r="I275" s="5" t="s">
        <v>33</v>
      </c>
      <c r="J275" s="5" t="s">
        <v>39</v>
      </c>
    </row>
    <row r="276" spans="1:10">
      <c r="A276" s="10" t="s">
        <v>15</v>
      </c>
      <c r="B276" s="3"/>
      <c r="C276" s="3"/>
      <c r="D276" s="11"/>
      <c r="E276" s="8"/>
      <c r="H276" s="9"/>
      <c r="I276" s="7"/>
      <c r="J276" s="8"/>
    </row>
    <row r="277" spans="1:10" ht="15.75">
      <c r="A277" s="12" t="s">
        <v>16</v>
      </c>
      <c r="B277" s="12" t="s">
        <v>17</v>
      </c>
      <c r="C277" s="12" t="s">
        <v>18</v>
      </c>
      <c r="D277" s="20">
        <v>111921457</v>
      </c>
      <c r="E277" s="21">
        <v>111925923</v>
      </c>
      <c r="H277" s="9"/>
      <c r="I277" s="7"/>
      <c r="J277" s="8"/>
    </row>
    <row r="278" spans="1:10">
      <c r="A278" s="5"/>
      <c r="B278" s="6"/>
      <c r="C278" s="5"/>
      <c r="D278" s="11"/>
      <c r="E278" s="8"/>
      <c r="H278" s="9"/>
      <c r="I278" s="7"/>
      <c r="J278" s="8"/>
    </row>
    <row r="279" spans="1:10">
      <c r="A279" s="5"/>
      <c r="B279" s="6"/>
      <c r="C279" s="5"/>
      <c r="D279" s="11"/>
      <c r="E279" s="8"/>
      <c r="H279" s="9"/>
      <c r="I279" s="7"/>
      <c r="J279" s="8"/>
    </row>
    <row r="280" spans="1:10">
      <c r="A280" s="5" t="s">
        <v>1136</v>
      </c>
      <c r="B280" s="6">
        <v>44837.792601284724</v>
      </c>
      <c r="C280" s="5" t="s">
        <v>39</v>
      </c>
      <c r="D280" s="11"/>
      <c r="E280" s="8"/>
      <c r="F280" s="9">
        <v>8543.89</v>
      </c>
      <c r="I280" s="7" t="s">
        <v>9</v>
      </c>
      <c r="J280" s="5" t="s">
        <v>39</v>
      </c>
    </row>
    <row r="281" spans="1:10">
      <c r="A281" s="5" t="s">
        <v>1136</v>
      </c>
      <c r="B281" s="6">
        <v>44837.792601284724</v>
      </c>
      <c r="C281" s="5" t="s">
        <v>39</v>
      </c>
      <c r="D281" s="11"/>
      <c r="E281" s="8"/>
      <c r="H281" s="9">
        <v>268.95999999999998</v>
      </c>
      <c r="I281" s="5" t="s">
        <v>33</v>
      </c>
      <c r="J281" s="5" t="s">
        <v>39</v>
      </c>
    </row>
    <row r="282" spans="1:10">
      <c r="A282" s="10" t="s">
        <v>15</v>
      </c>
      <c r="B282" s="3"/>
      <c r="C282" s="3"/>
      <c r="D282" s="11"/>
      <c r="E282" s="8"/>
      <c r="H282" s="9"/>
      <c r="I282" s="7"/>
      <c r="J282" s="8"/>
    </row>
    <row r="283" spans="1:10" ht="15.75">
      <c r="A283" s="12" t="s">
        <v>16</v>
      </c>
      <c r="B283" s="12" t="s">
        <v>17</v>
      </c>
      <c r="C283" s="12" t="s">
        <v>18</v>
      </c>
      <c r="D283" s="20">
        <v>111927573</v>
      </c>
      <c r="E283" s="21">
        <v>111927675</v>
      </c>
      <c r="H283" s="9"/>
      <c r="I283" s="7"/>
      <c r="J283" s="8"/>
    </row>
    <row r="286" spans="1:10">
      <c r="A286" s="1" t="s">
        <v>0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3" t="s">
        <v>1170</v>
      </c>
      <c r="B287" s="2"/>
      <c r="C287" s="2"/>
      <c r="D287" s="2"/>
      <c r="E287" s="2"/>
      <c r="F287" s="2"/>
      <c r="G287" s="2"/>
      <c r="H287" s="2"/>
      <c r="I287" s="2"/>
      <c r="J287" s="2"/>
    </row>
    <row r="288" spans="1:10">
      <c r="A288" s="103" t="s">
        <v>0</v>
      </c>
      <c r="B288" s="103" t="s">
        <v>2</v>
      </c>
      <c r="C288" s="103" t="s">
        <v>3</v>
      </c>
      <c r="D288" s="103" t="s">
        <v>4</v>
      </c>
      <c r="E288" s="103" t="s">
        <v>5</v>
      </c>
      <c r="F288" s="105" t="s">
        <v>6</v>
      </c>
      <c r="G288" s="106"/>
      <c r="H288" s="107"/>
      <c r="I288" s="103" t="s">
        <v>7</v>
      </c>
      <c r="J288" s="103" t="s">
        <v>8</v>
      </c>
    </row>
    <row r="289" spans="1:10">
      <c r="A289" s="104"/>
      <c r="B289" s="104"/>
      <c r="C289" s="104"/>
      <c r="D289" s="104"/>
      <c r="E289" s="104"/>
      <c r="F289" s="46" t="s">
        <v>9</v>
      </c>
      <c r="G289" s="46" t="s">
        <v>10</v>
      </c>
      <c r="H289" s="46" t="s">
        <v>11</v>
      </c>
      <c r="I289" s="104"/>
      <c r="J289" s="104"/>
    </row>
    <row r="290" spans="1:10">
      <c r="A290" s="5" t="s">
        <v>1174</v>
      </c>
      <c r="B290" s="6">
        <v>44838.794228692132</v>
      </c>
      <c r="C290" s="5" t="s">
        <v>39</v>
      </c>
      <c r="D290" s="11"/>
      <c r="E290" s="8"/>
      <c r="F290" s="9">
        <v>9972.58</v>
      </c>
      <c r="I290" s="7" t="s">
        <v>9</v>
      </c>
      <c r="J290" s="5" t="s">
        <v>39</v>
      </c>
    </row>
    <row r="291" spans="1:10">
      <c r="A291" s="5" t="s">
        <v>1174</v>
      </c>
      <c r="B291" s="6">
        <v>44838.794228692132</v>
      </c>
      <c r="C291" s="5" t="s">
        <v>39</v>
      </c>
      <c r="D291" s="11"/>
      <c r="E291" s="8"/>
      <c r="H291" s="9">
        <v>425.45</v>
      </c>
      <c r="I291" s="5" t="s">
        <v>33</v>
      </c>
      <c r="J291" s="5" t="s">
        <v>39</v>
      </c>
    </row>
    <row r="292" spans="1:10">
      <c r="A292" s="10" t="s">
        <v>15</v>
      </c>
      <c r="B292" s="3"/>
      <c r="C292" s="3"/>
      <c r="D292" s="11"/>
      <c r="E292" s="8"/>
      <c r="H292" s="9"/>
      <c r="I292" s="7"/>
      <c r="J292" s="8"/>
    </row>
    <row r="293" spans="1:10" ht="15.75">
      <c r="A293" s="12" t="s">
        <v>16</v>
      </c>
      <c r="B293" s="12" t="s">
        <v>17</v>
      </c>
      <c r="C293" s="12" t="s">
        <v>18</v>
      </c>
      <c r="D293" s="20">
        <v>111942549</v>
      </c>
      <c r="E293" s="21">
        <v>111951833</v>
      </c>
      <c r="H293" s="9"/>
      <c r="I293" s="7"/>
      <c r="J293" s="8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1205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3" t="s">
        <v>0</v>
      </c>
      <c r="B298" s="103" t="s">
        <v>2</v>
      </c>
      <c r="C298" s="103" t="s">
        <v>3</v>
      </c>
      <c r="D298" s="103" t="s">
        <v>4</v>
      </c>
      <c r="E298" s="103" t="s">
        <v>5</v>
      </c>
      <c r="F298" s="105" t="s">
        <v>6</v>
      </c>
      <c r="G298" s="106"/>
      <c r="H298" s="107"/>
      <c r="I298" s="103" t="s">
        <v>7</v>
      </c>
      <c r="J298" s="103" t="s">
        <v>8</v>
      </c>
    </row>
    <row r="299" spans="1:10">
      <c r="A299" s="104"/>
      <c r="B299" s="104"/>
      <c r="C299" s="104"/>
      <c r="D299" s="104"/>
      <c r="E299" s="104"/>
      <c r="F299" s="46" t="s">
        <v>9</v>
      </c>
      <c r="G299" s="46" t="s">
        <v>10</v>
      </c>
      <c r="H299" s="46" t="s">
        <v>11</v>
      </c>
      <c r="I299" s="104"/>
      <c r="J299" s="104"/>
    </row>
    <row r="300" spans="1:10">
      <c r="A300" s="5" t="s">
        <v>1209</v>
      </c>
      <c r="B300" s="6">
        <v>44839.793413784719</v>
      </c>
      <c r="C300" s="5" t="s">
        <v>39</v>
      </c>
      <c r="D300" s="11"/>
      <c r="E300" s="8"/>
      <c r="F300" s="9">
        <v>8458.7199999999993</v>
      </c>
      <c r="I300" s="7" t="s">
        <v>9</v>
      </c>
      <c r="J300" s="5" t="s">
        <v>39</v>
      </c>
    </row>
    <row r="301" spans="1:10">
      <c r="A301" s="5" t="s">
        <v>1209</v>
      </c>
      <c r="B301" s="6">
        <v>44839.793413784719</v>
      </c>
      <c r="C301" s="5" t="s">
        <v>39</v>
      </c>
      <c r="D301" s="11"/>
      <c r="E301" s="8"/>
      <c r="H301" s="9">
        <v>201.2</v>
      </c>
      <c r="I301" s="5" t="s">
        <v>33</v>
      </c>
      <c r="J301" s="5" t="s">
        <v>39</v>
      </c>
    </row>
    <row r="302" spans="1:10">
      <c r="A302" s="10" t="s">
        <v>15</v>
      </c>
      <c r="B302" s="3"/>
      <c r="C302" s="3"/>
      <c r="D302" s="11"/>
      <c r="E302" s="8"/>
      <c r="H302" s="9"/>
      <c r="I302" s="7"/>
      <c r="J302" s="8"/>
    </row>
    <row r="303" spans="1:10" ht="15.75">
      <c r="A303" s="12" t="s">
        <v>16</v>
      </c>
      <c r="B303" s="12" t="s">
        <v>17</v>
      </c>
      <c r="C303" s="12" t="s">
        <v>18</v>
      </c>
      <c r="D303" s="20">
        <v>111956978</v>
      </c>
      <c r="E303" s="21">
        <v>111958458</v>
      </c>
      <c r="H303" s="9"/>
      <c r="I303" s="7"/>
      <c r="J303" s="8"/>
    </row>
    <row r="306" spans="1:10">
      <c r="A306" s="1" t="s">
        <v>0</v>
      </c>
      <c r="B306" s="2"/>
      <c r="C306" s="2"/>
      <c r="D306" s="2"/>
      <c r="E306" s="2"/>
      <c r="F306" s="2"/>
      <c r="G306" s="2"/>
      <c r="H306" s="2"/>
      <c r="I306" s="2"/>
      <c r="J306" s="2"/>
    </row>
    <row r="307" spans="1:10">
      <c r="A307" s="3" t="s">
        <v>1239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103" t="s">
        <v>0</v>
      </c>
      <c r="B308" s="103" t="s">
        <v>2</v>
      </c>
      <c r="C308" s="103" t="s">
        <v>3</v>
      </c>
      <c r="D308" s="103" t="s">
        <v>4</v>
      </c>
      <c r="E308" s="103" t="s">
        <v>5</v>
      </c>
      <c r="F308" s="105" t="s">
        <v>6</v>
      </c>
      <c r="G308" s="106"/>
      <c r="H308" s="107"/>
      <c r="I308" s="103" t="s">
        <v>7</v>
      </c>
      <c r="J308" s="103" t="s">
        <v>8</v>
      </c>
    </row>
    <row r="309" spans="1:10">
      <c r="A309" s="104"/>
      <c r="B309" s="104"/>
      <c r="C309" s="104"/>
      <c r="D309" s="104"/>
      <c r="E309" s="104"/>
      <c r="F309" s="46" t="s">
        <v>9</v>
      </c>
      <c r="G309" s="46" t="s">
        <v>10</v>
      </c>
      <c r="H309" s="46" t="s">
        <v>11</v>
      </c>
      <c r="I309" s="104"/>
      <c r="J309" s="104"/>
    </row>
    <row r="310" spans="1:10">
      <c r="A310" s="5" t="s">
        <v>1243</v>
      </c>
      <c r="B310" s="6">
        <v>44840.79663646991</v>
      </c>
      <c r="C310" s="5" t="s">
        <v>39</v>
      </c>
      <c r="D310" s="11"/>
      <c r="E310" s="8"/>
      <c r="F310" s="9">
        <v>8086.25</v>
      </c>
      <c r="I310" s="7" t="s">
        <v>9</v>
      </c>
      <c r="J310" s="5" t="s">
        <v>39</v>
      </c>
    </row>
    <row r="311" spans="1:10">
      <c r="A311" s="5" t="s">
        <v>1243</v>
      </c>
      <c r="B311" s="6">
        <v>44840.79663646991</v>
      </c>
      <c r="C311" s="5" t="s">
        <v>39</v>
      </c>
      <c r="D311" s="11"/>
      <c r="E311" s="8"/>
      <c r="H311" s="9">
        <v>291.29000000000002</v>
      </c>
      <c r="I311" s="5" t="s">
        <v>33</v>
      </c>
      <c r="J311" s="5" t="s">
        <v>39</v>
      </c>
    </row>
    <row r="312" spans="1:10">
      <c r="A312" s="10" t="s">
        <v>15</v>
      </c>
      <c r="B312" s="3"/>
      <c r="C312" s="3"/>
      <c r="D312" s="11"/>
      <c r="E312" s="8"/>
      <c r="H312" s="9"/>
      <c r="I312" s="7"/>
      <c r="J312" s="5"/>
    </row>
    <row r="313" spans="1:10" ht="15.75">
      <c r="A313" s="12" t="s">
        <v>16</v>
      </c>
      <c r="B313" s="12" t="s">
        <v>17</v>
      </c>
      <c r="C313" s="12" t="s">
        <v>18</v>
      </c>
      <c r="D313" s="20">
        <v>111968874</v>
      </c>
      <c r="E313" s="21">
        <v>111969000</v>
      </c>
      <c r="H313" s="9"/>
      <c r="I313" s="7"/>
      <c r="J313" s="5"/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1274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103" t="s">
        <v>0</v>
      </c>
      <c r="B318" s="103" t="s">
        <v>2</v>
      </c>
      <c r="C318" s="103" t="s">
        <v>3</v>
      </c>
      <c r="D318" s="103" t="s">
        <v>4</v>
      </c>
      <c r="E318" s="103" t="s">
        <v>5</v>
      </c>
      <c r="F318" s="105" t="s">
        <v>6</v>
      </c>
      <c r="G318" s="106"/>
      <c r="H318" s="107"/>
      <c r="I318" s="103" t="s">
        <v>7</v>
      </c>
      <c r="J318" s="103" t="s">
        <v>8</v>
      </c>
    </row>
    <row r="319" spans="1:10">
      <c r="A319" s="104"/>
      <c r="B319" s="104"/>
      <c r="C319" s="104"/>
      <c r="D319" s="104"/>
      <c r="E319" s="104"/>
      <c r="F319" s="46" t="s">
        <v>9</v>
      </c>
      <c r="G319" s="46" t="s">
        <v>10</v>
      </c>
      <c r="H319" s="46" t="s">
        <v>11</v>
      </c>
      <c r="I319" s="104"/>
      <c r="J319" s="104"/>
    </row>
    <row r="320" spans="1:10">
      <c r="A320" s="5" t="s">
        <v>1281</v>
      </c>
      <c r="B320" s="6">
        <v>44841.800721608794</v>
      </c>
      <c r="C320" s="5" t="s">
        <v>39</v>
      </c>
      <c r="D320" s="11"/>
      <c r="E320" s="8"/>
      <c r="F320" s="9">
        <v>12647.38</v>
      </c>
      <c r="I320" s="7" t="s">
        <v>9</v>
      </c>
      <c r="J320" s="5" t="s">
        <v>39</v>
      </c>
    </row>
    <row r="321" spans="1:10">
      <c r="A321" s="5" t="s">
        <v>1281</v>
      </c>
      <c r="B321" s="6">
        <v>44841.800721608794</v>
      </c>
      <c r="C321" s="5" t="s">
        <v>39</v>
      </c>
      <c r="D321" s="11"/>
      <c r="E321" s="8"/>
      <c r="H321" s="9">
        <v>514.6</v>
      </c>
      <c r="I321" s="5" t="s">
        <v>33</v>
      </c>
      <c r="J321" s="5" t="s">
        <v>39</v>
      </c>
    </row>
    <row r="322" spans="1:10">
      <c r="A322" s="10" t="s">
        <v>15</v>
      </c>
      <c r="B322" s="3"/>
      <c r="C322" s="3"/>
      <c r="D322" s="11"/>
      <c r="E322" s="8"/>
      <c r="H322" s="9"/>
      <c r="I322" s="7"/>
      <c r="J322" s="5"/>
    </row>
    <row r="323" spans="1:10" ht="15.75">
      <c r="A323" s="12" t="s">
        <v>16</v>
      </c>
      <c r="B323" s="12" t="s">
        <v>17</v>
      </c>
      <c r="C323" s="12" t="s">
        <v>18</v>
      </c>
      <c r="D323" s="20">
        <v>111968875</v>
      </c>
      <c r="E323" s="21">
        <v>111969001</v>
      </c>
      <c r="H323" s="9"/>
      <c r="I323" s="7"/>
      <c r="J323" s="5"/>
    </row>
    <row r="324" spans="1:10">
      <c r="A324" s="5"/>
      <c r="B324" s="6"/>
      <c r="C324" s="5"/>
      <c r="D324" s="11"/>
      <c r="E324" s="8"/>
      <c r="H324" s="9"/>
      <c r="I324" s="7"/>
      <c r="J324" s="5"/>
    </row>
    <row r="325" spans="1:10">
      <c r="A325" s="5"/>
      <c r="B325" s="6"/>
      <c r="C325" s="5"/>
      <c r="D325" s="11"/>
      <c r="E325" s="8"/>
      <c r="H325" s="9"/>
      <c r="I325" s="7"/>
      <c r="J325" s="5"/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1270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3" t="s">
        <v>0</v>
      </c>
      <c r="B328" s="103" t="s">
        <v>2</v>
      </c>
      <c r="C328" s="103" t="s">
        <v>3</v>
      </c>
      <c r="D328" s="103" t="s">
        <v>4</v>
      </c>
      <c r="E328" s="103" t="s">
        <v>5</v>
      </c>
      <c r="F328" s="105" t="s">
        <v>6</v>
      </c>
      <c r="G328" s="106"/>
      <c r="H328" s="107"/>
      <c r="I328" s="103" t="s">
        <v>7</v>
      </c>
      <c r="J328" s="103" t="s">
        <v>8</v>
      </c>
    </row>
    <row r="329" spans="1:10">
      <c r="A329" s="104"/>
      <c r="B329" s="104"/>
      <c r="C329" s="104"/>
      <c r="D329" s="104"/>
      <c r="E329" s="104"/>
      <c r="F329" s="46" t="s">
        <v>9</v>
      </c>
      <c r="G329" s="46" t="s">
        <v>10</v>
      </c>
      <c r="H329" s="46" t="s">
        <v>11</v>
      </c>
      <c r="I329" s="104"/>
      <c r="J329" s="104"/>
    </row>
    <row r="330" spans="1:10">
      <c r="A330" s="5" t="s">
        <v>1280</v>
      </c>
      <c r="B330" s="6">
        <v>44842.55280996528</v>
      </c>
      <c r="C330" s="5" t="s">
        <v>39</v>
      </c>
      <c r="D330" s="11"/>
      <c r="E330" s="8"/>
      <c r="H330" s="9">
        <v>235.97</v>
      </c>
      <c r="I330" s="5" t="s">
        <v>33</v>
      </c>
      <c r="J330" s="5" t="s">
        <v>39</v>
      </c>
    </row>
    <row r="331" spans="1:10">
      <c r="A331" s="5" t="s">
        <v>1280</v>
      </c>
      <c r="B331" s="6">
        <v>44842.55280996528</v>
      </c>
      <c r="C331" s="5" t="s">
        <v>39</v>
      </c>
      <c r="D331" s="11"/>
      <c r="E331" s="8"/>
      <c r="F331" s="9">
        <v>6850.87</v>
      </c>
      <c r="I331" s="7" t="s">
        <v>9</v>
      </c>
      <c r="J331" s="5" t="s">
        <v>39</v>
      </c>
    </row>
    <row r="332" spans="1:10">
      <c r="A332" s="10" t="s">
        <v>15</v>
      </c>
      <c r="B332" s="3"/>
      <c r="C332" s="3"/>
      <c r="D332" s="11"/>
      <c r="E332" s="8"/>
      <c r="H332" s="9"/>
      <c r="I332" s="7"/>
      <c r="J332" s="5"/>
    </row>
    <row r="333" spans="1:10" ht="15.75">
      <c r="A333" s="12" t="s">
        <v>16</v>
      </c>
      <c r="B333" s="12" t="s">
        <v>17</v>
      </c>
      <c r="C333" s="12" t="s">
        <v>18</v>
      </c>
      <c r="D333" s="20">
        <v>111976903</v>
      </c>
      <c r="E333" s="21">
        <v>111977085</v>
      </c>
      <c r="H333" s="9"/>
      <c r="I333" s="7"/>
      <c r="J333" s="5"/>
    </row>
    <row r="336" spans="1:10">
      <c r="A336" s="1" t="s">
        <v>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3" t="s">
        <v>1337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103" t="s">
        <v>0</v>
      </c>
      <c r="B338" s="103" t="s">
        <v>2</v>
      </c>
      <c r="C338" s="103" t="s">
        <v>3</v>
      </c>
      <c r="D338" s="103" t="s">
        <v>4</v>
      </c>
      <c r="E338" s="103" t="s">
        <v>5</v>
      </c>
      <c r="F338" s="105" t="s">
        <v>6</v>
      </c>
      <c r="G338" s="106"/>
      <c r="H338" s="107"/>
      <c r="I338" s="103" t="s">
        <v>7</v>
      </c>
      <c r="J338" s="103" t="s">
        <v>8</v>
      </c>
    </row>
    <row r="339" spans="1:10">
      <c r="A339" s="104"/>
      <c r="B339" s="104"/>
      <c r="C339" s="104"/>
      <c r="D339" s="104"/>
      <c r="E339" s="104"/>
      <c r="F339" s="46" t="s">
        <v>9</v>
      </c>
      <c r="G339" s="46" t="s">
        <v>10</v>
      </c>
      <c r="H339" s="46" t="s">
        <v>11</v>
      </c>
      <c r="I339" s="104"/>
      <c r="J339" s="104"/>
    </row>
    <row r="340" spans="1:10">
      <c r="A340" s="5" t="s">
        <v>1342</v>
      </c>
      <c r="B340" s="6">
        <v>44844.806456168983</v>
      </c>
      <c r="C340" s="5" t="s">
        <v>39</v>
      </c>
      <c r="D340" s="11"/>
      <c r="E340" s="8"/>
      <c r="F340" s="9">
        <v>10271.91</v>
      </c>
      <c r="I340" s="7" t="s">
        <v>9</v>
      </c>
      <c r="J340" s="5" t="s">
        <v>39</v>
      </c>
    </row>
    <row r="341" spans="1:10">
      <c r="A341" s="5" t="s">
        <v>1342</v>
      </c>
      <c r="B341" s="6">
        <v>44844.806456168983</v>
      </c>
      <c r="C341" s="5" t="s">
        <v>39</v>
      </c>
      <c r="D341" s="11"/>
      <c r="E341" s="8"/>
      <c r="H341" s="9">
        <v>40.6</v>
      </c>
      <c r="I341" s="5" t="s">
        <v>33</v>
      </c>
      <c r="J341" s="5" t="s">
        <v>39</v>
      </c>
    </row>
    <row r="342" spans="1:10">
      <c r="A342" s="10" t="s">
        <v>15</v>
      </c>
      <c r="B342" s="3"/>
      <c r="C342" s="3"/>
      <c r="D342" s="11"/>
      <c r="E342" s="8"/>
      <c r="H342" s="9"/>
      <c r="I342" s="7"/>
      <c r="J342" s="5"/>
    </row>
    <row r="343" spans="1:10" ht="15.75">
      <c r="A343" s="12" t="s">
        <v>16</v>
      </c>
      <c r="B343" s="12" t="s">
        <v>17</v>
      </c>
      <c r="C343" s="12" t="s">
        <v>18</v>
      </c>
      <c r="D343" s="20">
        <v>111983659</v>
      </c>
      <c r="E343" s="21">
        <v>111983727</v>
      </c>
      <c r="H343" s="9"/>
      <c r="I343" s="7"/>
      <c r="J343" s="5"/>
    </row>
    <row r="346" spans="1:10">
      <c r="A346" s="1" t="s">
        <v>0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3" t="s">
        <v>1374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103" t="s">
        <v>0</v>
      </c>
      <c r="B348" s="103" t="s">
        <v>2</v>
      </c>
      <c r="C348" s="103" t="s">
        <v>3</v>
      </c>
      <c r="D348" s="103" t="s">
        <v>4</v>
      </c>
      <c r="E348" s="103" t="s">
        <v>5</v>
      </c>
      <c r="F348" s="105" t="s">
        <v>6</v>
      </c>
      <c r="G348" s="106"/>
      <c r="H348" s="107"/>
      <c r="I348" s="103" t="s">
        <v>7</v>
      </c>
      <c r="J348" s="103" t="s">
        <v>8</v>
      </c>
    </row>
    <row r="349" spans="1:10">
      <c r="A349" s="104"/>
      <c r="B349" s="104"/>
      <c r="C349" s="104"/>
      <c r="D349" s="104"/>
      <c r="E349" s="104"/>
      <c r="F349" s="46" t="s">
        <v>9</v>
      </c>
      <c r="G349" s="46" t="s">
        <v>10</v>
      </c>
      <c r="H349" s="46" t="s">
        <v>11</v>
      </c>
      <c r="I349" s="104"/>
      <c r="J349" s="104"/>
    </row>
    <row r="350" spans="1:10">
      <c r="A350" s="5" t="s">
        <v>1378</v>
      </c>
      <c r="B350" s="6">
        <v>44845.797841250002</v>
      </c>
      <c r="C350" s="5" t="s">
        <v>39</v>
      </c>
      <c r="D350" s="11"/>
      <c r="E350" s="8"/>
      <c r="F350" s="9">
        <v>11267.98</v>
      </c>
      <c r="I350" s="7" t="s">
        <v>9</v>
      </c>
      <c r="J350" s="5" t="s">
        <v>39</v>
      </c>
    </row>
    <row r="351" spans="1:10">
      <c r="A351" s="5" t="s">
        <v>1378</v>
      </c>
      <c r="B351" s="6">
        <v>44845.797841250002</v>
      </c>
      <c r="C351" s="5" t="s">
        <v>39</v>
      </c>
      <c r="D351" s="11"/>
      <c r="E351" s="8"/>
      <c r="H351" s="9">
        <v>463.78</v>
      </c>
      <c r="I351" s="5" t="s">
        <v>33</v>
      </c>
      <c r="J351" s="5" t="s">
        <v>39</v>
      </c>
    </row>
    <row r="352" spans="1:10">
      <c r="A352" s="10" t="s">
        <v>15</v>
      </c>
      <c r="B352" s="3"/>
      <c r="C352" s="3"/>
      <c r="D352" s="11"/>
      <c r="E352" s="8"/>
      <c r="H352" s="9"/>
      <c r="I352" s="7"/>
      <c r="J352" s="5"/>
    </row>
    <row r="353" spans="1:10" ht="15.75">
      <c r="A353" s="12" t="s">
        <v>16</v>
      </c>
      <c r="B353" s="12" t="s">
        <v>17</v>
      </c>
      <c r="C353" s="12" t="s">
        <v>18</v>
      </c>
      <c r="D353" s="20">
        <v>111991252</v>
      </c>
      <c r="E353" s="21">
        <v>111991572</v>
      </c>
      <c r="H353" s="9"/>
      <c r="I353" s="7"/>
      <c r="J353" s="5"/>
    </row>
    <row r="356" spans="1:10">
      <c r="A356" s="1" t="s">
        <v>0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3" t="s">
        <v>1415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103" t="s">
        <v>0</v>
      </c>
      <c r="B358" s="103" t="s">
        <v>2</v>
      </c>
      <c r="C358" s="103" t="s">
        <v>3</v>
      </c>
      <c r="D358" s="103" t="s">
        <v>4</v>
      </c>
      <c r="E358" s="103" t="s">
        <v>5</v>
      </c>
      <c r="F358" s="105" t="s">
        <v>6</v>
      </c>
      <c r="G358" s="106"/>
      <c r="H358" s="107"/>
      <c r="I358" s="103" t="s">
        <v>7</v>
      </c>
      <c r="J358" s="103" t="s">
        <v>8</v>
      </c>
    </row>
    <row r="359" spans="1:10">
      <c r="A359" s="104"/>
      <c r="B359" s="104"/>
      <c r="C359" s="104"/>
      <c r="D359" s="104"/>
      <c r="E359" s="104"/>
      <c r="F359" s="46" t="s">
        <v>9</v>
      </c>
      <c r="G359" s="46" t="s">
        <v>10</v>
      </c>
      <c r="H359" s="46" t="s">
        <v>11</v>
      </c>
      <c r="I359" s="104"/>
      <c r="J359" s="104"/>
    </row>
    <row r="360" spans="1:10">
      <c r="A360" s="5" t="s">
        <v>1419</v>
      </c>
      <c r="B360" s="6">
        <v>44846.792784826386</v>
      </c>
      <c r="C360" s="5" t="s">
        <v>39</v>
      </c>
      <c r="D360" s="11"/>
      <c r="E360" s="8"/>
      <c r="F360" s="9">
        <v>7980.99</v>
      </c>
      <c r="I360" s="7" t="s">
        <v>9</v>
      </c>
      <c r="J360" s="5" t="s">
        <v>39</v>
      </c>
    </row>
    <row r="361" spans="1:10">
      <c r="A361" s="5" t="s">
        <v>1419</v>
      </c>
      <c r="B361" s="6">
        <v>44846.792784826386</v>
      </c>
      <c r="C361" s="5" t="s">
        <v>39</v>
      </c>
      <c r="D361" s="11"/>
      <c r="E361" s="8"/>
      <c r="H361" s="9">
        <v>175.18</v>
      </c>
      <c r="I361" s="5" t="s">
        <v>33</v>
      </c>
      <c r="J361" s="5" t="s">
        <v>39</v>
      </c>
    </row>
    <row r="362" spans="1:10">
      <c r="A362" s="10" t="s">
        <v>15</v>
      </c>
      <c r="B362" s="3"/>
      <c r="C362" s="3"/>
      <c r="D362" s="11"/>
      <c r="E362" s="8"/>
      <c r="H362" s="9"/>
      <c r="I362" s="7"/>
      <c r="J362" s="8"/>
    </row>
    <row r="363" spans="1:10" ht="15.75">
      <c r="A363" s="12" t="s">
        <v>16</v>
      </c>
      <c r="B363" s="12" t="s">
        <v>17</v>
      </c>
      <c r="C363" s="12" t="s">
        <v>18</v>
      </c>
      <c r="D363" s="20">
        <v>111994768</v>
      </c>
      <c r="E363" s="21">
        <v>112000478</v>
      </c>
      <c r="H363" s="9"/>
      <c r="I363" s="7"/>
      <c r="J363" s="8"/>
    </row>
    <row r="366" spans="1:10">
      <c r="A366" s="1" t="s">
        <v>0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3" t="s">
        <v>1451</v>
      </c>
      <c r="B367" s="2"/>
      <c r="C367" s="2"/>
      <c r="D367" s="2"/>
      <c r="E367" s="2"/>
      <c r="F367" s="2"/>
      <c r="G367" s="2"/>
      <c r="H367" s="2"/>
      <c r="I367" s="2"/>
      <c r="J367" s="2"/>
    </row>
    <row r="368" spans="1:10">
      <c r="A368" s="103" t="s">
        <v>0</v>
      </c>
      <c r="B368" s="103" t="s">
        <v>2</v>
      </c>
      <c r="C368" s="103" t="s">
        <v>3</v>
      </c>
      <c r="D368" s="103" t="s">
        <v>4</v>
      </c>
      <c r="E368" s="103" t="s">
        <v>5</v>
      </c>
      <c r="F368" s="105" t="s">
        <v>6</v>
      </c>
      <c r="G368" s="106"/>
      <c r="H368" s="107"/>
      <c r="I368" s="103" t="s">
        <v>7</v>
      </c>
      <c r="J368" s="103" t="s">
        <v>8</v>
      </c>
    </row>
    <row r="369" spans="1:10">
      <c r="A369" s="104"/>
      <c r="B369" s="104"/>
      <c r="C369" s="104"/>
      <c r="D369" s="104"/>
      <c r="E369" s="104"/>
      <c r="F369" s="46" t="s">
        <v>9</v>
      </c>
      <c r="G369" s="46" t="s">
        <v>10</v>
      </c>
      <c r="H369" s="46" t="s">
        <v>11</v>
      </c>
      <c r="I369" s="104"/>
      <c r="J369" s="104"/>
    </row>
    <row r="370" spans="1:10">
      <c r="A370" s="5" t="s">
        <v>1455</v>
      </c>
      <c r="B370" s="6">
        <v>44847.796131157411</v>
      </c>
      <c r="C370" s="5" t="s">
        <v>39</v>
      </c>
      <c r="D370" s="11"/>
      <c r="E370" s="8"/>
      <c r="F370" s="9">
        <v>11431.89</v>
      </c>
      <c r="I370" s="7" t="s">
        <v>9</v>
      </c>
      <c r="J370" s="5" t="s">
        <v>39</v>
      </c>
    </row>
    <row r="371" spans="1:10">
      <c r="A371" s="5" t="s">
        <v>1455</v>
      </c>
      <c r="B371" s="6">
        <v>44847.796131157411</v>
      </c>
      <c r="C371" s="5" t="s">
        <v>39</v>
      </c>
      <c r="D371" s="11"/>
      <c r="E371" s="8"/>
      <c r="H371" s="9">
        <v>945.24</v>
      </c>
      <c r="I371" s="5" t="s">
        <v>33</v>
      </c>
      <c r="J371" s="5" t="s">
        <v>39</v>
      </c>
    </row>
    <row r="372" spans="1:10">
      <c r="A372" s="10" t="s">
        <v>15</v>
      </c>
      <c r="B372" s="3"/>
      <c r="C372" s="3"/>
      <c r="D372" s="11"/>
      <c r="E372" s="8"/>
      <c r="H372" s="9"/>
      <c r="I372" s="7"/>
      <c r="J372" s="8"/>
    </row>
    <row r="373" spans="1:10" ht="15.75">
      <c r="A373" s="12" t="s">
        <v>16</v>
      </c>
      <c r="B373" s="12" t="s">
        <v>17</v>
      </c>
      <c r="C373" s="12" t="s">
        <v>18</v>
      </c>
      <c r="D373" s="20">
        <v>112010755</v>
      </c>
      <c r="E373" s="21">
        <v>112010875</v>
      </c>
      <c r="H373" s="9"/>
      <c r="I373" s="7"/>
      <c r="J373" s="8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1496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103" t="s">
        <v>0</v>
      </c>
      <c r="B378" s="103" t="s">
        <v>2</v>
      </c>
      <c r="C378" s="103" t="s">
        <v>3</v>
      </c>
      <c r="D378" s="103" t="s">
        <v>4</v>
      </c>
      <c r="E378" s="103" t="s">
        <v>5</v>
      </c>
      <c r="F378" s="105" t="s">
        <v>6</v>
      </c>
      <c r="G378" s="106"/>
      <c r="H378" s="107"/>
      <c r="I378" s="103" t="s">
        <v>7</v>
      </c>
      <c r="J378" s="103" t="s">
        <v>8</v>
      </c>
    </row>
    <row r="379" spans="1:10">
      <c r="A379" s="104"/>
      <c r="B379" s="104"/>
      <c r="C379" s="104"/>
      <c r="D379" s="104"/>
      <c r="E379" s="104"/>
      <c r="F379" s="46" t="s">
        <v>9</v>
      </c>
      <c r="G379" s="46" t="s">
        <v>10</v>
      </c>
      <c r="H379" s="46" t="s">
        <v>11</v>
      </c>
      <c r="I379" s="104"/>
      <c r="J379" s="104"/>
    </row>
    <row r="380" spans="1:10">
      <c r="A380" s="5" t="s">
        <v>1504</v>
      </c>
      <c r="B380" s="6">
        <v>44848.792675763892</v>
      </c>
      <c r="C380" s="5" t="s">
        <v>39</v>
      </c>
      <c r="D380" s="11"/>
      <c r="E380" s="8"/>
      <c r="F380" s="9">
        <v>9901.23</v>
      </c>
      <c r="I380" s="7" t="s">
        <v>9</v>
      </c>
      <c r="J380" s="5" t="s">
        <v>39</v>
      </c>
    </row>
    <row r="381" spans="1:10">
      <c r="A381" s="5" t="s">
        <v>1504</v>
      </c>
      <c r="B381" s="6">
        <v>44848.792675763892</v>
      </c>
      <c r="C381" s="5" t="s">
        <v>39</v>
      </c>
      <c r="D381" s="11"/>
      <c r="E381" s="8"/>
      <c r="H381" s="9">
        <v>120.93</v>
      </c>
      <c r="I381" s="5" t="s">
        <v>33</v>
      </c>
      <c r="J381" s="5" t="s">
        <v>39</v>
      </c>
    </row>
    <row r="382" spans="1:10">
      <c r="A382" s="10" t="s">
        <v>15</v>
      </c>
      <c r="B382" s="3"/>
      <c r="C382" s="3"/>
      <c r="D382" s="11"/>
      <c r="E382" s="8"/>
      <c r="H382" s="9"/>
      <c r="I382" s="7"/>
      <c r="J382" s="8"/>
    </row>
    <row r="383" spans="1:10" ht="15.75">
      <c r="A383" s="12" t="s">
        <v>16</v>
      </c>
      <c r="B383" s="12" t="s">
        <v>17</v>
      </c>
      <c r="C383" s="12" t="s">
        <v>18</v>
      </c>
      <c r="D383" s="20">
        <v>112010757</v>
      </c>
      <c r="E383" s="21">
        <v>112010876</v>
      </c>
      <c r="H383" s="9"/>
      <c r="I383" s="7"/>
      <c r="J383" s="8"/>
    </row>
    <row r="384" spans="1:10">
      <c r="A384" s="5"/>
      <c r="B384" s="6"/>
      <c r="C384" s="5"/>
      <c r="D384" s="11"/>
      <c r="E384" s="8"/>
      <c r="H384" s="9"/>
      <c r="I384" s="7"/>
      <c r="J384" s="8"/>
    </row>
    <row r="385" spans="1:10">
      <c r="A385" s="5"/>
      <c r="B385" s="6"/>
      <c r="C385" s="5"/>
      <c r="D385" s="11"/>
      <c r="E385" s="8"/>
      <c r="H385" s="9"/>
      <c r="I385" s="7"/>
      <c r="J385" s="8"/>
    </row>
    <row r="386" spans="1:10">
      <c r="A386" s="1" t="s">
        <v>0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3" t="s">
        <v>1491</v>
      </c>
      <c r="B387" s="2"/>
      <c r="C387" s="2"/>
      <c r="D387" s="2"/>
      <c r="E387" s="2"/>
      <c r="F387" s="2"/>
      <c r="G387" s="2"/>
      <c r="H387" s="2"/>
      <c r="I387" s="2"/>
      <c r="J387" s="2"/>
    </row>
    <row r="388" spans="1:10">
      <c r="A388" s="103" t="s">
        <v>0</v>
      </c>
      <c r="B388" s="103" t="s">
        <v>2</v>
      </c>
      <c r="C388" s="103" t="s">
        <v>3</v>
      </c>
      <c r="D388" s="103" t="s">
        <v>4</v>
      </c>
      <c r="E388" s="103" t="s">
        <v>5</v>
      </c>
      <c r="F388" s="105" t="s">
        <v>6</v>
      </c>
      <c r="G388" s="106"/>
      <c r="H388" s="107"/>
      <c r="I388" s="103" t="s">
        <v>7</v>
      </c>
      <c r="J388" s="103" t="s">
        <v>8</v>
      </c>
    </row>
    <row r="389" spans="1:10">
      <c r="A389" s="104"/>
      <c r="B389" s="104"/>
      <c r="C389" s="104"/>
      <c r="D389" s="104"/>
      <c r="E389" s="104"/>
      <c r="F389" s="46" t="s">
        <v>9</v>
      </c>
      <c r="G389" s="46" t="s">
        <v>10</v>
      </c>
      <c r="H389" s="46" t="s">
        <v>11</v>
      </c>
      <c r="I389" s="104"/>
      <c r="J389" s="104"/>
    </row>
    <row r="390" spans="1:10">
      <c r="A390" s="5" t="s">
        <v>1503</v>
      </c>
      <c r="B390" s="6">
        <v>44849.552033506945</v>
      </c>
      <c r="C390" s="5" t="s">
        <v>39</v>
      </c>
      <c r="D390" s="11"/>
      <c r="E390" s="8"/>
      <c r="F390" s="9">
        <v>7465.78</v>
      </c>
      <c r="I390" s="7" t="s">
        <v>9</v>
      </c>
      <c r="J390" s="5" t="s">
        <v>39</v>
      </c>
    </row>
    <row r="391" spans="1:10">
      <c r="A391" s="5" t="s">
        <v>1503</v>
      </c>
      <c r="B391" s="6">
        <v>44849.552033506945</v>
      </c>
      <c r="C391" s="5" t="s">
        <v>39</v>
      </c>
      <c r="D391" s="11"/>
      <c r="E391" s="8"/>
      <c r="H391" s="9">
        <v>313.08</v>
      </c>
      <c r="I391" s="5" t="s">
        <v>33</v>
      </c>
      <c r="J391" s="5" t="s">
        <v>39</v>
      </c>
    </row>
    <row r="392" spans="1:10">
      <c r="A392" s="10" t="s">
        <v>15</v>
      </c>
      <c r="B392" s="3"/>
      <c r="C392" s="3"/>
      <c r="D392" s="11"/>
      <c r="E392" s="8"/>
      <c r="H392" s="9"/>
      <c r="I392" s="7"/>
      <c r="J392" s="8"/>
    </row>
    <row r="393" spans="1:10" ht="15.75">
      <c r="A393" s="12" t="s">
        <v>16</v>
      </c>
      <c r="B393" s="12" t="s">
        <v>17</v>
      </c>
      <c r="C393" s="12" t="s">
        <v>18</v>
      </c>
      <c r="D393" s="20">
        <v>112020841</v>
      </c>
      <c r="E393" s="21">
        <v>112020974</v>
      </c>
      <c r="H393" s="9"/>
      <c r="I393" s="7"/>
      <c r="J393" s="8"/>
    </row>
    <row r="396" spans="1:10">
      <c r="A396" s="1" t="s">
        <v>0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3" t="s">
        <v>1564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103" t="s">
        <v>0</v>
      </c>
      <c r="B398" s="103" t="s">
        <v>2</v>
      </c>
      <c r="C398" s="103" t="s">
        <v>3</v>
      </c>
      <c r="D398" s="103" t="s">
        <v>4</v>
      </c>
      <c r="E398" s="103" t="s">
        <v>5</v>
      </c>
      <c r="F398" s="105" t="s">
        <v>6</v>
      </c>
      <c r="G398" s="106"/>
      <c r="H398" s="107"/>
      <c r="I398" s="103" t="s">
        <v>7</v>
      </c>
      <c r="J398" s="103" t="s">
        <v>8</v>
      </c>
    </row>
    <row r="399" spans="1:10">
      <c r="A399" s="104"/>
      <c r="B399" s="104"/>
      <c r="C399" s="104"/>
      <c r="D399" s="104"/>
      <c r="E399" s="104"/>
      <c r="F399" s="46" t="s">
        <v>9</v>
      </c>
      <c r="G399" s="46" t="s">
        <v>10</v>
      </c>
      <c r="H399" s="46" t="s">
        <v>11</v>
      </c>
      <c r="I399" s="104"/>
      <c r="J399" s="104"/>
    </row>
    <row r="400" spans="1:10">
      <c r="A400" s="5" t="s">
        <v>1568</v>
      </c>
      <c r="B400" s="6">
        <v>44851.80219195602</v>
      </c>
      <c r="C400" s="5" t="s">
        <v>39</v>
      </c>
      <c r="D400" s="11"/>
      <c r="E400" s="8"/>
      <c r="F400" s="9">
        <v>8406.0499999999993</v>
      </c>
      <c r="I400" s="7" t="s">
        <v>9</v>
      </c>
      <c r="J400" s="5" t="s">
        <v>39</v>
      </c>
    </row>
    <row r="401" spans="1:10">
      <c r="A401" s="5" t="s">
        <v>1568</v>
      </c>
      <c r="B401" s="6">
        <v>44851.80219195602</v>
      </c>
      <c r="C401" s="5" t="s">
        <v>39</v>
      </c>
      <c r="D401" s="11"/>
      <c r="E401" s="8"/>
      <c r="H401" s="9">
        <v>146.97999999999999</v>
      </c>
      <c r="I401" s="5" t="s">
        <v>33</v>
      </c>
      <c r="J401" s="5" t="s">
        <v>39</v>
      </c>
    </row>
    <row r="402" spans="1:10">
      <c r="A402" s="10" t="s">
        <v>15</v>
      </c>
      <c r="B402" s="3"/>
      <c r="C402" s="3"/>
      <c r="D402" s="11"/>
      <c r="E402" s="8"/>
      <c r="H402" s="9"/>
      <c r="I402" s="7"/>
      <c r="J402" s="5"/>
    </row>
    <row r="403" spans="1:10" ht="15.75">
      <c r="A403" s="12" t="s">
        <v>16</v>
      </c>
      <c r="B403" s="12" t="s">
        <v>17</v>
      </c>
      <c r="C403" s="12" t="s">
        <v>18</v>
      </c>
      <c r="D403" s="20">
        <v>112022684</v>
      </c>
      <c r="E403" s="21">
        <v>112027953</v>
      </c>
      <c r="H403" s="9"/>
      <c r="I403" s="7"/>
      <c r="J403" s="5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1603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3" t="s">
        <v>0</v>
      </c>
      <c r="B408" s="103" t="s">
        <v>2</v>
      </c>
      <c r="C408" s="103" t="s">
        <v>3</v>
      </c>
      <c r="D408" s="103" t="s">
        <v>4</v>
      </c>
      <c r="E408" s="103" t="s">
        <v>5</v>
      </c>
      <c r="F408" s="105" t="s">
        <v>6</v>
      </c>
      <c r="G408" s="106"/>
      <c r="H408" s="107"/>
      <c r="I408" s="103" t="s">
        <v>7</v>
      </c>
      <c r="J408" s="103" t="s">
        <v>8</v>
      </c>
    </row>
    <row r="409" spans="1:10">
      <c r="A409" s="104"/>
      <c r="B409" s="104"/>
      <c r="C409" s="104"/>
      <c r="D409" s="104"/>
      <c r="E409" s="104"/>
      <c r="F409" s="46" t="s">
        <v>9</v>
      </c>
      <c r="G409" s="46" t="s">
        <v>10</v>
      </c>
      <c r="H409" s="46" t="s">
        <v>11</v>
      </c>
      <c r="I409" s="104"/>
      <c r="J409" s="104"/>
    </row>
    <row r="410" spans="1:10">
      <c r="A410" s="5" t="s">
        <v>1607</v>
      </c>
      <c r="B410" s="6">
        <v>44852.801422418983</v>
      </c>
      <c r="C410" s="5" t="s">
        <v>39</v>
      </c>
      <c r="D410" s="11"/>
      <c r="E410" s="8"/>
      <c r="F410" s="9">
        <v>11277.07</v>
      </c>
      <c r="I410" s="7" t="s">
        <v>9</v>
      </c>
      <c r="J410" s="5" t="s">
        <v>39</v>
      </c>
    </row>
    <row r="411" spans="1:10">
      <c r="A411" s="5" t="s">
        <v>1607</v>
      </c>
      <c r="B411" s="6">
        <v>44852.801422418983</v>
      </c>
      <c r="C411" s="5" t="s">
        <v>39</v>
      </c>
      <c r="D411" s="11"/>
      <c r="E411" s="8"/>
      <c r="H411" s="9">
        <v>249.2</v>
      </c>
      <c r="I411" s="5" t="s">
        <v>33</v>
      </c>
      <c r="J411" s="5" t="s">
        <v>39</v>
      </c>
    </row>
    <row r="412" spans="1:10">
      <c r="A412" s="10" t="s">
        <v>15</v>
      </c>
      <c r="B412" s="3"/>
      <c r="C412" s="3"/>
      <c r="D412" s="11"/>
      <c r="E412" s="8"/>
      <c r="F412" s="7"/>
      <c r="G412" s="5"/>
      <c r="H412" s="9"/>
      <c r="I412" s="5"/>
      <c r="J412" s="7"/>
    </row>
    <row r="413" spans="1:10">
      <c r="A413" s="12" t="s">
        <v>16</v>
      </c>
      <c r="B413" s="12" t="s">
        <v>17</v>
      </c>
      <c r="C413" s="12" t="s">
        <v>18</v>
      </c>
      <c r="D413" s="11"/>
      <c r="E413" s="8"/>
      <c r="F413" s="7"/>
      <c r="G413" s="5"/>
      <c r="H413" s="9"/>
      <c r="I413" s="5"/>
      <c r="J413" s="7"/>
    </row>
  </sheetData>
  <mergeCells count="320">
    <mergeCell ref="A368:A369"/>
    <mergeCell ref="B368:B369"/>
    <mergeCell ref="C368:C369"/>
    <mergeCell ref="D368:D369"/>
    <mergeCell ref="E368:E369"/>
    <mergeCell ref="F368:H368"/>
    <mergeCell ref="I368:I369"/>
    <mergeCell ref="J368:J369"/>
    <mergeCell ref="I388:I389"/>
    <mergeCell ref="J388:J389"/>
    <mergeCell ref="A388:A389"/>
    <mergeCell ref="B388:B389"/>
    <mergeCell ref="C388:C389"/>
    <mergeCell ref="D388:D389"/>
    <mergeCell ref="E388:E389"/>
    <mergeCell ref="F388:H388"/>
    <mergeCell ref="I348:I349"/>
    <mergeCell ref="J348:J349"/>
    <mergeCell ref="A348:A349"/>
    <mergeCell ref="B348:B349"/>
    <mergeCell ref="C348:C349"/>
    <mergeCell ref="D348:D349"/>
    <mergeCell ref="E348:E349"/>
    <mergeCell ref="F348:H348"/>
    <mergeCell ref="A358:A359"/>
    <mergeCell ref="B358:B359"/>
    <mergeCell ref="C358:C359"/>
    <mergeCell ref="D358:D359"/>
    <mergeCell ref="E358:E359"/>
    <mergeCell ref="F358:H358"/>
    <mergeCell ref="I358:I359"/>
    <mergeCell ref="J358:J359"/>
    <mergeCell ref="I328:I329"/>
    <mergeCell ref="J328:J329"/>
    <mergeCell ref="A328:A329"/>
    <mergeCell ref="B328:B329"/>
    <mergeCell ref="C328:C329"/>
    <mergeCell ref="D328:D329"/>
    <mergeCell ref="E328:E329"/>
    <mergeCell ref="F328:H328"/>
    <mergeCell ref="A338:A339"/>
    <mergeCell ref="B338:B339"/>
    <mergeCell ref="C338:C339"/>
    <mergeCell ref="D338:D339"/>
    <mergeCell ref="E338:E339"/>
    <mergeCell ref="F338:H338"/>
    <mergeCell ref="I338:I339"/>
    <mergeCell ref="J338:J339"/>
    <mergeCell ref="I318:I319"/>
    <mergeCell ref="J318:J319"/>
    <mergeCell ref="A318:A319"/>
    <mergeCell ref="B318:B319"/>
    <mergeCell ref="C318:C319"/>
    <mergeCell ref="D318:D319"/>
    <mergeCell ref="E318:E319"/>
    <mergeCell ref="F318:H318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A160:A161"/>
    <mergeCell ref="B160:B161"/>
    <mergeCell ref="C160:C161"/>
    <mergeCell ref="D160:D161"/>
    <mergeCell ref="E160:E161"/>
    <mergeCell ref="F160:H160"/>
    <mergeCell ref="I160:I161"/>
    <mergeCell ref="J160:J161"/>
    <mergeCell ref="E200:E201"/>
    <mergeCell ref="F200:H200"/>
    <mergeCell ref="I200:I201"/>
    <mergeCell ref="J200:J201"/>
    <mergeCell ref="I190:I191"/>
    <mergeCell ref="J190:J191"/>
    <mergeCell ref="A190:A191"/>
    <mergeCell ref="B190:B191"/>
    <mergeCell ref="E131:E132"/>
    <mergeCell ref="F140:H140"/>
    <mergeCell ref="I140:I141"/>
    <mergeCell ref="J140:J141"/>
    <mergeCell ref="C190:C191"/>
    <mergeCell ref="D190:D191"/>
    <mergeCell ref="E190:E191"/>
    <mergeCell ref="F190:H190"/>
    <mergeCell ref="A200:A201"/>
    <mergeCell ref="B200:B201"/>
    <mergeCell ref="C200:C201"/>
    <mergeCell ref="D200:D201"/>
    <mergeCell ref="A150:A151"/>
    <mergeCell ref="B150:B151"/>
    <mergeCell ref="C150:C151"/>
    <mergeCell ref="D150:D151"/>
    <mergeCell ref="E150:E151"/>
    <mergeCell ref="F150:H150"/>
    <mergeCell ref="A170:A171"/>
    <mergeCell ref="B170:B171"/>
    <mergeCell ref="C170:C171"/>
    <mergeCell ref="D170:D171"/>
    <mergeCell ref="E170:E171"/>
    <mergeCell ref="F170:H170"/>
    <mergeCell ref="I63:I64"/>
    <mergeCell ref="J63:J64"/>
    <mergeCell ref="A63:A64"/>
    <mergeCell ref="B63:B64"/>
    <mergeCell ref="C63:C64"/>
    <mergeCell ref="D63:D64"/>
    <mergeCell ref="E63:E64"/>
    <mergeCell ref="F63:H63"/>
    <mergeCell ref="I82:I83"/>
    <mergeCell ref="J82:J83"/>
    <mergeCell ref="A82:A83"/>
    <mergeCell ref="B82:B83"/>
    <mergeCell ref="C82:C83"/>
    <mergeCell ref="D82:D83"/>
    <mergeCell ref="E82:E83"/>
    <mergeCell ref="F82:H82"/>
    <mergeCell ref="F72:H72"/>
    <mergeCell ref="I72:I73"/>
    <mergeCell ref="J72:J73"/>
    <mergeCell ref="A72:A73"/>
    <mergeCell ref="B72:B73"/>
    <mergeCell ref="C72:C73"/>
    <mergeCell ref="D72:D73"/>
    <mergeCell ref="E72:E73"/>
    <mergeCell ref="I3:I4"/>
    <mergeCell ref="J3:J4"/>
    <mergeCell ref="A3:A4"/>
    <mergeCell ref="B3:B4"/>
    <mergeCell ref="C3:C4"/>
    <mergeCell ref="D3:D4"/>
    <mergeCell ref="E3:E4"/>
    <mergeCell ref="F3:H3"/>
    <mergeCell ref="I53:I54"/>
    <mergeCell ref="J53:J54"/>
    <mergeCell ref="A53:A54"/>
    <mergeCell ref="B53:B54"/>
    <mergeCell ref="C53:C54"/>
    <mergeCell ref="D53:D54"/>
    <mergeCell ref="E53:E54"/>
    <mergeCell ref="F53:H53"/>
    <mergeCell ref="F43:H43"/>
    <mergeCell ref="I43:I44"/>
    <mergeCell ref="J43:J44"/>
    <mergeCell ref="A43:A44"/>
    <mergeCell ref="B43:B44"/>
    <mergeCell ref="C43:C44"/>
    <mergeCell ref="D43:D44"/>
    <mergeCell ref="E43:E44"/>
    <mergeCell ref="F13:H13"/>
    <mergeCell ref="I13:I14"/>
    <mergeCell ref="J13:J14"/>
    <mergeCell ref="A23:A24"/>
    <mergeCell ref="B23:B24"/>
    <mergeCell ref="C23:C24"/>
    <mergeCell ref="D23:D24"/>
    <mergeCell ref="E23:E24"/>
    <mergeCell ref="F23:H23"/>
    <mergeCell ref="I23:I24"/>
    <mergeCell ref="J23:J24"/>
    <mergeCell ref="A13:A14"/>
    <mergeCell ref="B13:B14"/>
    <mergeCell ref="C13:C14"/>
    <mergeCell ref="D13:D14"/>
    <mergeCell ref="E13:E14"/>
    <mergeCell ref="F92:H92"/>
    <mergeCell ref="I92:I93"/>
    <mergeCell ref="J92:J93"/>
    <mergeCell ref="A92:A93"/>
    <mergeCell ref="B92:B93"/>
    <mergeCell ref="C92:C93"/>
    <mergeCell ref="D92:D93"/>
    <mergeCell ref="E92:E93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F121:H121"/>
    <mergeCell ref="I121:I122"/>
    <mergeCell ref="J121:J122"/>
    <mergeCell ref="A121:A122"/>
    <mergeCell ref="B121:B122"/>
    <mergeCell ref="C121:C122"/>
    <mergeCell ref="D121:D122"/>
    <mergeCell ref="E121:E122"/>
    <mergeCell ref="I131:I132"/>
    <mergeCell ref="J131:J132"/>
    <mergeCell ref="F131:H131"/>
    <mergeCell ref="A140:A141"/>
    <mergeCell ref="B140:B141"/>
    <mergeCell ref="C140:C141"/>
    <mergeCell ref="D140:D141"/>
    <mergeCell ref="E140:E141"/>
    <mergeCell ref="A180:A181"/>
    <mergeCell ref="B180:B181"/>
    <mergeCell ref="C180:C181"/>
    <mergeCell ref="D180:D181"/>
    <mergeCell ref="E180:E181"/>
    <mergeCell ref="F180:H180"/>
    <mergeCell ref="I180:I181"/>
    <mergeCell ref="J180:J181"/>
    <mergeCell ref="I170:I171"/>
    <mergeCell ref="J170:J171"/>
    <mergeCell ref="I150:I151"/>
    <mergeCell ref="J150:J151"/>
    <mergeCell ref="A131:A132"/>
    <mergeCell ref="B131:B132"/>
    <mergeCell ref="C131:C132"/>
    <mergeCell ref="D131:D13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I230:I231"/>
    <mergeCell ref="J230:J231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378:I379"/>
    <mergeCell ref="J378:J379"/>
    <mergeCell ref="A378:A379"/>
    <mergeCell ref="B378:B379"/>
    <mergeCell ref="C378:C379"/>
    <mergeCell ref="D378:D379"/>
    <mergeCell ref="E378:E379"/>
    <mergeCell ref="F378:H378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I398:I399"/>
    <mergeCell ref="J398:J399"/>
    <mergeCell ref="A398:A399"/>
    <mergeCell ref="B398:B399"/>
    <mergeCell ref="C398:C399"/>
    <mergeCell ref="D398:D399"/>
    <mergeCell ref="E398:E399"/>
    <mergeCell ref="F398:H39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0178-D440-41E0-B17D-80105AD418BD}">
  <sheetPr>
    <tabColor theme="8"/>
  </sheetPr>
  <dimension ref="A1:J1299"/>
  <sheetViews>
    <sheetView topLeftCell="A1289" workbookViewId="0">
      <selection activeCell="D1289" sqref="D128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3" customWidth="1"/>
    <col min="5" max="5" width="12.28515625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40</v>
      </c>
      <c r="B5" s="6">
        <v>44805.443418159724</v>
      </c>
      <c r="C5" s="5" t="s">
        <v>41</v>
      </c>
      <c r="D5" s="7"/>
      <c r="E5" s="8"/>
      <c r="F5" s="9">
        <v>10433.6</v>
      </c>
      <c r="I5" s="7" t="s">
        <v>9</v>
      </c>
      <c r="J5" s="5" t="s">
        <v>42</v>
      </c>
    </row>
    <row r="6" spans="1:10">
      <c r="A6" s="5" t="s">
        <v>40</v>
      </c>
      <c r="B6" s="6">
        <v>44805.443418159724</v>
      </c>
      <c r="C6" s="5" t="s">
        <v>41</v>
      </c>
      <c r="D6" s="7"/>
      <c r="E6" s="8"/>
      <c r="F6" s="9">
        <v>5061.3999999999996</v>
      </c>
      <c r="I6" s="7" t="s">
        <v>9</v>
      </c>
      <c r="J6" s="8" t="s">
        <v>43</v>
      </c>
    </row>
    <row r="7" spans="1:10">
      <c r="A7" s="5" t="s">
        <v>40</v>
      </c>
      <c r="B7" s="6">
        <v>44805.443418159724</v>
      </c>
      <c r="C7" s="5" t="s">
        <v>41</v>
      </c>
      <c r="D7" s="7"/>
      <c r="E7" s="8"/>
      <c r="F7" s="9">
        <v>17915.599999999999</v>
      </c>
      <c r="I7" s="7" t="s">
        <v>9</v>
      </c>
      <c r="J7" s="8" t="s">
        <v>44</v>
      </c>
    </row>
    <row r="8" spans="1:10">
      <c r="A8" s="5" t="s">
        <v>40</v>
      </c>
      <c r="B8" s="6">
        <v>44805.443418159724</v>
      </c>
      <c r="C8" s="5" t="s">
        <v>41</v>
      </c>
      <c r="D8" s="7"/>
      <c r="E8" s="8"/>
      <c r="F8" s="9">
        <v>10663</v>
      </c>
      <c r="I8" s="7" t="s">
        <v>9</v>
      </c>
      <c r="J8" s="8" t="s">
        <v>45</v>
      </c>
    </row>
    <row r="9" spans="1:10">
      <c r="A9" s="10" t="s">
        <v>15</v>
      </c>
      <c r="B9" s="3"/>
      <c r="C9" s="3"/>
      <c r="D9" s="11"/>
      <c r="E9" s="8"/>
      <c r="F9" s="14">
        <f>SUM(F5:G8)</f>
        <v>44073.599999999999</v>
      </c>
      <c r="H9" s="9"/>
      <c r="I9" s="7"/>
      <c r="J9" s="8"/>
    </row>
    <row r="10" spans="1:10" ht="15.75">
      <c r="A10" s="12" t="s">
        <v>16</v>
      </c>
      <c r="B10" s="12" t="s">
        <v>17</v>
      </c>
      <c r="C10" s="12" t="s">
        <v>18</v>
      </c>
      <c r="D10" s="21">
        <v>111734662</v>
      </c>
      <c r="E10" s="8"/>
      <c r="H10" s="9"/>
      <c r="I10" s="7"/>
      <c r="J10" s="8"/>
    </row>
    <row r="11" spans="1:10">
      <c r="A11" s="5"/>
      <c r="B11" s="6"/>
      <c r="C11" s="5"/>
      <c r="D11" s="11"/>
      <c r="E11" s="8"/>
      <c r="H11" s="9"/>
      <c r="I11" s="7"/>
      <c r="J11" s="8"/>
    </row>
    <row r="12" spans="1:10">
      <c r="A12" s="5"/>
      <c r="B12" s="6"/>
      <c r="C12" s="5"/>
      <c r="D12" s="11"/>
      <c r="E12" s="8"/>
      <c r="H12" s="9"/>
      <c r="I12" s="7"/>
      <c r="J12" s="8"/>
    </row>
    <row r="13" spans="1:10">
      <c r="A13" s="5" t="s">
        <v>46</v>
      </c>
      <c r="B13" s="6">
        <v>44805.73162510417</v>
      </c>
      <c r="C13" s="5" t="s">
        <v>41</v>
      </c>
      <c r="D13" s="11">
        <v>523368</v>
      </c>
      <c r="E13" s="8" t="s">
        <v>47</v>
      </c>
      <c r="H13" s="9">
        <v>9187.2000000000007</v>
      </c>
      <c r="I13" s="5" t="s">
        <v>22</v>
      </c>
      <c r="J13" s="5" t="s">
        <v>48</v>
      </c>
    </row>
    <row r="14" spans="1:10">
      <c r="A14" s="5" t="s">
        <v>49</v>
      </c>
      <c r="B14" s="6">
        <v>44805.73162510417</v>
      </c>
      <c r="C14" s="5" t="s">
        <v>41</v>
      </c>
      <c r="D14" s="13">
        <v>45152792092</v>
      </c>
      <c r="E14" s="8" t="s">
        <v>21</v>
      </c>
      <c r="H14" s="9">
        <v>15255.2</v>
      </c>
      <c r="I14" s="5" t="s">
        <v>22</v>
      </c>
      <c r="J14" s="5" t="s">
        <v>48</v>
      </c>
    </row>
    <row r="15" spans="1:10">
      <c r="A15" s="5" t="s">
        <v>49</v>
      </c>
      <c r="B15" s="6">
        <v>44805.73162510417</v>
      </c>
      <c r="C15" s="5" t="s">
        <v>41</v>
      </c>
      <c r="D15" s="11">
        <v>523366</v>
      </c>
      <c r="E15" s="8" t="s">
        <v>21</v>
      </c>
      <c r="H15" s="9">
        <v>54851.8</v>
      </c>
      <c r="I15" s="5" t="s">
        <v>22</v>
      </c>
      <c r="J15" s="5" t="s">
        <v>48</v>
      </c>
    </row>
    <row r="16" spans="1:10">
      <c r="A16" s="5" t="s">
        <v>49</v>
      </c>
      <c r="B16" s="6">
        <v>44805.73162510417</v>
      </c>
      <c r="C16" s="5" t="s">
        <v>41</v>
      </c>
      <c r="D16" s="11">
        <v>414114</v>
      </c>
      <c r="E16" s="8" t="s">
        <v>21</v>
      </c>
      <c r="H16" s="9">
        <v>2392</v>
      </c>
      <c r="I16" s="5" t="s">
        <v>22</v>
      </c>
      <c r="J16" s="5" t="s">
        <v>50</v>
      </c>
    </row>
    <row r="17" spans="1:10">
      <c r="A17" s="5" t="s">
        <v>49</v>
      </c>
      <c r="B17" s="6">
        <v>44805.73162510417</v>
      </c>
      <c r="C17" s="5" t="s">
        <v>41</v>
      </c>
      <c r="D17" s="11">
        <v>414100</v>
      </c>
      <c r="E17" s="8" t="s">
        <v>21</v>
      </c>
      <c r="H17" s="9">
        <v>14271.5</v>
      </c>
      <c r="I17" s="5" t="s">
        <v>22</v>
      </c>
      <c r="J17" s="5" t="s">
        <v>50</v>
      </c>
    </row>
    <row r="18" spans="1:10">
      <c r="A18" s="5" t="s">
        <v>49</v>
      </c>
      <c r="B18" s="6">
        <v>44805.73162510417</v>
      </c>
      <c r="C18" s="5" t="s">
        <v>41</v>
      </c>
      <c r="D18" s="11">
        <v>557843</v>
      </c>
      <c r="E18" s="8" t="s">
        <v>21</v>
      </c>
      <c r="H18" s="9">
        <v>12677.9</v>
      </c>
      <c r="I18" s="5" t="s">
        <v>22</v>
      </c>
      <c r="J18" s="5" t="s">
        <v>51</v>
      </c>
    </row>
    <row r="19" spans="1:10">
      <c r="A19" s="5" t="s">
        <v>49</v>
      </c>
      <c r="B19" s="6">
        <v>44805.73162510417</v>
      </c>
      <c r="C19" s="5" t="s">
        <v>41</v>
      </c>
      <c r="D19" s="13">
        <v>16460413841</v>
      </c>
      <c r="E19" s="8" t="s">
        <v>21</v>
      </c>
      <c r="H19" s="9">
        <v>268.7</v>
      </c>
      <c r="I19" s="5" t="s">
        <v>22</v>
      </c>
      <c r="J19" s="8" t="s">
        <v>52</v>
      </c>
    </row>
    <row r="20" spans="1:10">
      <c r="A20" s="10" t="s">
        <v>15</v>
      </c>
      <c r="B20" s="3"/>
      <c r="C20" s="3"/>
      <c r="D20" s="11"/>
      <c r="E20" s="8"/>
      <c r="H20" s="9"/>
      <c r="I20" s="7"/>
      <c r="J20" s="8"/>
    </row>
    <row r="21" spans="1:10">
      <c r="A21" s="12" t="s">
        <v>16</v>
      </c>
      <c r="B21" s="12" t="s">
        <v>17</v>
      </c>
      <c r="C21" s="12" t="s">
        <v>18</v>
      </c>
      <c r="D21" s="11"/>
      <c r="E21" s="8"/>
      <c r="H21" s="9"/>
      <c r="I21" s="7"/>
      <c r="J21" s="8"/>
    </row>
    <row r="24" spans="1:10">
      <c r="A24" s="1" t="s">
        <v>0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3" t="s">
        <v>146</v>
      </c>
      <c r="B25" s="2"/>
      <c r="C25" s="2"/>
      <c r="D25" s="2"/>
      <c r="E25" s="2"/>
      <c r="F25" s="2"/>
      <c r="G25" s="2"/>
      <c r="H25" s="2"/>
      <c r="I25" s="2"/>
      <c r="J25" s="2"/>
    </row>
    <row r="26" spans="1:10">
      <c r="A26" s="103" t="s">
        <v>0</v>
      </c>
      <c r="B26" s="103" t="s">
        <v>2</v>
      </c>
      <c r="C26" s="103" t="s">
        <v>3</v>
      </c>
      <c r="D26" s="103" t="s">
        <v>4</v>
      </c>
      <c r="E26" s="103" t="s">
        <v>5</v>
      </c>
      <c r="F26" s="105" t="s">
        <v>6</v>
      </c>
      <c r="G26" s="106"/>
      <c r="H26" s="107"/>
      <c r="I26" s="103" t="s">
        <v>7</v>
      </c>
      <c r="J26" s="103" t="s">
        <v>8</v>
      </c>
    </row>
    <row r="27" spans="1:10">
      <c r="A27" s="104"/>
      <c r="B27" s="104"/>
      <c r="C27" s="104"/>
      <c r="D27" s="104"/>
      <c r="E27" s="104"/>
      <c r="F27" s="4" t="s">
        <v>9</v>
      </c>
      <c r="G27" s="4" t="s">
        <v>10</v>
      </c>
      <c r="H27" s="4" t="s">
        <v>11</v>
      </c>
      <c r="I27" s="104"/>
      <c r="J27" s="104"/>
    </row>
    <row r="28" spans="1:10">
      <c r="A28" s="5" t="s">
        <v>169</v>
      </c>
      <c r="B28" s="6">
        <v>44806.487272754632</v>
      </c>
      <c r="C28" s="5" t="s">
        <v>41</v>
      </c>
      <c r="D28" s="11"/>
      <c r="E28" s="8"/>
      <c r="F28" s="9">
        <v>16395</v>
      </c>
      <c r="I28" s="7" t="s">
        <v>9</v>
      </c>
      <c r="J28" s="8" t="s">
        <v>170</v>
      </c>
    </row>
    <row r="29" spans="1:10">
      <c r="A29" s="5" t="s">
        <v>169</v>
      </c>
      <c r="B29" s="6">
        <v>44806.487272754632</v>
      </c>
      <c r="C29" s="5" t="s">
        <v>41</v>
      </c>
      <c r="D29" s="11"/>
      <c r="E29" s="8"/>
      <c r="F29" s="9">
        <v>12042.7</v>
      </c>
      <c r="I29" s="7" t="s">
        <v>9</v>
      </c>
      <c r="J29" s="5" t="s">
        <v>42</v>
      </c>
    </row>
    <row r="30" spans="1:10">
      <c r="A30" s="5" t="s">
        <v>169</v>
      </c>
      <c r="B30" s="6">
        <v>44806.487272754632</v>
      </c>
      <c r="C30" s="5" t="s">
        <v>41</v>
      </c>
      <c r="D30" s="11"/>
      <c r="E30" s="8"/>
      <c r="F30" s="9">
        <v>3828.5</v>
      </c>
      <c r="I30" s="7" t="s">
        <v>9</v>
      </c>
      <c r="J30" s="8" t="s">
        <v>171</v>
      </c>
    </row>
    <row r="31" spans="1:10">
      <c r="A31" s="5" t="s">
        <v>169</v>
      </c>
      <c r="B31" s="6">
        <v>44806.487272754632</v>
      </c>
      <c r="C31" s="5" t="s">
        <v>41</v>
      </c>
      <c r="D31" s="11"/>
      <c r="E31" s="8"/>
      <c r="F31" s="9">
        <v>7068.1</v>
      </c>
      <c r="I31" s="7" t="s">
        <v>9</v>
      </c>
      <c r="J31" s="8" t="s">
        <v>43</v>
      </c>
    </row>
    <row r="32" spans="1:10">
      <c r="A32" s="5" t="s">
        <v>169</v>
      </c>
      <c r="B32" s="6">
        <v>44806.487272754632</v>
      </c>
      <c r="C32" s="5" t="s">
        <v>41</v>
      </c>
      <c r="D32" s="11"/>
      <c r="E32" s="8"/>
      <c r="F32" s="9">
        <v>21137.599999999999</v>
      </c>
      <c r="I32" s="7" t="s">
        <v>9</v>
      </c>
      <c r="J32" s="5" t="s">
        <v>172</v>
      </c>
    </row>
    <row r="33" spans="1:10">
      <c r="A33" s="5" t="s">
        <v>169</v>
      </c>
      <c r="B33" s="6">
        <v>44806.487272754632</v>
      </c>
      <c r="C33" s="5" t="s">
        <v>41</v>
      </c>
      <c r="D33" s="11"/>
      <c r="E33" s="8"/>
      <c r="F33" s="9">
        <v>11583</v>
      </c>
      <c r="I33" s="7" t="s">
        <v>9</v>
      </c>
      <c r="J33" s="8" t="s">
        <v>173</v>
      </c>
    </row>
    <row r="34" spans="1:10">
      <c r="A34" s="5" t="s">
        <v>169</v>
      </c>
      <c r="B34" s="6">
        <v>44806.487272754632</v>
      </c>
      <c r="C34" s="5" t="s">
        <v>41</v>
      </c>
      <c r="D34" s="11"/>
      <c r="E34" s="8"/>
      <c r="F34" s="9">
        <v>12426.5</v>
      </c>
      <c r="I34" s="7" t="s">
        <v>9</v>
      </c>
      <c r="J34" s="8" t="s">
        <v>44</v>
      </c>
    </row>
    <row r="35" spans="1:10">
      <c r="A35" s="5" t="s">
        <v>169</v>
      </c>
      <c r="B35" s="6">
        <v>44806.487272754632</v>
      </c>
      <c r="C35" s="5" t="s">
        <v>41</v>
      </c>
      <c r="D35" s="11"/>
      <c r="E35" s="8"/>
      <c r="F35" s="9">
        <v>54204.1</v>
      </c>
      <c r="I35" s="7" t="s">
        <v>9</v>
      </c>
      <c r="J35" s="8" t="s">
        <v>174</v>
      </c>
    </row>
    <row r="36" spans="1:10">
      <c r="A36" s="5" t="s">
        <v>169</v>
      </c>
      <c r="B36" s="6">
        <v>44806.487272754632</v>
      </c>
      <c r="C36" s="5" t="s">
        <v>41</v>
      </c>
      <c r="D36" s="11"/>
      <c r="E36" s="8"/>
      <c r="F36" s="9">
        <v>15307.1</v>
      </c>
      <c r="I36" s="7" t="s">
        <v>9</v>
      </c>
      <c r="J36" s="8" t="s">
        <v>175</v>
      </c>
    </row>
    <row r="37" spans="1:10">
      <c r="A37" s="5" t="s">
        <v>169</v>
      </c>
      <c r="B37" s="6">
        <v>44806.487272754632</v>
      </c>
      <c r="C37" s="5" t="s">
        <v>41</v>
      </c>
      <c r="D37" s="11"/>
      <c r="E37" s="8"/>
      <c r="F37" s="9">
        <v>11411.5</v>
      </c>
      <c r="I37" s="7" t="s">
        <v>9</v>
      </c>
      <c r="J37" s="8" t="s">
        <v>176</v>
      </c>
    </row>
    <row r="38" spans="1:10">
      <c r="A38" s="10" t="s">
        <v>15</v>
      </c>
      <c r="B38" s="3"/>
      <c r="C38" s="3"/>
      <c r="D38" s="11"/>
      <c r="E38" s="8"/>
      <c r="F38" s="22">
        <f>SUM(F28:G37)</f>
        <v>165404.1</v>
      </c>
      <c r="G38" s="9"/>
      <c r="I38" s="7"/>
      <c r="J38" s="8"/>
    </row>
    <row r="39" spans="1:10" ht="15.75">
      <c r="A39" s="12" t="s">
        <v>16</v>
      </c>
      <c r="B39" s="12" t="s">
        <v>17</v>
      </c>
      <c r="C39" s="12" t="s">
        <v>18</v>
      </c>
      <c r="D39" s="21">
        <v>111734663</v>
      </c>
      <c r="E39" s="8"/>
      <c r="H39" s="9"/>
      <c r="I39" s="7"/>
      <c r="J39" s="8"/>
    </row>
    <row r="40" spans="1:10">
      <c r="A40" s="5"/>
      <c r="B40" s="6"/>
      <c r="C40" s="5"/>
      <c r="D40" s="11"/>
      <c r="E40" s="8"/>
      <c r="H40" s="9"/>
      <c r="I40" s="7"/>
      <c r="J40" s="8"/>
    </row>
    <row r="41" spans="1:10">
      <c r="A41" s="5"/>
      <c r="B41" s="6"/>
      <c r="C41" s="5"/>
      <c r="D41" s="11"/>
      <c r="E41" s="8"/>
      <c r="H41" s="9"/>
      <c r="I41" s="7"/>
      <c r="J41" s="8"/>
    </row>
    <row r="42" spans="1:10">
      <c r="A42" s="5" t="s">
        <v>177</v>
      </c>
      <c r="B42" s="6">
        <v>44806.770930601851</v>
      </c>
      <c r="C42" s="5" t="s">
        <v>41</v>
      </c>
      <c r="D42" s="13">
        <v>45143166192</v>
      </c>
      <c r="E42" s="8" t="s">
        <v>21</v>
      </c>
      <c r="H42" s="9">
        <v>26103.5</v>
      </c>
      <c r="I42" s="5" t="s">
        <v>22</v>
      </c>
      <c r="J42" s="5" t="s">
        <v>51</v>
      </c>
    </row>
    <row r="43" spans="1:10">
      <c r="A43" s="5" t="s">
        <v>177</v>
      </c>
      <c r="B43" s="6">
        <v>44806.770930601851</v>
      </c>
      <c r="C43" s="5" t="s">
        <v>41</v>
      </c>
      <c r="D43" s="13">
        <v>45122912831</v>
      </c>
      <c r="E43" s="8" t="s">
        <v>21</v>
      </c>
      <c r="H43" s="9">
        <v>12164.1</v>
      </c>
      <c r="I43" s="5" t="s">
        <v>22</v>
      </c>
      <c r="J43" s="8" t="s">
        <v>52</v>
      </c>
    </row>
    <row r="44" spans="1:10">
      <c r="A44" s="5" t="s">
        <v>177</v>
      </c>
      <c r="B44" s="6">
        <v>44806.770930601851</v>
      </c>
      <c r="C44" s="5" t="s">
        <v>41</v>
      </c>
      <c r="D44" s="13">
        <v>451229128311</v>
      </c>
      <c r="E44" s="8" t="s">
        <v>21</v>
      </c>
      <c r="H44" s="9">
        <v>8664.74</v>
      </c>
      <c r="I44" s="5" t="s">
        <v>22</v>
      </c>
      <c r="J44" s="8" t="s">
        <v>52</v>
      </c>
    </row>
    <row r="45" spans="1:10">
      <c r="A45" s="5" t="s">
        <v>177</v>
      </c>
      <c r="B45" s="6">
        <v>44806.770930601851</v>
      </c>
      <c r="C45" s="5" t="s">
        <v>41</v>
      </c>
      <c r="D45" s="13">
        <v>45143165368</v>
      </c>
      <c r="E45" s="8" t="s">
        <v>21</v>
      </c>
      <c r="H45" s="9">
        <v>2979.1</v>
      </c>
      <c r="I45" s="5" t="s">
        <v>22</v>
      </c>
      <c r="J45" s="8" t="s">
        <v>52</v>
      </c>
    </row>
    <row r="46" spans="1:10">
      <c r="A46" s="5" t="s">
        <v>177</v>
      </c>
      <c r="B46" s="6">
        <v>44806.770930601851</v>
      </c>
      <c r="C46" s="5" t="s">
        <v>41</v>
      </c>
      <c r="D46" s="13">
        <v>451431653681</v>
      </c>
      <c r="E46" s="8" t="s">
        <v>21</v>
      </c>
      <c r="H46" s="9">
        <v>1589.5</v>
      </c>
      <c r="I46" s="5" t="s">
        <v>22</v>
      </c>
      <c r="J46" s="8" t="s">
        <v>52</v>
      </c>
    </row>
    <row r="47" spans="1:10">
      <c r="A47" s="5" t="s">
        <v>177</v>
      </c>
      <c r="B47" s="6">
        <v>44806.770930601851</v>
      </c>
      <c r="C47" s="5" t="s">
        <v>41</v>
      </c>
      <c r="D47" s="13">
        <v>45152792243</v>
      </c>
      <c r="E47" s="8" t="s">
        <v>21</v>
      </c>
      <c r="H47" s="9">
        <v>1164.32</v>
      </c>
      <c r="I47" s="5" t="s">
        <v>22</v>
      </c>
      <c r="J47" s="8" t="s">
        <v>52</v>
      </c>
    </row>
    <row r="48" spans="1:10">
      <c r="A48" s="5" t="s">
        <v>177</v>
      </c>
      <c r="B48" s="6">
        <v>44806.770930601851</v>
      </c>
      <c r="C48" s="5" t="s">
        <v>41</v>
      </c>
      <c r="D48" s="13">
        <v>451527922431</v>
      </c>
      <c r="E48" s="8" t="s">
        <v>21</v>
      </c>
      <c r="H48" s="9">
        <v>2755.44</v>
      </c>
      <c r="I48" s="5" t="s">
        <v>22</v>
      </c>
      <c r="J48" s="8" t="s">
        <v>52</v>
      </c>
    </row>
    <row r="49" spans="1:10">
      <c r="A49" s="5" t="s">
        <v>177</v>
      </c>
      <c r="B49" s="6">
        <v>44806.770930601851</v>
      </c>
      <c r="C49" s="5" t="s">
        <v>41</v>
      </c>
      <c r="D49" s="11">
        <v>523541</v>
      </c>
      <c r="E49" s="8" t="s">
        <v>21</v>
      </c>
      <c r="H49" s="9">
        <v>10470</v>
      </c>
      <c r="I49" s="5" t="s">
        <v>22</v>
      </c>
      <c r="J49" s="5" t="s">
        <v>50</v>
      </c>
    </row>
    <row r="50" spans="1:10">
      <c r="A50" s="5" t="s">
        <v>177</v>
      </c>
      <c r="B50" s="6">
        <v>44806.770930601851</v>
      </c>
      <c r="C50" s="5" t="s">
        <v>41</v>
      </c>
      <c r="D50" s="13">
        <v>45132794834</v>
      </c>
      <c r="E50" s="8" t="s">
        <v>21</v>
      </c>
      <c r="H50" s="9">
        <v>7991.51</v>
      </c>
      <c r="I50" s="5" t="s">
        <v>22</v>
      </c>
      <c r="J50" s="8" t="s">
        <v>52</v>
      </c>
    </row>
    <row r="51" spans="1:10">
      <c r="A51" s="5" t="s">
        <v>177</v>
      </c>
      <c r="B51" s="6">
        <v>44806.770930601851</v>
      </c>
      <c r="C51" s="5" t="s">
        <v>41</v>
      </c>
      <c r="D51" s="11">
        <v>403045</v>
      </c>
      <c r="E51" s="8" t="s">
        <v>21</v>
      </c>
      <c r="H51" s="9">
        <v>40468.1</v>
      </c>
      <c r="I51" s="5" t="s">
        <v>22</v>
      </c>
      <c r="J51" s="5" t="s">
        <v>48</v>
      </c>
    </row>
    <row r="52" spans="1:10">
      <c r="A52" s="5" t="s">
        <v>177</v>
      </c>
      <c r="B52" s="6">
        <v>44806.770930601851</v>
      </c>
      <c r="C52" s="5" t="s">
        <v>41</v>
      </c>
      <c r="D52" s="13">
        <v>451327948341</v>
      </c>
      <c r="E52" s="8" t="s">
        <v>21</v>
      </c>
      <c r="H52" s="9">
        <v>5933.9</v>
      </c>
      <c r="I52" s="5" t="s">
        <v>22</v>
      </c>
      <c r="J52" s="8" t="s">
        <v>52</v>
      </c>
    </row>
    <row r="53" spans="1:10">
      <c r="A53" s="5" t="s">
        <v>177</v>
      </c>
      <c r="B53" s="6">
        <v>44806.770930601851</v>
      </c>
      <c r="C53" s="5" t="s">
        <v>41</v>
      </c>
      <c r="D53" s="11"/>
      <c r="E53" s="8"/>
      <c r="F53" s="9">
        <v>4772.8999999999996</v>
      </c>
      <c r="I53" s="7" t="s">
        <v>9</v>
      </c>
      <c r="J53" s="5" t="s">
        <v>42</v>
      </c>
    </row>
    <row r="54" spans="1:10">
      <c r="A54" s="5" t="s">
        <v>177</v>
      </c>
      <c r="B54" s="6">
        <v>44806.770930601851</v>
      </c>
      <c r="C54" s="5" t="s">
        <v>41</v>
      </c>
      <c r="D54" s="11"/>
      <c r="E54" s="8"/>
      <c r="F54" s="9">
        <v>2061.6</v>
      </c>
      <c r="I54" s="7" t="s">
        <v>9</v>
      </c>
      <c r="J54" s="8" t="s">
        <v>171</v>
      </c>
    </row>
    <row r="55" spans="1:10">
      <c r="A55" s="5" t="s">
        <v>177</v>
      </c>
      <c r="B55" s="6">
        <v>44806.770930601851</v>
      </c>
      <c r="C55" s="5" t="s">
        <v>41</v>
      </c>
      <c r="D55" s="11"/>
      <c r="E55" s="8"/>
      <c r="F55" s="9">
        <v>4516.8999999999996</v>
      </c>
      <c r="I55" s="7" t="s">
        <v>9</v>
      </c>
      <c r="J55" s="8" t="s">
        <v>173</v>
      </c>
    </row>
    <row r="56" spans="1:10">
      <c r="A56" s="5" t="s">
        <v>177</v>
      </c>
      <c r="B56" s="6">
        <v>44806.770930601851</v>
      </c>
      <c r="C56" s="5" t="s">
        <v>41</v>
      </c>
      <c r="D56" s="11"/>
      <c r="E56" s="8"/>
      <c r="F56" s="9">
        <v>889.1</v>
      </c>
      <c r="I56" s="7" t="s">
        <v>9</v>
      </c>
      <c r="J56" s="5" t="s">
        <v>178</v>
      </c>
    </row>
    <row r="57" spans="1:10">
      <c r="A57" s="5" t="s">
        <v>177</v>
      </c>
      <c r="B57" s="6">
        <v>44806.770930601851</v>
      </c>
      <c r="C57" s="5" t="s">
        <v>41</v>
      </c>
      <c r="D57" s="11"/>
      <c r="E57" s="8"/>
      <c r="F57" s="9">
        <v>13226.2</v>
      </c>
      <c r="I57" s="7" t="s">
        <v>9</v>
      </c>
      <c r="J57" s="5" t="s">
        <v>51</v>
      </c>
    </row>
    <row r="58" spans="1:10">
      <c r="A58" s="5" t="s">
        <v>177</v>
      </c>
      <c r="B58" s="6">
        <v>44806.770930601851</v>
      </c>
      <c r="C58" s="5" t="s">
        <v>41</v>
      </c>
      <c r="D58" s="11"/>
      <c r="E58" s="8"/>
      <c r="F58" s="9">
        <v>7171.6</v>
      </c>
      <c r="I58" s="7" t="s">
        <v>9</v>
      </c>
      <c r="J58" s="8" t="s">
        <v>174</v>
      </c>
    </row>
    <row r="59" spans="1:10">
      <c r="A59" s="5" t="s">
        <v>177</v>
      </c>
      <c r="B59" s="6">
        <v>44806.770930601851</v>
      </c>
      <c r="C59" s="5" t="s">
        <v>41</v>
      </c>
      <c r="D59" s="11"/>
      <c r="E59" s="8"/>
      <c r="F59" s="9">
        <v>6992.2</v>
      </c>
      <c r="I59" s="7" t="s">
        <v>9</v>
      </c>
      <c r="J59" s="8" t="s">
        <v>176</v>
      </c>
    </row>
    <row r="60" spans="1:10">
      <c r="A60" s="10" t="s">
        <v>15</v>
      </c>
      <c r="B60" s="3"/>
      <c r="C60" s="3"/>
      <c r="D60" s="11"/>
      <c r="E60" s="8"/>
      <c r="F60" s="22">
        <f>SUM(F42:G59)</f>
        <v>39630.5</v>
      </c>
      <c r="G60" s="9"/>
      <c r="I60" s="7"/>
      <c r="J60" s="8"/>
    </row>
    <row r="61" spans="1:10" ht="15.75">
      <c r="A61" s="12" t="s">
        <v>16</v>
      </c>
      <c r="B61" s="12" t="s">
        <v>17</v>
      </c>
      <c r="C61" s="12" t="s">
        <v>18</v>
      </c>
      <c r="D61" s="21">
        <v>111766753</v>
      </c>
      <c r="E61" s="8"/>
      <c r="H61" s="9"/>
      <c r="I61" s="7"/>
      <c r="J61" s="8"/>
    </row>
    <row r="62" spans="1:10">
      <c r="A62" s="5"/>
      <c r="B62" s="6"/>
      <c r="C62" s="5"/>
      <c r="D62" s="11"/>
      <c r="E62" s="8"/>
      <c r="H62" s="9"/>
      <c r="I62" s="7"/>
      <c r="J62" s="8"/>
    </row>
    <row r="63" spans="1:10">
      <c r="A63" s="5"/>
      <c r="B63" s="6"/>
      <c r="C63" s="5"/>
      <c r="D63" s="11"/>
      <c r="E63" s="8"/>
      <c r="H63" s="9"/>
      <c r="I63" s="7"/>
      <c r="J63" s="8"/>
    </row>
    <row r="64" spans="1:10">
      <c r="A64" s="1" t="s">
        <v>0</v>
      </c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3" t="s">
        <v>159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103" t="s">
        <v>0</v>
      </c>
      <c r="B66" s="103" t="s">
        <v>2</v>
      </c>
      <c r="C66" s="103" t="s">
        <v>3</v>
      </c>
      <c r="D66" s="103" t="s">
        <v>4</v>
      </c>
      <c r="E66" s="103" t="s">
        <v>5</v>
      </c>
      <c r="F66" s="105" t="s">
        <v>6</v>
      </c>
      <c r="G66" s="106"/>
      <c r="H66" s="107"/>
      <c r="I66" s="103" t="s">
        <v>7</v>
      </c>
      <c r="J66" s="103" t="s">
        <v>8</v>
      </c>
    </row>
    <row r="67" spans="1:10">
      <c r="A67" s="104"/>
      <c r="B67" s="104"/>
      <c r="C67" s="104"/>
      <c r="D67" s="104"/>
      <c r="E67" s="104"/>
      <c r="F67" s="4" t="s">
        <v>9</v>
      </c>
      <c r="G67" s="4" t="s">
        <v>10</v>
      </c>
      <c r="H67" s="4" t="s">
        <v>11</v>
      </c>
      <c r="I67" s="104"/>
      <c r="J67" s="104"/>
    </row>
    <row r="68" spans="1:10">
      <c r="A68" s="5" t="s">
        <v>179</v>
      </c>
      <c r="B68" s="6">
        <v>44807.579806631948</v>
      </c>
      <c r="C68" s="5" t="s">
        <v>41</v>
      </c>
      <c r="D68" s="11"/>
      <c r="E68" s="8"/>
      <c r="G68" s="9">
        <v>896.42</v>
      </c>
      <c r="I68" s="7" t="s">
        <v>10</v>
      </c>
      <c r="J68" s="8" t="s">
        <v>52</v>
      </c>
    </row>
    <row r="69" spans="1:10">
      <c r="A69" s="5" t="s">
        <v>179</v>
      </c>
      <c r="B69" s="6">
        <v>44807.579806631948</v>
      </c>
      <c r="C69" s="5" t="s">
        <v>41</v>
      </c>
      <c r="D69" s="13">
        <v>45132797779</v>
      </c>
      <c r="E69" s="8" t="s">
        <v>21</v>
      </c>
      <c r="H69" s="9">
        <v>11150</v>
      </c>
      <c r="I69" s="5" t="s">
        <v>22</v>
      </c>
      <c r="J69" s="5" t="s">
        <v>48</v>
      </c>
    </row>
    <row r="70" spans="1:10">
      <c r="A70" s="5" t="s">
        <v>179</v>
      </c>
      <c r="B70" s="6">
        <v>44807.579806631948</v>
      </c>
      <c r="C70" s="5" t="s">
        <v>41</v>
      </c>
      <c r="D70" s="13">
        <v>45132798386</v>
      </c>
      <c r="E70" s="8" t="s">
        <v>21</v>
      </c>
      <c r="H70" s="9">
        <v>20000</v>
      </c>
      <c r="I70" s="5" t="s">
        <v>22</v>
      </c>
      <c r="J70" s="5" t="s">
        <v>48</v>
      </c>
    </row>
    <row r="71" spans="1:10">
      <c r="A71" s="5" t="s">
        <v>179</v>
      </c>
      <c r="B71" s="6">
        <v>44807.579806631948</v>
      </c>
      <c r="C71" s="5" t="s">
        <v>41</v>
      </c>
      <c r="D71" s="13">
        <v>45112933329</v>
      </c>
      <c r="E71" s="8" t="s">
        <v>21</v>
      </c>
      <c r="H71" s="9">
        <v>28882</v>
      </c>
      <c r="I71" s="5" t="s">
        <v>22</v>
      </c>
      <c r="J71" s="5" t="s">
        <v>51</v>
      </c>
    </row>
    <row r="72" spans="1:10">
      <c r="A72" s="5" t="s">
        <v>179</v>
      </c>
      <c r="B72" s="6">
        <v>44807.579806631948</v>
      </c>
      <c r="C72" s="5" t="s">
        <v>41</v>
      </c>
      <c r="D72" s="13">
        <v>45162891111</v>
      </c>
      <c r="E72" s="8" t="s">
        <v>21</v>
      </c>
      <c r="H72" s="9">
        <v>16521.400000000001</v>
      </c>
      <c r="I72" s="5" t="s">
        <v>22</v>
      </c>
      <c r="J72" s="8" t="s">
        <v>52</v>
      </c>
    </row>
    <row r="73" spans="1:10">
      <c r="A73" s="5" t="s">
        <v>179</v>
      </c>
      <c r="B73" s="6">
        <v>44807.579806631948</v>
      </c>
      <c r="C73" s="5" t="s">
        <v>41</v>
      </c>
      <c r="D73" s="13">
        <v>451628911111</v>
      </c>
      <c r="E73" s="8" t="s">
        <v>21</v>
      </c>
      <c r="H73" s="9">
        <v>0.43</v>
      </c>
      <c r="I73" s="5" t="s">
        <v>22</v>
      </c>
      <c r="J73" s="8" t="s">
        <v>52</v>
      </c>
    </row>
    <row r="74" spans="1:10">
      <c r="A74" s="5" t="s">
        <v>179</v>
      </c>
      <c r="B74" s="6">
        <v>44807.579806631948</v>
      </c>
      <c r="C74" s="5" t="s">
        <v>41</v>
      </c>
      <c r="D74" s="13">
        <v>451628911112</v>
      </c>
      <c r="E74" s="8" t="s">
        <v>21</v>
      </c>
      <c r="H74" s="9">
        <v>20228.990000000002</v>
      </c>
      <c r="I74" s="5" t="s">
        <v>22</v>
      </c>
      <c r="J74" s="8" t="s">
        <v>52</v>
      </c>
    </row>
    <row r="75" spans="1:10">
      <c r="A75" s="5" t="s">
        <v>179</v>
      </c>
      <c r="B75" s="6">
        <v>44807.579806631948</v>
      </c>
      <c r="C75" s="5" t="s">
        <v>41</v>
      </c>
      <c r="D75" s="13">
        <v>45162891110</v>
      </c>
      <c r="E75" s="8" t="s">
        <v>21</v>
      </c>
      <c r="H75" s="9">
        <v>31621.42</v>
      </c>
      <c r="I75" s="5" t="s">
        <v>22</v>
      </c>
      <c r="J75" s="8" t="s">
        <v>52</v>
      </c>
    </row>
    <row r="76" spans="1:10">
      <c r="A76" s="5" t="s">
        <v>179</v>
      </c>
      <c r="B76" s="6">
        <v>44807.579806631948</v>
      </c>
      <c r="C76" s="5" t="s">
        <v>41</v>
      </c>
      <c r="D76" s="13">
        <v>451628911101</v>
      </c>
      <c r="E76" s="8" t="s">
        <v>21</v>
      </c>
      <c r="H76" s="9">
        <v>30742.55</v>
      </c>
      <c r="I76" s="5" t="s">
        <v>22</v>
      </c>
      <c r="J76" s="8" t="s">
        <v>52</v>
      </c>
    </row>
    <row r="77" spans="1:10">
      <c r="A77" s="5" t="s">
        <v>179</v>
      </c>
      <c r="B77" s="6">
        <v>44807.579806631948</v>
      </c>
      <c r="C77" s="5" t="s">
        <v>41</v>
      </c>
      <c r="D77" s="11">
        <v>558169</v>
      </c>
      <c r="E77" s="8" t="s">
        <v>21</v>
      </c>
      <c r="H77" s="9">
        <v>12479.5</v>
      </c>
      <c r="I77" s="5" t="s">
        <v>22</v>
      </c>
      <c r="J77" s="5" t="s">
        <v>50</v>
      </c>
    </row>
    <row r="78" spans="1:10">
      <c r="A78" s="5" t="s">
        <v>179</v>
      </c>
      <c r="B78" s="6">
        <v>44807.579806631948</v>
      </c>
      <c r="C78" s="5" t="s">
        <v>41</v>
      </c>
      <c r="D78" s="11">
        <v>106485</v>
      </c>
      <c r="E78" s="8" t="s">
        <v>21</v>
      </c>
      <c r="H78" s="9">
        <v>33037.5</v>
      </c>
      <c r="I78" s="5" t="s">
        <v>22</v>
      </c>
      <c r="J78" s="5" t="s">
        <v>48</v>
      </c>
    </row>
    <row r="79" spans="1:10">
      <c r="A79" s="5" t="s">
        <v>179</v>
      </c>
      <c r="B79" s="6">
        <v>44807.579806631948</v>
      </c>
      <c r="C79" s="5" t="s">
        <v>41</v>
      </c>
      <c r="D79" s="11">
        <v>523708</v>
      </c>
      <c r="E79" s="8" t="s">
        <v>21</v>
      </c>
      <c r="H79" s="9">
        <v>15000</v>
      </c>
      <c r="I79" s="5" t="s">
        <v>22</v>
      </c>
      <c r="J79" s="5" t="s">
        <v>51</v>
      </c>
    </row>
    <row r="80" spans="1:10">
      <c r="A80" s="5" t="s">
        <v>179</v>
      </c>
      <c r="B80" s="6">
        <v>44807.579806631948</v>
      </c>
      <c r="C80" s="5" t="s">
        <v>41</v>
      </c>
      <c r="D80" s="11">
        <v>523709</v>
      </c>
      <c r="E80" s="8" t="s">
        <v>21</v>
      </c>
      <c r="H80" s="9">
        <v>10454.200000000001</v>
      </c>
      <c r="I80" s="5" t="s">
        <v>22</v>
      </c>
      <c r="J80" s="5" t="s">
        <v>51</v>
      </c>
    </row>
    <row r="81" spans="1:10">
      <c r="A81" s="5" t="s">
        <v>179</v>
      </c>
      <c r="B81" s="6">
        <v>44807.579806631948</v>
      </c>
      <c r="C81" s="5" t="s">
        <v>41</v>
      </c>
      <c r="D81" s="11"/>
      <c r="E81" s="8"/>
      <c r="F81" s="9">
        <v>6946.2</v>
      </c>
      <c r="I81" s="7" t="s">
        <v>9</v>
      </c>
      <c r="J81" s="8" t="s">
        <v>170</v>
      </c>
    </row>
    <row r="82" spans="1:10">
      <c r="A82" s="5" t="s">
        <v>179</v>
      </c>
      <c r="B82" s="6">
        <v>44807.579806631948</v>
      </c>
      <c r="C82" s="5" t="s">
        <v>41</v>
      </c>
      <c r="D82" s="11"/>
      <c r="E82" s="8"/>
      <c r="F82" s="9">
        <v>28309.4</v>
      </c>
      <c r="I82" s="7" t="s">
        <v>9</v>
      </c>
      <c r="J82" s="8" t="s">
        <v>44</v>
      </c>
    </row>
    <row r="83" spans="1:10">
      <c r="A83" s="5" t="s">
        <v>179</v>
      </c>
      <c r="B83" s="6">
        <v>44807.579806631948</v>
      </c>
      <c r="C83" s="5" t="s">
        <v>41</v>
      </c>
      <c r="D83" s="11"/>
      <c r="E83" s="8"/>
      <c r="F83" s="9">
        <v>8101.5</v>
      </c>
      <c r="I83" s="7" t="s">
        <v>9</v>
      </c>
      <c r="J83" s="8" t="s">
        <v>180</v>
      </c>
    </row>
    <row r="84" spans="1:10">
      <c r="A84" s="5" t="s">
        <v>179</v>
      </c>
      <c r="B84" s="6">
        <v>44807.579806631948</v>
      </c>
      <c r="C84" s="5" t="s">
        <v>41</v>
      </c>
      <c r="D84" s="11"/>
      <c r="E84" s="8"/>
      <c r="F84" s="9">
        <v>8253.2999999999993</v>
      </c>
      <c r="I84" s="7" t="s">
        <v>9</v>
      </c>
      <c r="J84" s="8" t="s">
        <v>175</v>
      </c>
    </row>
    <row r="85" spans="1:10">
      <c r="A85" s="10" t="s">
        <v>15</v>
      </c>
      <c r="B85" s="3"/>
      <c r="C85" s="3"/>
      <c r="D85" s="11"/>
      <c r="E85" s="8"/>
      <c r="F85" s="23">
        <f>SUM(F68:G84)</f>
        <v>52506.820000000007</v>
      </c>
      <c r="G85" s="9"/>
      <c r="I85" s="7"/>
      <c r="J85" s="8"/>
    </row>
    <row r="86" spans="1:10" ht="15.75">
      <c r="A86" s="12" t="s">
        <v>16</v>
      </c>
      <c r="B86" s="12" t="s">
        <v>17</v>
      </c>
      <c r="C86" s="12" t="s">
        <v>18</v>
      </c>
      <c r="D86" s="21">
        <v>111766754</v>
      </c>
      <c r="E86" s="8"/>
      <c r="H86" s="9"/>
      <c r="I86" s="7"/>
      <c r="J86" s="8"/>
    </row>
    <row r="89" spans="1:10">
      <c r="A89" s="1" t="s">
        <v>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3" t="s">
        <v>260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103" t="s">
        <v>0</v>
      </c>
      <c r="B91" s="103" t="s">
        <v>2</v>
      </c>
      <c r="C91" s="103" t="s">
        <v>3</v>
      </c>
      <c r="D91" s="103" t="s">
        <v>4</v>
      </c>
      <c r="E91" s="103" t="s">
        <v>5</v>
      </c>
      <c r="F91" s="105" t="s">
        <v>6</v>
      </c>
      <c r="G91" s="106"/>
      <c r="H91" s="107"/>
      <c r="I91" s="103" t="s">
        <v>7</v>
      </c>
      <c r="J91" s="103" t="s">
        <v>8</v>
      </c>
    </row>
    <row r="92" spans="1:10">
      <c r="A92" s="104"/>
      <c r="B92" s="104"/>
      <c r="C92" s="104"/>
      <c r="D92" s="104"/>
      <c r="E92" s="104"/>
      <c r="F92" s="4" t="s">
        <v>9</v>
      </c>
      <c r="G92" s="4" t="s">
        <v>10</v>
      </c>
      <c r="H92" s="4" t="s">
        <v>11</v>
      </c>
      <c r="I92" s="104"/>
      <c r="J92" s="104"/>
    </row>
    <row r="93" spans="1:10">
      <c r="A93" s="5" t="s">
        <v>267</v>
      </c>
      <c r="B93" s="6">
        <v>44809.487492870372</v>
      </c>
      <c r="C93" s="5" t="s">
        <v>41</v>
      </c>
      <c r="D93" s="11"/>
      <c r="E93" s="8"/>
      <c r="F93" s="9">
        <v>11710.8</v>
      </c>
      <c r="I93" s="7" t="s">
        <v>9</v>
      </c>
      <c r="J93" s="8" t="s">
        <v>170</v>
      </c>
    </row>
    <row r="94" spans="1:10">
      <c r="A94" s="5" t="s">
        <v>267</v>
      </c>
      <c r="B94" s="6">
        <v>44809.487492870372</v>
      </c>
      <c r="C94" s="5" t="s">
        <v>41</v>
      </c>
      <c r="D94" s="11"/>
      <c r="E94" s="8"/>
      <c r="F94" s="9">
        <v>5900.2</v>
      </c>
      <c r="I94" s="7" t="s">
        <v>9</v>
      </c>
      <c r="J94" s="5" t="s">
        <v>42</v>
      </c>
    </row>
    <row r="95" spans="1:10">
      <c r="A95" s="5" t="s">
        <v>267</v>
      </c>
      <c r="B95" s="6">
        <v>44809.487492870372</v>
      </c>
      <c r="C95" s="5" t="s">
        <v>41</v>
      </c>
      <c r="D95" s="11"/>
      <c r="E95" s="8"/>
      <c r="F95" s="9">
        <v>257.39999999999998</v>
      </c>
      <c r="I95" s="7" t="s">
        <v>9</v>
      </c>
      <c r="J95" s="8" t="s">
        <v>171</v>
      </c>
    </row>
    <row r="96" spans="1:10">
      <c r="A96" s="5" t="s">
        <v>267</v>
      </c>
      <c r="B96" s="6">
        <v>44809.487492870372</v>
      </c>
      <c r="C96" s="5" t="s">
        <v>41</v>
      </c>
      <c r="D96" s="11"/>
      <c r="E96" s="8"/>
      <c r="F96" s="9">
        <v>268.3</v>
      </c>
      <c r="I96" s="7" t="s">
        <v>9</v>
      </c>
      <c r="J96" s="5" t="s">
        <v>172</v>
      </c>
    </row>
    <row r="97" spans="1:10">
      <c r="A97" s="5" t="s">
        <v>267</v>
      </c>
      <c r="B97" s="6">
        <v>44809.487492870372</v>
      </c>
      <c r="C97" s="5" t="s">
        <v>41</v>
      </c>
      <c r="D97" s="11"/>
      <c r="E97" s="8"/>
      <c r="F97" s="9">
        <v>5517.2</v>
      </c>
      <c r="I97" s="7" t="s">
        <v>9</v>
      </c>
      <c r="J97" s="8" t="s">
        <v>173</v>
      </c>
    </row>
    <row r="98" spans="1:10">
      <c r="A98" s="5" t="s">
        <v>267</v>
      </c>
      <c r="B98" s="6">
        <v>44809.487492870372</v>
      </c>
      <c r="C98" s="5" t="s">
        <v>41</v>
      </c>
      <c r="D98" s="11"/>
      <c r="E98" s="8"/>
      <c r="F98" s="9">
        <v>14134</v>
      </c>
      <c r="I98" s="7" t="s">
        <v>9</v>
      </c>
      <c r="J98" s="8" t="s">
        <v>44</v>
      </c>
    </row>
    <row r="99" spans="1:10">
      <c r="A99" s="5" t="s">
        <v>267</v>
      </c>
      <c r="B99" s="6">
        <v>44809.487492870372</v>
      </c>
      <c r="C99" s="5" t="s">
        <v>41</v>
      </c>
      <c r="D99" s="11"/>
      <c r="E99" s="8"/>
      <c r="F99" s="9">
        <v>975</v>
      </c>
      <c r="I99" s="7" t="s">
        <v>9</v>
      </c>
      <c r="J99" s="5" t="s">
        <v>178</v>
      </c>
    </row>
    <row r="100" spans="1:10">
      <c r="A100" s="5" t="s">
        <v>267</v>
      </c>
      <c r="B100" s="6">
        <v>44809.487492870372</v>
      </c>
      <c r="C100" s="5" t="s">
        <v>41</v>
      </c>
      <c r="D100" s="11"/>
      <c r="E100" s="8"/>
      <c r="F100" s="9">
        <v>590.70000000000005</v>
      </c>
      <c r="I100" s="7" t="s">
        <v>9</v>
      </c>
      <c r="J100" s="8" t="s">
        <v>174</v>
      </c>
    </row>
    <row r="101" spans="1:10">
      <c r="A101" s="5" t="s">
        <v>267</v>
      </c>
      <c r="B101" s="6">
        <v>44809.487492870372</v>
      </c>
      <c r="C101" s="5" t="s">
        <v>41</v>
      </c>
      <c r="D101" s="11"/>
      <c r="E101" s="8"/>
      <c r="F101" s="9">
        <v>11297.5</v>
      </c>
      <c r="I101" s="7" t="s">
        <v>9</v>
      </c>
      <c r="J101" s="8" t="s">
        <v>180</v>
      </c>
    </row>
    <row r="102" spans="1:10">
      <c r="A102" s="5" t="s">
        <v>267</v>
      </c>
      <c r="B102" s="6">
        <v>44809.487492870372</v>
      </c>
      <c r="C102" s="5" t="s">
        <v>41</v>
      </c>
      <c r="D102" s="11"/>
      <c r="E102" s="8"/>
      <c r="F102" s="9">
        <v>9411.7000000000007</v>
      </c>
      <c r="I102" s="7" t="s">
        <v>9</v>
      </c>
      <c r="J102" s="8" t="s">
        <v>175</v>
      </c>
    </row>
    <row r="103" spans="1:10">
      <c r="A103" s="5" t="s">
        <v>267</v>
      </c>
      <c r="B103" s="6">
        <v>44809.487492870372</v>
      </c>
      <c r="C103" s="5" t="s">
        <v>41</v>
      </c>
      <c r="D103" s="11"/>
      <c r="E103" s="8"/>
      <c r="F103" s="9">
        <v>8884.5</v>
      </c>
      <c r="I103" s="7" t="s">
        <v>9</v>
      </c>
      <c r="J103" s="8" t="s">
        <v>176</v>
      </c>
    </row>
    <row r="104" spans="1:10">
      <c r="A104" s="10" t="s">
        <v>15</v>
      </c>
      <c r="B104" s="3"/>
      <c r="C104" s="3"/>
      <c r="D104" s="11"/>
      <c r="E104" s="8"/>
      <c r="F104" s="32">
        <f>SUM(F93:G103)</f>
        <v>68947.3</v>
      </c>
      <c r="I104" s="7"/>
      <c r="J104" s="5"/>
    </row>
    <row r="105" spans="1:10" ht="15.75">
      <c r="A105" s="12" t="s">
        <v>16</v>
      </c>
      <c r="B105" s="12" t="s">
        <v>17</v>
      </c>
      <c r="C105" s="12" t="s">
        <v>18</v>
      </c>
      <c r="D105" s="21">
        <v>111766756</v>
      </c>
      <c r="E105" s="8"/>
      <c r="F105" s="9"/>
      <c r="I105" s="7"/>
      <c r="J105" s="5"/>
    </row>
    <row r="106" spans="1:10">
      <c r="A106" s="5"/>
      <c r="B106" s="6"/>
      <c r="C106" s="5"/>
      <c r="D106" s="11"/>
      <c r="E106" s="8"/>
      <c r="F106" s="9"/>
      <c r="I106" s="7"/>
      <c r="J106" s="5"/>
    </row>
    <row r="107" spans="1:10">
      <c r="A107" s="5"/>
      <c r="B107" s="6"/>
      <c r="C107" s="5"/>
      <c r="D107" s="11"/>
      <c r="E107" s="8"/>
      <c r="F107" s="9"/>
      <c r="I107" s="7"/>
      <c r="J107" s="5"/>
    </row>
    <row r="108" spans="1:10">
      <c r="A108" s="5" t="s">
        <v>265</v>
      </c>
      <c r="B108" s="6">
        <v>44809.75565146991</v>
      </c>
      <c r="C108" s="5" t="s">
        <v>41</v>
      </c>
      <c r="D108" s="11">
        <v>558347</v>
      </c>
      <c r="E108" s="8" t="s">
        <v>21</v>
      </c>
      <c r="H108" s="9">
        <v>8317.7000000000007</v>
      </c>
      <c r="I108" s="5" t="s">
        <v>22</v>
      </c>
      <c r="J108" s="5" t="s">
        <v>50</v>
      </c>
    </row>
    <row r="109" spans="1:10">
      <c r="A109" s="5" t="s">
        <v>265</v>
      </c>
      <c r="B109" s="6">
        <v>44809.75565146991</v>
      </c>
      <c r="C109" s="5" t="s">
        <v>41</v>
      </c>
      <c r="D109" s="13">
        <v>45172865405</v>
      </c>
      <c r="E109" s="8" t="s">
        <v>21</v>
      </c>
      <c r="H109" s="9">
        <v>952.54</v>
      </c>
      <c r="I109" s="5" t="s">
        <v>22</v>
      </c>
      <c r="J109" s="5" t="s">
        <v>51</v>
      </c>
    </row>
    <row r="110" spans="1:10">
      <c r="A110" s="5" t="s">
        <v>265</v>
      </c>
      <c r="B110" s="6">
        <v>44809.75565146991</v>
      </c>
      <c r="C110" s="5" t="s">
        <v>41</v>
      </c>
      <c r="D110" s="11">
        <v>558362</v>
      </c>
      <c r="E110" s="8" t="s">
        <v>21</v>
      </c>
      <c r="H110" s="9">
        <v>5623.8</v>
      </c>
      <c r="I110" s="5" t="s">
        <v>22</v>
      </c>
      <c r="J110" s="5" t="s">
        <v>51</v>
      </c>
    </row>
    <row r="111" spans="1:10">
      <c r="A111" s="5" t="s">
        <v>265</v>
      </c>
      <c r="B111" s="6">
        <v>44809.75565146991</v>
      </c>
      <c r="C111" s="5" t="s">
        <v>41</v>
      </c>
      <c r="D111" s="13">
        <v>51716643530</v>
      </c>
      <c r="E111" s="8" t="s">
        <v>21</v>
      </c>
      <c r="H111" s="9">
        <v>10000</v>
      </c>
      <c r="I111" s="5" t="s">
        <v>22</v>
      </c>
      <c r="J111" s="8" t="s">
        <v>52</v>
      </c>
    </row>
    <row r="112" spans="1:10">
      <c r="A112" s="5" t="s">
        <v>265</v>
      </c>
      <c r="B112" s="6">
        <v>44809.75565146991</v>
      </c>
      <c r="C112" s="5" t="s">
        <v>41</v>
      </c>
      <c r="D112" s="11">
        <v>20301423</v>
      </c>
      <c r="E112" s="5" t="s">
        <v>73</v>
      </c>
      <c r="H112" s="9">
        <v>8656.6</v>
      </c>
      <c r="I112" s="5" t="s">
        <v>22</v>
      </c>
      <c r="J112" s="8" t="s">
        <v>52</v>
      </c>
    </row>
    <row r="113" spans="1:10">
      <c r="A113" s="5" t="s">
        <v>265</v>
      </c>
      <c r="B113" s="6">
        <v>44809.75565146991</v>
      </c>
      <c r="C113" s="5" t="s">
        <v>41</v>
      </c>
      <c r="D113" s="11">
        <v>20315975</v>
      </c>
      <c r="E113" s="5" t="s">
        <v>73</v>
      </c>
      <c r="H113" s="9">
        <v>2249.62</v>
      </c>
      <c r="I113" s="5" t="s">
        <v>22</v>
      </c>
      <c r="J113" s="8" t="s">
        <v>52</v>
      </c>
    </row>
    <row r="114" spans="1:10">
      <c r="A114" s="5" t="s">
        <v>265</v>
      </c>
      <c r="B114" s="6">
        <v>44809.75565146991</v>
      </c>
      <c r="C114" s="5" t="s">
        <v>41</v>
      </c>
      <c r="D114" s="11">
        <v>558346</v>
      </c>
      <c r="E114" s="8" t="s">
        <v>21</v>
      </c>
      <c r="H114" s="9">
        <v>2112.8000000000002</v>
      </c>
      <c r="I114" s="5" t="s">
        <v>22</v>
      </c>
      <c r="J114" s="5" t="s">
        <v>48</v>
      </c>
    </row>
    <row r="115" spans="1:10">
      <c r="A115" s="5" t="s">
        <v>265</v>
      </c>
      <c r="B115" s="6">
        <v>44809.75565146991</v>
      </c>
      <c r="C115" s="5" t="s">
        <v>41</v>
      </c>
      <c r="D115" s="11">
        <v>558361</v>
      </c>
      <c r="E115" s="8" t="s">
        <v>21</v>
      </c>
      <c r="H115" s="9">
        <v>5287.1</v>
      </c>
      <c r="I115" s="5" t="s">
        <v>22</v>
      </c>
      <c r="J115" s="5" t="s">
        <v>48</v>
      </c>
    </row>
    <row r="116" spans="1:10">
      <c r="A116" s="5" t="s">
        <v>266</v>
      </c>
      <c r="B116" s="6">
        <v>44809.75565146991</v>
      </c>
      <c r="C116" s="5" t="s">
        <v>41</v>
      </c>
      <c r="D116" s="11"/>
      <c r="E116" s="8"/>
      <c r="F116" s="9">
        <v>10705.7</v>
      </c>
      <c r="I116" s="7" t="s">
        <v>9</v>
      </c>
      <c r="J116" s="8" t="s">
        <v>170</v>
      </c>
    </row>
    <row r="117" spans="1:10">
      <c r="A117" s="5" t="s">
        <v>265</v>
      </c>
      <c r="B117" s="6">
        <v>44809.75565146991</v>
      </c>
      <c r="C117" s="5" t="s">
        <v>41</v>
      </c>
      <c r="D117" s="11"/>
      <c r="E117" s="8"/>
      <c r="F117" s="9">
        <v>4010.1</v>
      </c>
      <c r="I117" s="7" t="s">
        <v>9</v>
      </c>
      <c r="J117" s="8" t="s">
        <v>171</v>
      </c>
    </row>
    <row r="118" spans="1:10">
      <c r="A118" s="5" t="s">
        <v>265</v>
      </c>
      <c r="B118" s="6">
        <v>44809.75565146991</v>
      </c>
      <c r="C118" s="5" t="s">
        <v>41</v>
      </c>
      <c r="D118" s="11"/>
      <c r="E118" s="8"/>
      <c r="F118" s="9">
        <v>7473.6</v>
      </c>
      <c r="I118" s="7" t="s">
        <v>9</v>
      </c>
      <c r="J118" s="8" t="s">
        <v>43</v>
      </c>
    </row>
    <row r="119" spans="1:10">
      <c r="A119" s="5" t="s">
        <v>265</v>
      </c>
      <c r="B119" s="6">
        <v>44809.75565146991</v>
      </c>
      <c r="C119" s="5" t="s">
        <v>41</v>
      </c>
      <c r="D119" s="11"/>
      <c r="E119" s="8"/>
      <c r="F119" s="9">
        <v>19032.400000000001</v>
      </c>
      <c r="I119" s="7" t="s">
        <v>9</v>
      </c>
      <c r="J119" s="5" t="s">
        <v>172</v>
      </c>
    </row>
    <row r="120" spans="1:10">
      <c r="A120" s="5" t="s">
        <v>265</v>
      </c>
      <c r="B120" s="6">
        <v>44809.75565146991</v>
      </c>
      <c r="C120" s="5" t="s">
        <v>41</v>
      </c>
      <c r="D120" s="11"/>
      <c r="E120" s="8"/>
      <c r="F120" s="9">
        <v>7453.2</v>
      </c>
      <c r="I120" s="7" t="s">
        <v>9</v>
      </c>
      <c r="J120" s="8" t="s">
        <v>173</v>
      </c>
    </row>
    <row r="121" spans="1:10">
      <c r="A121" s="5" t="s">
        <v>265</v>
      </c>
      <c r="B121" s="6">
        <v>44809.75565146991</v>
      </c>
      <c r="C121" s="5" t="s">
        <v>41</v>
      </c>
      <c r="D121" s="11"/>
      <c r="E121" s="8"/>
      <c r="F121" s="9">
        <v>1006.7</v>
      </c>
      <c r="I121" s="7" t="s">
        <v>9</v>
      </c>
      <c r="J121" s="5" t="s">
        <v>178</v>
      </c>
    </row>
    <row r="122" spans="1:10">
      <c r="A122" s="5" t="s">
        <v>265</v>
      </c>
      <c r="B122" s="6">
        <v>44809.75565146991</v>
      </c>
      <c r="C122" s="5" t="s">
        <v>41</v>
      </c>
      <c r="D122" s="11"/>
      <c r="E122" s="8"/>
      <c r="F122" s="9">
        <v>14924.8</v>
      </c>
      <c r="I122" s="7" t="s">
        <v>9</v>
      </c>
      <c r="J122" s="5" t="s">
        <v>48</v>
      </c>
    </row>
    <row r="123" spans="1:10">
      <c r="A123" s="5" t="s">
        <v>265</v>
      </c>
      <c r="B123" s="6">
        <v>44809.75565146991</v>
      </c>
      <c r="C123" s="5" t="s">
        <v>41</v>
      </c>
      <c r="D123" s="11"/>
      <c r="E123" s="8"/>
      <c r="F123" s="9">
        <v>276</v>
      </c>
      <c r="I123" s="7" t="s">
        <v>9</v>
      </c>
      <c r="J123" s="5" t="s">
        <v>51</v>
      </c>
    </row>
    <row r="124" spans="1:10">
      <c r="A124" s="5" t="s">
        <v>265</v>
      </c>
      <c r="B124" s="6">
        <v>44809.75565146991</v>
      </c>
      <c r="C124" s="5" t="s">
        <v>41</v>
      </c>
      <c r="D124" s="11"/>
      <c r="E124" s="8"/>
      <c r="F124" s="9">
        <v>10915</v>
      </c>
      <c r="I124" s="7" t="s">
        <v>9</v>
      </c>
      <c r="J124" s="8" t="s">
        <v>180</v>
      </c>
    </row>
    <row r="125" spans="1:10">
      <c r="A125" s="5" t="s">
        <v>265</v>
      </c>
      <c r="B125" s="6">
        <v>44809.75565146991</v>
      </c>
      <c r="C125" s="5" t="s">
        <v>41</v>
      </c>
      <c r="D125" s="11"/>
      <c r="E125" s="8"/>
      <c r="F125" s="9">
        <v>5377.8</v>
      </c>
      <c r="I125" s="7" t="s">
        <v>9</v>
      </c>
      <c r="J125" s="8" t="s">
        <v>176</v>
      </c>
    </row>
    <row r="126" spans="1:10">
      <c r="A126" s="10" t="s">
        <v>15</v>
      </c>
      <c r="B126" s="3"/>
      <c r="C126" s="3"/>
      <c r="D126" s="16">
        <f>71431.3+9744</f>
        <v>81175.3</v>
      </c>
      <c r="E126" s="8"/>
      <c r="F126" s="32">
        <f>SUM(F108:G125)</f>
        <v>81175.3</v>
      </c>
      <c r="H126" s="9"/>
      <c r="I126" s="7"/>
      <c r="J126" s="5"/>
    </row>
    <row r="127" spans="1:10">
      <c r="A127" s="12" t="s">
        <v>16</v>
      </c>
      <c r="B127" s="12" t="s">
        <v>17</v>
      </c>
      <c r="C127" s="12" t="s">
        <v>18</v>
      </c>
      <c r="D127" s="11"/>
      <c r="E127" s="8"/>
      <c r="H127" s="9"/>
      <c r="I127" s="7"/>
      <c r="J127" s="5"/>
    </row>
    <row r="128" spans="1:10" ht="15.75">
      <c r="D128" s="21">
        <v>111766757</v>
      </c>
    </row>
    <row r="129" spans="1:10" ht="15.75">
      <c r="D129" s="21">
        <v>111766712</v>
      </c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312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319</v>
      </c>
      <c r="B135" s="6">
        <v>44810.477997754628</v>
      </c>
      <c r="C135" s="5" t="s">
        <v>41</v>
      </c>
      <c r="D135" s="11"/>
      <c r="E135" s="8"/>
      <c r="F135" s="9">
        <v>8506</v>
      </c>
      <c r="I135" s="7" t="s">
        <v>9</v>
      </c>
      <c r="J135" s="5" t="s">
        <v>42</v>
      </c>
    </row>
    <row r="136" spans="1:10">
      <c r="A136" s="5" t="s">
        <v>319</v>
      </c>
      <c r="B136" s="6">
        <v>44810.477997754628</v>
      </c>
      <c r="C136" s="5" t="s">
        <v>41</v>
      </c>
      <c r="D136" s="11"/>
      <c r="E136" s="8"/>
      <c r="F136" s="9">
        <v>27363.8</v>
      </c>
      <c r="I136" s="7" t="s">
        <v>9</v>
      </c>
      <c r="J136" s="8" t="s">
        <v>44</v>
      </c>
    </row>
    <row r="137" spans="1:10">
      <c r="A137" s="5" t="s">
        <v>319</v>
      </c>
      <c r="B137" s="6">
        <v>44810.477997754628</v>
      </c>
      <c r="C137" s="5" t="s">
        <v>41</v>
      </c>
      <c r="D137" s="11"/>
      <c r="E137" s="8"/>
      <c r="F137" s="9">
        <v>12690.8</v>
      </c>
      <c r="I137" s="7" t="s">
        <v>9</v>
      </c>
      <c r="J137" s="8" t="s">
        <v>175</v>
      </c>
    </row>
    <row r="138" spans="1:10">
      <c r="A138" s="10" t="s">
        <v>15</v>
      </c>
      <c r="B138" s="3"/>
      <c r="C138" s="3"/>
      <c r="D138" s="11"/>
      <c r="E138" s="8"/>
      <c r="F138" s="45">
        <f>SUM(F135:G137)</f>
        <v>48560.600000000006</v>
      </c>
      <c r="I138" s="7"/>
      <c r="J138" s="5"/>
    </row>
    <row r="139" spans="1:10" ht="15.75">
      <c r="A139" s="12" t="s">
        <v>16</v>
      </c>
      <c r="B139" s="12" t="s">
        <v>17</v>
      </c>
      <c r="C139" s="12" t="s">
        <v>18</v>
      </c>
      <c r="D139" s="21">
        <v>111766772</v>
      </c>
      <c r="E139" s="8"/>
      <c r="F139" s="9"/>
      <c r="I139" s="7"/>
      <c r="J139" s="5"/>
    </row>
    <row r="140" spans="1:10">
      <c r="A140" s="5"/>
      <c r="B140" s="6"/>
      <c r="C140" s="5"/>
      <c r="D140" s="11"/>
      <c r="E140" s="8"/>
      <c r="F140" s="9"/>
      <c r="I140" s="7"/>
      <c r="J140" s="5"/>
    </row>
    <row r="141" spans="1:10">
      <c r="A141" s="5"/>
      <c r="B141" s="6"/>
      <c r="C141" s="5"/>
      <c r="D141" s="11"/>
      <c r="E141" s="8"/>
      <c r="F141" s="9"/>
      <c r="I141" s="7"/>
      <c r="J141" s="5"/>
    </row>
    <row r="142" spans="1:10">
      <c r="A142" s="5" t="s">
        <v>317</v>
      </c>
      <c r="B142" s="6">
        <v>44810.772541458333</v>
      </c>
      <c r="C142" s="5" t="s">
        <v>41</v>
      </c>
      <c r="D142" s="13">
        <v>45162893222</v>
      </c>
      <c r="E142" s="8" t="s">
        <v>21</v>
      </c>
      <c r="H142" s="9">
        <v>2328</v>
      </c>
      <c r="I142" s="5" t="s">
        <v>22</v>
      </c>
      <c r="J142" s="8" t="s">
        <v>52</v>
      </c>
    </row>
    <row r="143" spans="1:10">
      <c r="A143" s="5" t="s">
        <v>317</v>
      </c>
      <c r="B143" s="6">
        <v>44810.772541458333</v>
      </c>
      <c r="C143" s="5" t="s">
        <v>41</v>
      </c>
      <c r="D143" s="11">
        <v>524154</v>
      </c>
      <c r="E143" s="8" t="s">
        <v>21</v>
      </c>
      <c r="H143" s="9">
        <v>21760.9</v>
      </c>
      <c r="I143" s="5" t="s">
        <v>22</v>
      </c>
      <c r="J143" s="5" t="s">
        <v>50</v>
      </c>
    </row>
    <row r="144" spans="1:10">
      <c r="A144" s="5" t="s">
        <v>317</v>
      </c>
      <c r="B144" s="6">
        <v>44810.772541458333</v>
      </c>
      <c r="C144" s="5" t="s">
        <v>41</v>
      </c>
      <c r="D144" s="11">
        <v>403506</v>
      </c>
      <c r="E144" s="8" t="s">
        <v>21</v>
      </c>
      <c r="H144" s="9">
        <v>12830.7</v>
      </c>
      <c r="I144" s="5" t="s">
        <v>22</v>
      </c>
      <c r="J144" s="5" t="s">
        <v>51</v>
      </c>
    </row>
    <row r="145" spans="1:10">
      <c r="A145" s="5" t="s">
        <v>317</v>
      </c>
      <c r="B145" s="6">
        <v>44810.772541458333</v>
      </c>
      <c r="C145" s="5" t="s">
        <v>41</v>
      </c>
      <c r="D145" s="11">
        <v>524155</v>
      </c>
      <c r="E145" s="8" t="s">
        <v>21</v>
      </c>
      <c r="H145" s="9">
        <v>960.7</v>
      </c>
      <c r="I145" s="5" t="s">
        <v>22</v>
      </c>
      <c r="J145" s="5" t="s">
        <v>48</v>
      </c>
    </row>
    <row r="146" spans="1:10">
      <c r="A146" s="5" t="s">
        <v>317</v>
      </c>
      <c r="B146" s="6">
        <v>44810.772541458333</v>
      </c>
      <c r="C146" s="5" t="s">
        <v>41</v>
      </c>
      <c r="D146" s="11">
        <v>403509</v>
      </c>
      <c r="E146" s="8" t="s">
        <v>21</v>
      </c>
      <c r="H146" s="9">
        <v>33300</v>
      </c>
      <c r="I146" s="5" t="s">
        <v>22</v>
      </c>
      <c r="J146" s="5" t="s">
        <v>48</v>
      </c>
    </row>
    <row r="147" spans="1:10">
      <c r="A147" s="5" t="s">
        <v>318</v>
      </c>
      <c r="B147" s="6">
        <v>44810.772541458333</v>
      </c>
      <c r="C147" s="5" t="s">
        <v>41</v>
      </c>
      <c r="D147" s="11"/>
      <c r="E147" s="8"/>
      <c r="F147" s="9">
        <v>9251.6</v>
      </c>
      <c r="I147" s="7" t="s">
        <v>9</v>
      </c>
      <c r="J147" s="8" t="s">
        <v>173</v>
      </c>
    </row>
    <row r="148" spans="1:10">
      <c r="A148" s="5" t="s">
        <v>317</v>
      </c>
      <c r="B148" s="6">
        <v>44810.772541458333</v>
      </c>
      <c r="C148" s="5" t="s">
        <v>41</v>
      </c>
      <c r="D148" s="11"/>
      <c r="E148" s="8"/>
      <c r="F148" s="9">
        <v>7903.6</v>
      </c>
      <c r="I148" s="7" t="s">
        <v>9</v>
      </c>
      <c r="J148" s="8" t="s">
        <v>170</v>
      </c>
    </row>
    <row r="149" spans="1:10">
      <c r="A149" s="5" t="s">
        <v>317</v>
      </c>
      <c r="B149" s="6">
        <v>44810.772541458333</v>
      </c>
      <c r="C149" s="5" t="s">
        <v>41</v>
      </c>
      <c r="D149" s="11"/>
      <c r="E149" s="8"/>
      <c r="F149" s="9">
        <v>3028.2</v>
      </c>
      <c r="I149" s="7" t="s">
        <v>9</v>
      </c>
      <c r="J149" s="5" t="s">
        <v>48</v>
      </c>
    </row>
    <row r="150" spans="1:10">
      <c r="A150" s="5" t="s">
        <v>317</v>
      </c>
      <c r="B150" s="6">
        <v>44810.772541458333</v>
      </c>
      <c r="C150" s="5" t="s">
        <v>41</v>
      </c>
      <c r="D150" s="11"/>
      <c r="E150" s="8"/>
      <c r="F150" s="9">
        <v>3639.8</v>
      </c>
      <c r="I150" s="7" t="s">
        <v>9</v>
      </c>
      <c r="J150" s="5" t="s">
        <v>51</v>
      </c>
    </row>
    <row r="151" spans="1:10">
      <c r="A151" s="5" t="s">
        <v>317</v>
      </c>
      <c r="B151" s="6">
        <v>44810.772541458333</v>
      </c>
      <c r="C151" s="5" t="s">
        <v>41</v>
      </c>
      <c r="D151" s="11"/>
      <c r="E151" s="8"/>
      <c r="F151" s="9">
        <v>19267.3</v>
      </c>
      <c r="I151" s="7" t="s">
        <v>9</v>
      </c>
      <c r="J151" s="8" t="s">
        <v>174</v>
      </c>
    </row>
    <row r="152" spans="1:10">
      <c r="A152" s="5" t="s">
        <v>317</v>
      </c>
      <c r="B152" s="6">
        <v>44810.772541458333</v>
      </c>
      <c r="C152" s="5" t="s">
        <v>41</v>
      </c>
      <c r="D152" s="11"/>
      <c r="E152" s="8"/>
      <c r="F152" s="9">
        <v>7137.3</v>
      </c>
      <c r="I152" s="7" t="s">
        <v>9</v>
      </c>
      <c r="J152" s="8" t="s">
        <v>175</v>
      </c>
    </row>
    <row r="153" spans="1:10">
      <c r="A153" s="10" t="s">
        <v>15</v>
      </c>
      <c r="B153" s="3"/>
      <c r="C153" s="3"/>
      <c r="D153" s="11"/>
      <c r="E153" s="8"/>
      <c r="F153" s="45">
        <f>SUM(F142:G152)</f>
        <v>50227.8</v>
      </c>
      <c r="I153" s="7"/>
      <c r="J153" s="5"/>
    </row>
    <row r="154" spans="1:10" ht="15.75">
      <c r="A154" s="12" t="s">
        <v>16</v>
      </c>
      <c r="B154" s="12" t="s">
        <v>17</v>
      </c>
      <c r="C154" s="12" t="s">
        <v>18</v>
      </c>
      <c r="D154" s="21">
        <v>111768291</v>
      </c>
      <c r="E154" s="8"/>
      <c r="F154" s="9"/>
      <c r="I154" s="7"/>
      <c r="J154" s="5"/>
    </row>
    <row r="157" spans="1:10">
      <c r="A157" s="1" t="s">
        <v>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3" t="s">
        <v>357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103" t="s">
        <v>0</v>
      </c>
      <c r="B159" s="103" t="s">
        <v>2</v>
      </c>
      <c r="C159" s="103" t="s">
        <v>3</v>
      </c>
      <c r="D159" s="103" t="s">
        <v>4</v>
      </c>
      <c r="E159" s="103" t="s">
        <v>5</v>
      </c>
      <c r="F159" s="105" t="s">
        <v>6</v>
      </c>
      <c r="G159" s="106"/>
      <c r="H159" s="107"/>
      <c r="I159" s="103" t="s">
        <v>7</v>
      </c>
      <c r="J159" s="103" t="s">
        <v>8</v>
      </c>
    </row>
    <row r="160" spans="1:10">
      <c r="A160" s="104"/>
      <c r="B160" s="104"/>
      <c r="C160" s="104"/>
      <c r="D160" s="104"/>
      <c r="E160" s="104"/>
      <c r="F160" s="46" t="s">
        <v>9</v>
      </c>
      <c r="G160" s="46" t="s">
        <v>10</v>
      </c>
      <c r="H160" s="46" t="s">
        <v>11</v>
      </c>
      <c r="I160" s="104"/>
      <c r="J160" s="104"/>
    </row>
    <row r="161" spans="1:10">
      <c r="A161" s="5" t="s">
        <v>364</v>
      </c>
      <c r="B161" s="6">
        <v>44811.495647094911</v>
      </c>
      <c r="C161" s="5" t="s">
        <v>41</v>
      </c>
      <c r="D161" s="7"/>
      <c r="E161" s="8"/>
      <c r="F161" s="9">
        <v>11466.3</v>
      </c>
      <c r="I161" s="7" t="s">
        <v>9</v>
      </c>
      <c r="J161" s="5" t="s">
        <v>42</v>
      </c>
    </row>
    <row r="162" spans="1:10">
      <c r="A162" s="5" t="s">
        <v>364</v>
      </c>
      <c r="B162" s="6">
        <v>44811.495647094911</v>
      </c>
      <c r="C162" s="5" t="s">
        <v>41</v>
      </c>
      <c r="D162" s="7"/>
      <c r="E162" s="8"/>
      <c r="F162" s="9">
        <v>5165.6000000000004</v>
      </c>
      <c r="I162" s="7" t="s">
        <v>9</v>
      </c>
      <c r="J162" s="8" t="s">
        <v>171</v>
      </c>
    </row>
    <row r="163" spans="1:10">
      <c r="A163" s="5" t="s">
        <v>364</v>
      </c>
      <c r="B163" s="6">
        <v>44811.495647094911</v>
      </c>
      <c r="C163" s="5" t="s">
        <v>41</v>
      </c>
      <c r="D163" s="7"/>
      <c r="E163" s="8"/>
      <c r="F163" s="9">
        <v>5028.3999999999996</v>
      </c>
      <c r="I163" s="7" t="s">
        <v>9</v>
      </c>
      <c r="J163" s="8" t="s">
        <v>43</v>
      </c>
    </row>
    <row r="164" spans="1:10">
      <c r="A164" s="5" t="s">
        <v>364</v>
      </c>
      <c r="B164" s="6">
        <v>44811.495647094911</v>
      </c>
      <c r="C164" s="5" t="s">
        <v>41</v>
      </c>
      <c r="D164" s="7"/>
      <c r="E164" s="8"/>
      <c r="F164" s="9">
        <v>31500.799999999999</v>
      </c>
      <c r="I164" s="7" t="s">
        <v>9</v>
      </c>
      <c r="J164" s="5" t="s">
        <v>172</v>
      </c>
    </row>
    <row r="165" spans="1:10">
      <c r="A165" s="5" t="s">
        <v>364</v>
      </c>
      <c r="B165" s="6">
        <v>44811.495647094911</v>
      </c>
      <c r="C165" s="5" t="s">
        <v>41</v>
      </c>
      <c r="D165" s="7"/>
      <c r="E165" s="8"/>
      <c r="F165" s="9">
        <v>0.1</v>
      </c>
      <c r="I165" s="7" t="s">
        <v>9</v>
      </c>
      <c r="J165" s="5" t="s">
        <v>365</v>
      </c>
    </row>
    <row r="166" spans="1:10">
      <c r="A166" s="5" t="s">
        <v>364</v>
      </c>
      <c r="B166" s="6">
        <v>44811.495647094911</v>
      </c>
      <c r="C166" s="5" t="s">
        <v>41</v>
      </c>
      <c r="D166" s="7"/>
      <c r="E166" s="8"/>
      <c r="F166" s="9">
        <v>28373.599999999999</v>
      </c>
      <c r="I166" s="7" t="s">
        <v>9</v>
      </c>
      <c r="J166" s="8" t="s">
        <v>44</v>
      </c>
    </row>
    <row r="167" spans="1:10">
      <c r="A167" s="5" t="s">
        <v>364</v>
      </c>
      <c r="B167" s="6">
        <v>44811.495647094911</v>
      </c>
      <c r="C167" s="5" t="s">
        <v>41</v>
      </c>
      <c r="D167" s="7"/>
      <c r="E167" s="8"/>
      <c r="F167" s="9">
        <v>15968.5</v>
      </c>
      <c r="I167" s="7" t="s">
        <v>9</v>
      </c>
      <c r="J167" s="8" t="s">
        <v>45</v>
      </c>
    </row>
    <row r="168" spans="1:10">
      <c r="A168" s="10" t="s">
        <v>15</v>
      </c>
      <c r="B168" s="3"/>
      <c r="C168" s="3"/>
      <c r="D168" s="11"/>
      <c r="E168" s="8"/>
      <c r="F168" s="14">
        <f>SUM(F161:G167)</f>
        <v>97503.3</v>
      </c>
      <c r="H168" s="9"/>
      <c r="I168" s="7"/>
      <c r="J168" s="8"/>
    </row>
    <row r="169" spans="1:10" ht="15.75">
      <c r="A169" s="12" t="s">
        <v>16</v>
      </c>
      <c r="B169" s="12" t="s">
        <v>17</v>
      </c>
      <c r="C169" s="12" t="s">
        <v>18</v>
      </c>
      <c r="D169" s="21">
        <v>111768292</v>
      </c>
      <c r="E169" s="8"/>
      <c r="H169" s="9"/>
      <c r="I169" s="7"/>
      <c r="J169" s="8"/>
    </row>
    <row r="170" spans="1:10">
      <c r="A170" s="5"/>
      <c r="B170" s="6"/>
      <c r="C170" s="5"/>
      <c r="D170" s="11"/>
      <c r="E170" s="8"/>
      <c r="H170" s="9"/>
      <c r="I170" s="7"/>
      <c r="J170" s="8"/>
    </row>
    <row r="171" spans="1:10">
      <c r="A171" s="5"/>
      <c r="B171" s="6"/>
      <c r="C171" s="5"/>
      <c r="D171" s="11"/>
      <c r="E171" s="8"/>
      <c r="H171" s="9"/>
      <c r="I171" s="7"/>
      <c r="J171" s="8"/>
    </row>
    <row r="172" spans="1:10">
      <c r="A172" s="5" t="s">
        <v>362</v>
      </c>
      <c r="B172" s="6">
        <v>44811.817583923614</v>
      </c>
      <c r="C172" s="5" t="s">
        <v>41</v>
      </c>
      <c r="D172" s="13">
        <v>45162901631</v>
      </c>
      <c r="E172" s="8" t="s">
        <v>21</v>
      </c>
      <c r="H172" s="9">
        <v>800</v>
      </c>
      <c r="I172" s="5" t="s">
        <v>22</v>
      </c>
      <c r="J172" s="5" t="s">
        <v>50</v>
      </c>
    </row>
    <row r="173" spans="1:10">
      <c r="A173" s="5" t="s">
        <v>362</v>
      </c>
      <c r="B173" s="6">
        <v>44811.817583923614</v>
      </c>
      <c r="C173" s="5" t="s">
        <v>41</v>
      </c>
      <c r="D173" s="11">
        <v>415003</v>
      </c>
      <c r="E173" s="8" t="s">
        <v>21</v>
      </c>
      <c r="H173" s="9">
        <v>20171.3</v>
      </c>
      <c r="I173" s="5" t="s">
        <v>22</v>
      </c>
      <c r="J173" s="5" t="s">
        <v>50</v>
      </c>
    </row>
    <row r="174" spans="1:10">
      <c r="A174" s="5" t="s">
        <v>362</v>
      </c>
      <c r="B174" s="6">
        <v>44811.817583923614</v>
      </c>
      <c r="C174" s="5" t="s">
        <v>41</v>
      </c>
      <c r="D174" s="11">
        <v>2923264048</v>
      </c>
      <c r="E174" s="5" t="s">
        <v>73</v>
      </c>
      <c r="H174" s="9">
        <v>5315.5</v>
      </c>
      <c r="I174" s="5" t="s">
        <v>22</v>
      </c>
      <c r="J174" s="8" t="s">
        <v>52</v>
      </c>
    </row>
    <row r="175" spans="1:10">
      <c r="A175" s="5" t="s">
        <v>362</v>
      </c>
      <c r="B175" s="6">
        <v>44811.817583923614</v>
      </c>
      <c r="C175" s="5" t="s">
        <v>41</v>
      </c>
      <c r="D175" s="11">
        <v>415002</v>
      </c>
      <c r="E175" s="8" t="s">
        <v>21</v>
      </c>
      <c r="H175" s="9">
        <v>16048.3</v>
      </c>
      <c r="I175" s="5" t="s">
        <v>22</v>
      </c>
      <c r="J175" s="5" t="s">
        <v>48</v>
      </c>
    </row>
    <row r="176" spans="1:10">
      <c r="A176" s="5" t="s">
        <v>363</v>
      </c>
      <c r="B176" s="6">
        <v>44811.817583923614</v>
      </c>
      <c r="C176" s="5" t="s">
        <v>41</v>
      </c>
      <c r="D176" s="11"/>
      <c r="E176" s="8"/>
      <c r="F176" s="9">
        <v>44976.1</v>
      </c>
      <c r="I176" s="7" t="s">
        <v>9</v>
      </c>
      <c r="J176" s="5" t="s">
        <v>48</v>
      </c>
    </row>
    <row r="177" spans="1:10">
      <c r="A177" s="5" t="s">
        <v>362</v>
      </c>
      <c r="B177" s="6">
        <v>44811.817583923614</v>
      </c>
      <c r="C177" s="5" t="s">
        <v>41</v>
      </c>
      <c r="D177" s="11"/>
      <c r="E177" s="8"/>
      <c r="F177" s="9">
        <v>9446.7000000000007</v>
      </c>
      <c r="I177" s="7" t="s">
        <v>9</v>
      </c>
      <c r="J177" s="8" t="s">
        <v>173</v>
      </c>
    </row>
    <row r="178" spans="1:10">
      <c r="A178" s="5" t="s">
        <v>362</v>
      </c>
      <c r="B178" s="6">
        <v>44811.817583923614</v>
      </c>
      <c r="C178" s="5" t="s">
        <v>41</v>
      </c>
      <c r="D178" s="11"/>
      <c r="E178" s="8"/>
      <c r="F178" s="9">
        <v>30948.2</v>
      </c>
      <c r="I178" s="7" t="s">
        <v>9</v>
      </c>
      <c r="J178" s="5" t="s">
        <v>51</v>
      </c>
    </row>
    <row r="179" spans="1:10">
      <c r="A179" s="10" t="s">
        <v>15</v>
      </c>
      <c r="B179" s="3"/>
      <c r="C179" s="3"/>
      <c r="D179" s="11"/>
      <c r="E179" s="8"/>
      <c r="F179" s="14">
        <f>SUM(F172:G178)</f>
        <v>85371</v>
      </c>
      <c r="H179" s="9"/>
      <c r="I179" s="7"/>
      <c r="J179" s="8"/>
    </row>
    <row r="180" spans="1:10" ht="15.75">
      <c r="A180" s="12" t="s">
        <v>16</v>
      </c>
      <c r="B180" s="12" t="s">
        <v>17</v>
      </c>
      <c r="C180" s="12" t="s">
        <v>18</v>
      </c>
      <c r="D180" s="21">
        <v>111770319</v>
      </c>
      <c r="E180" s="8"/>
      <c r="H180" s="9"/>
      <c r="I180" s="7"/>
      <c r="J180" s="8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399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103" t="s">
        <v>0</v>
      </c>
      <c r="B185" s="103" t="s">
        <v>2</v>
      </c>
      <c r="C185" s="103" t="s">
        <v>3</v>
      </c>
      <c r="D185" s="103" t="s">
        <v>4</v>
      </c>
      <c r="E185" s="103" t="s">
        <v>5</v>
      </c>
      <c r="F185" s="105" t="s">
        <v>6</v>
      </c>
      <c r="G185" s="106"/>
      <c r="H185" s="107"/>
      <c r="I185" s="103" t="s">
        <v>7</v>
      </c>
      <c r="J185" s="103" t="s">
        <v>8</v>
      </c>
    </row>
    <row r="186" spans="1:10">
      <c r="A186" s="104"/>
      <c r="B186" s="104"/>
      <c r="C186" s="104"/>
      <c r="D186" s="104"/>
      <c r="E186" s="104"/>
      <c r="F186" s="46" t="s">
        <v>9</v>
      </c>
      <c r="G186" s="46" t="s">
        <v>10</v>
      </c>
      <c r="H186" s="46" t="s">
        <v>11</v>
      </c>
      <c r="I186" s="104"/>
      <c r="J186" s="104"/>
    </row>
    <row r="187" spans="1:10">
      <c r="A187" s="5" t="s">
        <v>405</v>
      </c>
      <c r="B187" s="6">
        <v>44812.50488010417</v>
      </c>
      <c r="C187" s="5" t="s">
        <v>41</v>
      </c>
      <c r="D187" s="7"/>
      <c r="E187" s="8"/>
      <c r="G187" s="9">
        <v>3675.75</v>
      </c>
      <c r="I187" s="7" t="s">
        <v>10</v>
      </c>
      <c r="J187" s="5" t="s">
        <v>178</v>
      </c>
    </row>
    <row r="188" spans="1:10">
      <c r="A188" s="5" t="s">
        <v>405</v>
      </c>
      <c r="B188" s="6">
        <v>44812.50488010417</v>
      </c>
      <c r="C188" s="5" t="s">
        <v>41</v>
      </c>
      <c r="D188" s="7"/>
      <c r="E188" s="8"/>
      <c r="F188" s="9">
        <v>17037.3</v>
      </c>
      <c r="I188" s="7" t="s">
        <v>9</v>
      </c>
      <c r="J188" s="8" t="s">
        <v>170</v>
      </c>
    </row>
    <row r="189" spans="1:10">
      <c r="A189" s="5" t="s">
        <v>405</v>
      </c>
      <c r="B189" s="6">
        <v>44812.50488010417</v>
      </c>
      <c r="C189" s="5" t="s">
        <v>41</v>
      </c>
      <c r="D189" s="7"/>
      <c r="E189" s="8"/>
      <c r="F189" s="9">
        <v>7280.2</v>
      </c>
      <c r="I189" s="7" t="s">
        <v>9</v>
      </c>
      <c r="J189" s="8" t="s">
        <v>43</v>
      </c>
    </row>
    <row r="190" spans="1:10">
      <c r="A190" s="5" t="s">
        <v>405</v>
      </c>
      <c r="B190" s="6">
        <v>44812.50488010417</v>
      </c>
      <c r="C190" s="5" t="s">
        <v>41</v>
      </c>
      <c r="D190" s="7"/>
      <c r="E190" s="8"/>
      <c r="F190" s="9">
        <v>18502</v>
      </c>
      <c r="I190" s="7" t="s">
        <v>9</v>
      </c>
      <c r="J190" s="8" t="s">
        <v>44</v>
      </c>
    </row>
    <row r="191" spans="1:10">
      <c r="A191" s="5" t="s">
        <v>405</v>
      </c>
      <c r="B191" s="6">
        <v>44812.50488010417</v>
      </c>
      <c r="C191" s="5" t="s">
        <v>41</v>
      </c>
      <c r="D191" s="7"/>
      <c r="E191" s="8"/>
      <c r="F191" s="9">
        <v>8983.9</v>
      </c>
      <c r="I191" s="7" t="s">
        <v>9</v>
      </c>
      <c r="J191" s="5" t="s">
        <v>178</v>
      </c>
    </row>
    <row r="192" spans="1:10">
      <c r="A192" s="5" t="s">
        <v>405</v>
      </c>
      <c r="B192" s="6">
        <v>44812.50488010417</v>
      </c>
      <c r="C192" s="5" t="s">
        <v>41</v>
      </c>
      <c r="D192" s="7"/>
      <c r="E192" s="8"/>
      <c r="F192" s="9">
        <v>41553</v>
      </c>
      <c r="I192" s="7" t="s">
        <v>9</v>
      </c>
      <c r="J192" s="8" t="s">
        <v>174</v>
      </c>
    </row>
    <row r="193" spans="1:10">
      <c r="A193" s="5" t="s">
        <v>405</v>
      </c>
      <c r="B193" s="6">
        <v>44812.50488010417</v>
      </c>
      <c r="C193" s="5" t="s">
        <v>41</v>
      </c>
      <c r="D193" s="7"/>
      <c r="E193" s="8"/>
      <c r="F193" s="9">
        <v>11960</v>
      </c>
      <c r="I193" s="7" t="s">
        <v>9</v>
      </c>
      <c r="J193" s="8" t="s">
        <v>180</v>
      </c>
    </row>
    <row r="194" spans="1:10">
      <c r="A194" s="5" t="s">
        <v>405</v>
      </c>
      <c r="B194" s="6">
        <v>44812.50488010417</v>
      </c>
      <c r="C194" s="5" t="s">
        <v>41</v>
      </c>
      <c r="D194" s="7"/>
      <c r="E194" s="8"/>
      <c r="F194" s="9">
        <v>9775.1</v>
      </c>
      <c r="I194" s="7" t="s">
        <v>9</v>
      </c>
      <c r="J194" s="8" t="s">
        <v>176</v>
      </c>
    </row>
    <row r="195" spans="1:10">
      <c r="A195" s="10" t="s">
        <v>15</v>
      </c>
      <c r="B195" s="3"/>
      <c r="C195" s="3"/>
      <c r="D195" s="11"/>
      <c r="E195" s="8"/>
      <c r="F195" s="34">
        <f>SUM(F187:G194)</f>
        <v>118767.25</v>
      </c>
      <c r="H195" s="9"/>
      <c r="I195" s="7"/>
      <c r="J195" s="5"/>
    </row>
    <row r="196" spans="1:10" ht="15.75">
      <c r="A196" s="12" t="s">
        <v>16</v>
      </c>
      <c r="B196" s="12" t="s">
        <v>17</v>
      </c>
      <c r="C196" s="12" t="s">
        <v>18</v>
      </c>
      <c r="D196" s="21">
        <v>111770414</v>
      </c>
      <c r="E196" s="8"/>
      <c r="H196" s="9"/>
      <c r="I196" s="7"/>
      <c r="J196" s="5"/>
    </row>
    <row r="197" spans="1:10">
      <c r="A197" s="5"/>
      <c r="B197" s="6"/>
      <c r="C197" s="5"/>
      <c r="D197" s="11"/>
      <c r="E197" s="8"/>
      <c r="H197" s="9"/>
      <c r="I197" s="7"/>
      <c r="J197" s="5"/>
    </row>
    <row r="198" spans="1:10">
      <c r="A198" s="5"/>
      <c r="B198" s="6"/>
      <c r="C198" s="5"/>
      <c r="D198" s="11"/>
      <c r="E198" s="8"/>
      <c r="H198" s="9"/>
      <c r="I198" s="7"/>
      <c r="J198" s="5"/>
    </row>
    <row r="199" spans="1:10">
      <c r="A199" s="5" t="s">
        <v>404</v>
      </c>
      <c r="B199" s="6">
        <v>44812.875341805557</v>
      </c>
      <c r="C199" s="5" t="s">
        <v>41</v>
      </c>
      <c r="D199" s="11">
        <v>558971</v>
      </c>
      <c r="E199" s="8" t="s">
        <v>21</v>
      </c>
      <c r="H199" s="9">
        <v>25388.9</v>
      </c>
      <c r="I199" s="5" t="s">
        <v>22</v>
      </c>
      <c r="J199" s="5" t="s">
        <v>50</v>
      </c>
    </row>
    <row r="200" spans="1:10">
      <c r="A200" s="5" t="s">
        <v>404</v>
      </c>
      <c r="B200" s="6">
        <v>44812.875341805557</v>
      </c>
      <c r="C200" s="5" t="s">
        <v>41</v>
      </c>
      <c r="D200" s="11">
        <v>415178</v>
      </c>
      <c r="E200" s="8" t="s">
        <v>21</v>
      </c>
      <c r="H200" s="9">
        <v>17335.7</v>
      </c>
      <c r="I200" s="5" t="s">
        <v>22</v>
      </c>
      <c r="J200" s="5" t="s">
        <v>51</v>
      </c>
    </row>
    <row r="201" spans="1:10">
      <c r="A201" s="5" t="s">
        <v>404</v>
      </c>
      <c r="B201" s="6">
        <v>44812.875341805557</v>
      </c>
      <c r="C201" s="5" t="s">
        <v>41</v>
      </c>
      <c r="D201" s="11">
        <v>415179</v>
      </c>
      <c r="E201" s="8" t="s">
        <v>21</v>
      </c>
      <c r="H201" s="9">
        <v>4184</v>
      </c>
      <c r="I201" s="5" t="s">
        <v>22</v>
      </c>
      <c r="J201" s="5" t="s">
        <v>48</v>
      </c>
    </row>
    <row r="202" spans="1:10">
      <c r="A202" s="5" t="s">
        <v>404</v>
      </c>
      <c r="B202" s="6">
        <v>44812.875341805557</v>
      </c>
      <c r="C202" s="5" t="s">
        <v>41</v>
      </c>
      <c r="D202" s="11">
        <v>558972</v>
      </c>
      <c r="E202" s="8" t="s">
        <v>21</v>
      </c>
      <c r="H202" s="9">
        <v>4296.3999999999996</v>
      </c>
      <c r="I202" s="5" t="s">
        <v>22</v>
      </c>
      <c r="J202" s="5" t="s">
        <v>48</v>
      </c>
    </row>
    <row r="203" spans="1:10">
      <c r="A203" s="5" t="s">
        <v>404</v>
      </c>
      <c r="B203" s="6">
        <v>44812.875341805557</v>
      </c>
      <c r="C203" s="5" t="s">
        <v>41</v>
      </c>
      <c r="D203" s="13">
        <v>45143179898</v>
      </c>
      <c r="E203" s="8" t="s">
        <v>47</v>
      </c>
      <c r="H203" s="9">
        <v>30529.135200000001</v>
      </c>
      <c r="I203" s="5" t="s">
        <v>22</v>
      </c>
      <c r="J203" s="8" t="s">
        <v>52</v>
      </c>
    </row>
    <row r="204" spans="1:10">
      <c r="A204" s="5" t="s">
        <v>404</v>
      </c>
      <c r="B204" s="6">
        <v>44812.875341805557</v>
      </c>
      <c r="C204" s="5" t="s">
        <v>41</v>
      </c>
      <c r="D204" s="13">
        <v>45132807015</v>
      </c>
      <c r="E204" s="8" t="s">
        <v>21</v>
      </c>
      <c r="H204" s="9">
        <v>7263.36</v>
      </c>
      <c r="I204" s="5" t="s">
        <v>22</v>
      </c>
      <c r="J204" s="8" t="s">
        <v>52</v>
      </c>
    </row>
    <row r="205" spans="1:10">
      <c r="A205" s="5" t="s">
        <v>404</v>
      </c>
      <c r="B205" s="6">
        <v>44812.875341805557</v>
      </c>
      <c r="C205" s="5" t="s">
        <v>41</v>
      </c>
      <c r="D205" s="11">
        <v>20910588</v>
      </c>
      <c r="E205" s="5" t="s">
        <v>73</v>
      </c>
      <c r="H205" s="9">
        <v>742</v>
      </c>
      <c r="I205" s="5" t="s">
        <v>22</v>
      </c>
      <c r="J205" s="8" t="s">
        <v>52</v>
      </c>
    </row>
    <row r="206" spans="1:10">
      <c r="A206" s="5" t="s">
        <v>404</v>
      </c>
      <c r="B206" s="6">
        <v>44812.875341805557</v>
      </c>
      <c r="C206" s="5" t="s">
        <v>41</v>
      </c>
      <c r="D206" s="11"/>
      <c r="E206" s="8"/>
      <c r="F206" s="9">
        <v>10584</v>
      </c>
      <c r="I206" s="7" t="s">
        <v>9</v>
      </c>
      <c r="J206" s="5" t="s">
        <v>42</v>
      </c>
    </row>
    <row r="207" spans="1:10">
      <c r="A207" s="5" t="s">
        <v>404</v>
      </c>
      <c r="B207" s="6">
        <v>44812.875341805557</v>
      </c>
      <c r="C207" s="5" t="s">
        <v>41</v>
      </c>
      <c r="D207" s="11"/>
      <c r="E207" s="8"/>
      <c r="F207" s="9">
        <v>12007.2</v>
      </c>
      <c r="I207" s="7" t="s">
        <v>9</v>
      </c>
      <c r="J207" s="8" t="s">
        <v>171</v>
      </c>
    </row>
    <row r="208" spans="1:10">
      <c r="A208" s="5" t="s">
        <v>404</v>
      </c>
      <c r="B208" s="6">
        <v>44812.875341805557</v>
      </c>
      <c r="C208" s="5" t="s">
        <v>41</v>
      </c>
      <c r="D208" s="11"/>
      <c r="E208" s="8"/>
      <c r="F208" s="9">
        <v>30501.8</v>
      </c>
      <c r="I208" s="7" t="s">
        <v>9</v>
      </c>
      <c r="J208" s="5" t="s">
        <v>172</v>
      </c>
    </row>
    <row r="209" spans="1:10">
      <c r="A209" s="5" t="s">
        <v>404</v>
      </c>
      <c r="B209" s="6">
        <v>44812.875341805557</v>
      </c>
      <c r="C209" s="5" t="s">
        <v>41</v>
      </c>
      <c r="D209" s="11"/>
      <c r="E209" s="8"/>
      <c r="F209" s="9">
        <v>18737.2</v>
      </c>
      <c r="I209" s="7" t="s">
        <v>9</v>
      </c>
      <c r="J209" s="5" t="s">
        <v>48</v>
      </c>
    </row>
    <row r="210" spans="1:10">
      <c r="A210" s="5" t="s">
        <v>404</v>
      </c>
      <c r="B210" s="6">
        <v>44812.875341805557</v>
      </c>
      <c r="C210" s="5" t="s">
        <v>41</v>
      </c>
      <c r="D210" s="11"/>
      <c r="E210" s="8"/>
      <c r="F210" s="9">
        <v>10000</v>
      </c>
      <c r="I210" s="7" t="s">
        <v>9</v>
      </c>
      <c r="J210" s="5" t="s">
        <v>51</v>
      </c>
    </row>
    <row r="211" spans="1:10">
      <c r="A211" s="5" t="s">
        <v>404</v>
      </c>
      <c r="B211" s="6">
        <v>44812.875341805557</v>
      </c>
      <c r="C211" s="5" t="s">
        <v>41</v>
      </c>
      <c r="D211" s="11"/>
      <c r="E211" s="8"/>
      <c r="F211" s="9">
        <v>7537.1</v>
      </c>
      <c r="I211" s="7" t="s">
        <v>9</v>
      </c>
      <c r="J211" s="8" t="s">
        <v>175</v>
      </c>
    </row>
    <row r="212" spans="1:10">
      <c r="A212" s="5" t="s">
        <v>404</v>
      </c>
      <c r="B212" s="6">
        <v>44812.875341805557</v>
      </c>
      <c r="C212" s="5" t="s">
        <v>41</v>
      </c>
      <c r="D212" s="11"/>
      <c r="E212" s="8"/>
      <c r="F212" s="9">
        <v>21157.200000000001</v>
      </c>
      <c r="I212" s="7" t="s">
        <v>9</v>
      </c>
      <c r="J212" s="8" t="s">
        <v>176</v>
      </c>
    </row>
    <row r="213" spans="1:10">
      <c r="A213" s="10" t="s">
        <v>15</v>
      </c>
      <c r="B213" s="3"/>
      <c r="C213" s="3"/>
      <c r="D213" s="11"/>
      <c r="E213" s="8"/>
      <c r="F213" s="33">
        <f>SUM(F199:G212)</f>
        <v>110524.5</v>
      </c>
      <c r="H213" s="9"/>
      <c r="I213" s="7"/>
      <c r="J213" s="5"/>
    </row>
    <row r="214" spans="1:10" ht="15.75">
      <c r="A214" s="12" t="s">
        <v>16</v>
      </c>
      <c r="B214" s="12" t="s">
        <v>17</v>
      </c>
      <c r="C214" s="12" t="s">
        <v>18</v>
      </c>
      <c r="D214" s="21">
        <v>111794563</v>
      </c>
      <c r="E214" s="8"/>
      <c r="H214" s="9"/>
      <c r="I214" s="7"/>
      <c r="J214" s="5"/>
    </row>
    <row r="215" spans="1:10">
      <c r="A215" s="5"/>
      <c r="B215" s="6"/>
      <c r="C215" s="5"/>
      <c r="D215" s="11"/>
      <c r="E215" s="8"/>
      <c r="H215" s="9"/>
      <c r="I215" s="7"/>
      <c r="J215" s="5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441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3" t="s">
        <v>0</v>
      </c>
      <c r="B219" s="103" t="s">
        <v>2</v>
      </c>
      <c r="C219" s="103" t="s">
        <v>3</v>
      </c>
      <c r="D219" s="103" t="s">
        <v>4</v>
      </c>
      <c r="E219" s="103" t="s">
        <v>5</v>
      </c>
      <c r="F219" s="105" t="s">
        <v>6</v>
      </c>
      <c r="G219" s="106"/>
      <c r="H219" s="107"/>
      <c r="I219" s="103" t="s">
        <v>7</v>
      </c>
      <c r="J219" s="103" t="s">
        <v>8</v>
      </c>
    </row>
    <row r="220" spans="1:10">
      <c r="A220" s="104"/>
      <c r="B220" s="104"/>
      <c r="C220" s="104"/>
      <c r="D220" s="104"/>
      <c r="E220" s="104"/>
      <c r="F220" s="46" t="s">
        <v>9</v>
      </c>
      <c r="G220" s="46" t="s">
        <v>10</v>
      </c>
      <c r="H220" s="46" t="s">
        <v>11</v>
      </c>
      <c r="I220" s="104"/>
      <c r="J220" s="104"/>
    </row>
    <row r="221" spans="1:10">
      <c r="A221" s="5" t="s">
        <v>452</v>
      </c>
      <c r="B221" s="6">
        <v>44813.47815383102</v>
      </c>
      <c r="C221" s="5" t="s">
        <v>41</v>
      </c>
      <c r="D221" s="11"/>
      <c r="E221" s="8"/>
      <c r="F221" s="9">
        <v>16225</v>
      </c>
      <c r="I221" s="7" t="s">
        <v>9</v>
      </c>
      <c r="J221" s="8" t="s">
        <v>170</v>
      </c>
    </row>
    <row r="222" spans="1:10">
      <c r="A222" s="5" t="s">
        <v>452</v>
      </c>
      <c r="B222" s="6">
        <v>44813.47815383102</v>
      </c>
      <c r="C222" s="5" t="s">
        <v>41</v>
      </c>
      <c r="D222" s="11"/>
      <c r="E222" s="8"/>
      <c r="F222" s="9">
        <v>10522.4</v>
      </c>
      <c r="I222" s="7" t="s">
        <v>9</v>
      </c>
      <c r="J222" s="5" t="s">
        <v>42</v>
      </c>
    </row>
    <row r="223" spans="1:10">
      <c r="A223" s="5" t="s">
        <v>452</v>
      </c>
      <c r="B223" s="6">
        <v>44813.47815383102</v>
      </c>
      <c r="C223" s="5" t="s">
        <v>41</v>
      </c>
      <c r="D223" s="11"/>
      <c r="E223" s="8"/>
      <c r="F223" s="9">
        <v>7481.6</v>
      </c>
      <c r="I223" s="7" t="s">
        <v>9</v>
      </c>
      <c r="J223" s="8" t="s">
        <v>171</v>
      </c>
    </row>
    <row r="224" spans="1:10">
      <c r="A224" s="5" t="s">
        <v>452</v>
      </c>
      <c r="B224" s="6">
        <v>44813.47815383102</v>
      </c>
      <c r="C224" s="5" t="s">
        <v>41</v>
      </c>
      <c r="D224" s="11"/>
      <c r="E224" s="8"/>
      <c r="F224" s="9">
        <v>5125.6000000000004</v>
      </c>
      <c r="I224" s="7" t="s">
        <v>9</v>
      </c>
      <c r="J224" s="8" t="s">
        <v>43</v>
      </c>
    </row>
    <row r="225" spans="1:10">
      <c r="A225" s="5" t="s">
        <v>452</v>
      </c>
      <c r="B225" s="6">
        <v>44813.47815383102</v>
      </c>
      <c r="C225" s="5" t="s">
        <v>41</v>
      </c>
      <c r="D225" s="11"/>
      <c r="E225" s="8"/>
      <c r="F225" s="9">
        <v>7418.4</v>
      </c>
      <c r="I225" s="7" t="s">
        <v>9</v>
      </c>
      <c r="J225" s="5" t="s">
        <v>172</v>
      </c>
    </row>
    <row r="226" spans="1:10">
      <c r="A226" s="5" t="s">
        <v>452</v>
      </c>
      <c r="B226" s="6">
        <v>44813.47815383102</v>
      </c>
      <c r="C226" s="5" t="s">
        <v>41</v>
      </c>
      <c r="D226" s="11"/>
      <c r="E226" s="8"/>
      <c r="F226" s="9">
        <v>914.1</v>
      </c>
      <c r="I226" s="7" t="s">
        <v>9</v>
      </c>
      <c r="J226" s="5" t="s">
        <v>365</v>
      </c>
    </row>
    <row r="227" spans="1:10">
      <c r="A227" s="5" t="s">
        <v>452</v>
      </c>
      <c r="B227" s="6">
        <v>44813.47815383102</v>
      </c>
      <c r="C227" s="5" t="s">
        <v>41</v>
      </c>
      <c r="D227" s="11"/>
      <c r="E227" s="8"/>
      <c r="F227" s="9">
        <v>18914.099999999999</v>
      </c>
      <c r="I227" s="7" t="s">
        <v>9</v>
      </c>
      <c r="J227" s="8" t="s">
        <v>173</v>
      </c>
    </row>
    <row r="228" spans="1:10">
      <c r="A228" s="5" t="s">
        <v>452</v>
      </c>
      <c r="B228" s="6">
        <v>44813.47815383102</v>
      </c>
      <c r="C228" s="5" t="s">
        <v>41</v>
      </c>
      <c r="D228" s="11"/>
      <c r="E228" s="8"/>
      <c r="F228" s="9">
        <v>28851.200000000001</v>
      </c>
      <c r="I228" s="7" t="s">
        <v>9</v>
      </c>
      <c r="J228" s="8" t="s">
        <v>44</v>
      </c>
    </row>
    <row r="229" spans="1:10">
      <c r="A229" s="5" t="s">
        <v>452</v>
      </c>
      <c r="B229" s="6">
        <v>44813.47815383102</v>
      </c>
      <c r="C229" s="5" t="s">
        <v>41</v>
      </c>
      <c r="D229" s="11"/>
      <c r="E229" s="8"/>
      <c r="F229" s="9">
        <v>506.1</v>
      </c>
      <c r="I229" s="7" t="s">
        <v>9</v>
      </c>
      <c r="J229" s="5" t="s">
        <v>178</v>
      </c>
    </row>
    <row r="230" spans="1:10">
      <c r="A230" s="5" t="s">
        <v>452</v>
      </c>
      <c r="B230" s="6">
        <v>44813.47815383102</v>
      </c>
      <c r="C230" s="5" t="s">
        <v>41</v>
      </c>
      <c r="D230" s="11"/>
      <c r="E230" s="8"/>
      <c r="F230" s="9">
        <v>12241.3</v>
      </c>
      <c r="I230" s="7" t="s">
        <v>9</v>
      </c>
      <c r="J230" s="8" t="s">
        <v>174</v>
      </c>
    </row>
    <row r="231" spans="1:10">
      <c r="A231" s="5" t="s">
        <v>452</v>
      </c>
      <c r="B231" s="6">
        <v>44813.47815383102</v>
      </c>
      <c r="C231" s="5" t="s">
        <v>41</v>
      </c>
      <c r="D231" s="11"/>
      <c r="E231" s="8"/>
      <c r="F231" s="9">
        <v>11812.9</v>
      </c>
      <c r="I231" s="7" t="s">
        <v>9</v>
      </c>
      <c r="J231" s="8" t="s">
        <v>45</v>
      </c>
    </row>
    <row r="232" spans="1:10">
      <c r="A232" s="5" t="s">
        <v>452</v>
      </c>
      <c r="B232" s="6">
        <v>44813.47815383102</v>
      </c>
      <c r="C232" s="5" t="s">
        <v>41</v>
      </c>
      <c r="D232" s="11"/>
      <c r="E232" s="8"/>
      <c r="F232" s="9">
        <v>6899.5</v>
      </c>
      <c r="I232" s="7" t="s">
        <v>9</v>
      </c>
      <c r="J232" s="8" t="s">
        <v>176</v>
      </c>
    </row>
    <row r="233" spans="1:10">
      <c r="A233" s="10" t="s">
        <v>15</v>
      </c>
      <c r="B233" s="3"/>
      <c r="C233" s="3"/>
      <c r="D233" s="11"/>
      <c r="E233" s="8"/>
      <c r="F233" s="32">
        <f>SUM(F221:G232)</f>
        <v>126912.2</v>
      </c>
      <c r="I233" s="7"/>
      <c r="J233" s="8"/>
    </row>
    <row r="234" spans="1:10" ht="15.75">
      <c r="A234" s="12" t="s">
        <v>16</v>
      </c>
      <c r="B234" s="12" t="s">
        <v>17</v>
      </c>
      <c r="C234" s="12" t="s">
        <v>18</v>
      </c>
      <c r="D234" s="21">
        <v>111794565</v>
      </c>
      <c r="E234" s="8"/>
      <c r="F234" s="9"/>
      <c r="I234" s="7"/>
      <c r="J234" s="8"/>
    </row>
    <row r="235" spans="1:10">
      <c r="A235" s="5"/>
      <c r="B235" s="6"/>
      <c r="C235" s="5"/>
      <c r="D235" s="11"/>
      <c r="E235" s="8"/>
      <c r="F235" s="9"/>
      <c r="I235" s="7"/>
      <c r="J235" s="8"/>
    </row>
    <row r="236" spans="1:10">
      <c r="A236" s="5"/>
      <c r="B236" s="6"/>
      <c r="C236" s="5"/>
      <c r="D236" s="11"/>
      <c r="E236" s="8"/>
      <c r="F236" s="9"/>
      <c r="I236" s="7"/>
      <c r="J236" s="8"/>
    </row>
    <row r="237" spans="1:10">
      <c r="A237" s="5" t="s">
        <v>451</v>
      </c>
      <c r="B237" s="6">
        <v>44813.837823333335</v>
      </c>
      <c r="C237" s="5" t="s">
        <v>41</v>
      </c>
      <c r="D237" s="11">
        <v>524839</v>
      </c>
      <c r="E237" s="8" t="s">
        <v>21</v>
      </c>
      <c r="H237" s="9">
        <v>7000</v>
      </c>
      <c r="I237" s="5" t="s">
        <v>22</v>
      </c>
      <c r="J237" s="5" t="s">
        <v>50</v>
      </c>
    </row>
    <row r="238" spans="1:10">
      <c r="A238" s="5" t="s">
        <v>451</v>
      </c>
      <c r="B238" s="6">
        <v>44813.837823333335</v>
      </c>
      <c r="C238" s="5" t="s">
        <v>41</v>
      </c>
      <c r="D238" s="11">
        <v>403846</v>
      </c>
      <c r="E238" s="8" t="s">
        <v>21</v>
      </c>
      <c r="H238" s="9">
        <v>40332.5</v>
      </c>
      <c r="I238" s="5" t="s">
        <v>22</v>
      </c>
      <c r="J238" s="5" t="s">
        <v>50</v>
      </c>
    </row>
    <row r="239" spans="1:10">
      <c r="A239" s="5" t="s">
        <v>451</v>
      </c>
      <c r="B239" s="6">
        <v>44813.837823333335</v>
      </c>
      <c r="C239" s="5" t="s">
        <v>41</v>
      </c>
      <c r="D239" s="13">
        <v>51216819844</v>
      </c>
      <c r="E239" s="8" t="s">
        <v>21</v>
      </c>
      <c r="H239" s="9">
        <v>58736.75</v>
      </c>
      <c r="I239" s="5" t="s">
        <v>22</v>
      </c>
      <c r="J239" s="8" t="s">
        <v>52</v>
      </c>
    </row>
    <row r="240" spans="1:10">
      <c r="A240" s="5" t="s">
        <v>451</v>
      </c>
      <c r="B240" s="6">
        <v>44813.837823333335</v>
      </c>
      <c r="C240" s="5" t="s">
        <v>41</v>
      </c>
      <c r="D240" s="13">
        <v>45162907324</v>
      </c>
      <c r="E240" s="8" t="s">
        <v>21</v>
      </c>
      <c r="H240" s="9">
        <v>534</v>
      </c>
      <c r="I240" s="5" t="s">
        <v>22</v>
      </c>
      <c r="J240" s="8" t="s">
        <v>52</v>
      </c>
    </row>
    <row r="241" spans="1:10">
      <c r="A241" s="5" t="s">
        <v>451</v>
      </c>
      <c r="B241" s="6">
        <v>44813.837823333335</v>
      </c>
      <c r="C241" s="5" t="s">
        <v>41</v>
      </c>
      <c r="D241" s="11">
        <v>21004372</v>
      </c>
      <c r="E241" s="5" t="s">
        <v>73</v>
      </c>
      <c r="H241" s="9">
        <v>19679.099999999999</v>
      </c>
      <c r="I241" s="5" t="s">
        <v>22</v>
      </c>
      <c r="J241" s="8" t="s">
        <v>52</v>
      </c>
    </row>
    <row r="242" spans="1:10">
      <c r="A242" s="5" t="s">
        <v>451</v>
      </c>
      <c r="B242" s="6">
        <v>44813.837823333335</v>
      </c>
      <c r="C242" s="5" t="s">
        <v>41</v>
      </c>
      <c r="D242" s="11"/>
      <c r="E242" s="8"/>
      <c r="F242" s="9">
        <v>43.4</v>
      </c>
      <c r="I242" s="7" t="s">
        <v>9</v>
      </c>
      <c r="J242" s="8" t="s">
        <v>52</v>
      </c>
    </row>
    <row r="243" spans="1:10">
      <c r="A243" s="5" t="s">
        <v>451</v>
      </c>
      <c r="B243" s="6">
        <v>44813.837823333335</v>
      </c>
      <c r="C243" s="5" t="s">
        <v>41</v>
      </c>
      <c r="D243" s="11"/>
      <c r="E243" s="8"/>
      <c r="F243" s="9">
        <v>8500</v>
      </c>
      <c r="I243" s="7" t="s">
        <v>9</v>
      </c>
      <c r="J243" s="5" t="s">
        <v>48</v>
      </c>
    </row>
    <row r="244" spans="1:10">
      <c r="A244" s="5" t="s">
        <v>451</v>
      </c>
      <c r="B244" s="6">
        <v>44813.837823333335</v>
      </c>
      <c r="C244" s="5" t="s">
        <v>41</v>
      </c>
      <c r="D244" s="11"/>
      <c r="E244" s="8"/>
      <c r="F244" s="9">
        <v>35136.199999999997</v>
      </c>
      <c r="I244" s="7" t="s">
        <v>9</v>
      </c>
      <c r="J244" s="5" t="s">
        <v>51</v>
      </c>
    </row>
    <row r="245" spans="1:10">
      <c r="A245" s="10" t="s">
        <v>15</v>
      </c>
      <c r="B245" s="3"/>
      <c r="C245" s="3"/>
      <c r="D245" s="11"/>
      <c r="E245" s="8"/>
      <c r="F245" s="32">
        <f>SUM(F237:G244)</f>
        <v>43679.6</v>
      </c>
      <c r="I245" s="7"/>
      <c r="J245" s="8"/>
    </row>
    <row r="246" spans="1:10" ht="15.75">
      <c r="A246" s="12" t="s">
        <v>16</v>
      </c>
      <c r="B246" s="12" t="s">
        <v>17</v>
      </c>
      <c r="C246" s="12" t="s">
        <v>18</v>
      </c>
      <c r="D246" s="21">
        <v>111803070</v>
      </c>
      <c r="E246" s="8"/>
      <c r="F246" s="9"/>
      <c r="I246" s="7"/>
      <c r="J246" s="8"/>
    </row>
    <row r="247" spans="1:10">
      <c r="A247" s="5"/>
      <c r="B247" s="6"/>
      <c r="C247" s="5"/>
      <c r="D247" s="11"/>
      <c r="E247" s="8"/>
      <c r="F247" s="9"/>
      <c r="I247" s="7"/>
      <c r="J247" s="8"/>
    </row>
    <row r="248" spans="1:10">
      <c r="A248" s="5"/>
      <c r="B248" s="6"/>
      <c r="C248" s="5"/>
      <c r="D248" s="11"/>
      <c r="E248" s="8"/>
      <c r="F248" s="9"/>
      <c r="I248" s="7"/>
      <c r="J248" s="8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437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103" t="s">
        <v>0</v>
      </c>
      <c r="B251" s="103" t="s">
        <v>2</v>
      </c>
      <c r="C251" s="103" t="s">
        <v>3</v>
      </c>
      <c r="D251" s="103" t="s">
        <v>4</v>
      </c>
      <c r="E251" s="103" t="s">
        <v>5</v>
      </c>
      <c r="F251" s="105" t="s">
        <v>6</v>
      </c>
      <c r="G251" s="106"/>
      <c r="H251" s="107"/>
      <c r="I251" s="103" t="s">
        <v>7</v>
      </c>
      <c r="J251" s="103" t="s">
        <v>8</v>
      </c>
    </row>
    <row r="252" spans="1:10">
      <c r="A252" s="104"/>
      <c r="B252" s="104"/>
      <c r="C252" s="104"/>
      <c r="D252" s="104"/>
      <c r="E252" s="104"/>
      <c r="F252" s="46" t="s">
        <v>9</v>
      </c>
      <c r="G252" s="46" t="s">
        <v>10</v>
      </c>
      <c r="H252" s="46" t="s">
        <v>11</v>
      </c>
      <c r="I252" s="104"/>
      <c r="J252" s="104"/>
    </row>
    <row r="253" spans="1:10">
      <c r="A253" s="5" t="s">
        <v>450</v>
      </c>
      <c r="B253" s="6">
        <v>44814.605690208336</v>
      </c>
      <c r="C253" s="5" t="s">
        <v>41</v>
      </c>
      <c r="D253" s="13">
        <v>10230327456</v>
      </c>
      <c r="E253" s="8" t="s">
        <v>21</v>
      </c>
      <c r="H253" s="9">
        <v>377.3</v>
      </c>
      <c r="I253" s="5" t="s">
        <v>22</v>
      </c>
      <c r="J253" s="5" t="s">
        <v>50</v>
      </c>
    </row>
    <row r="254" spans="1:10">
      <c r="A254" s="5" t="s">
        <v>450</v>
      </c>
      <c r="B254" s="6">
        <v>44814.605690208336</v>
      </c>
      <c r="C254" s="5" t="s">
        <v>41</v>
      </c>
      <c r="D254" s="13">
        <v>51716660526</v>
      </c>
      <c r="E254" s="8" t="s">
        <v>21</v>
      </c>
      <c r="H254" s="9">
        <v>86162.06</v>
      </c>
      <c r="I254" s="5" t="s">
        <v>22</v>
      </c>
      <c r="J254" s="8" t="s">
        <v>52</v>
      </c>
    </row>
    <row r="255" spans="1:10">
      <c r="A255" s="5" t="s">
        <v>450</v>
      </c>
      <c r="B255" s="6">
        <v>44814.605690208336</v>
      </c>
      <c r="C255" s="5" t="s">
        <v>41</v>
      </c>
      <c r="D255" s="11">
        <v>2928338279</v>
      </c>
      <c r="E255" s="5" t="s">
        <v>73</v>
      </c>
      <c r="H255" s="9">
        <v>4649.92</v>
      </c>
      <c r="I255" s="5" t="s">
        <v>22</v>
      </c>
      <c r="J255" s="8" t="s">
        <v>52</v>
      </c>
    </row>
    <row r="256" spans="1:10">
      <c r="A256" s="5" t="s">
        <v>450</v>
      </c>
      <c r="B256" s="6">
        <v>44814.605690208336</v>
      </c>
      <c r="C256" s="5" t="s">
        <v>41</v>
      </c>
      <c r="D256" s="13">
        <v>29283382791</v>
      </c>
      <c r="E256" s="5" t="s">
        <v>73</v>
      </c>
      <c r="H256" s="9">
        <v>4552.5600000000004</v>
      </c>
      <c r="I256" s="5" t="s">
        <v>22</v>
      </c>
      <c r="J256" s="8" t="s">
        <v>52</v>
      </c>
    </row>
    <row r="257" spans="1:10">
      <c r="A257" s="5" t="s">
        <v>450</v>
      </c>
      <c r="B257" s="6">
        <v>44814.605690208336</v>
      </c>
      <c r="C257" s="5" t="s">
        <v>41</v>
      </c>
      <c r="D257" s="13">
        <v>29283382792</v>
      </c>
      <c r="E257" s="5" t="s">
        <v>73</v>
      </c>
      <c r="H257" s="9">
        <v>8656.56</v>
      </c>
      <c r="I257" s="5" t="s">
        <v>22</v>
      </c>
      <c r="J257" s="8" t="s">
        <v>52</v>
      </c>
    </row>
    <row r="258" spans="1:10">
      <c r="A258" s="5" t="s">
        <v>450</v>
      </c>
      <c r="B258" s="6">
        <v>44814.605690208336</v>
      </c>
      <c r="C258" s="5" t="s">
        <v>41</v>
      </c>
      <c r="D258" s="13">
        <v>29283382793</v>
      </c>
      <c r="E258" s="5" t="s">
        <v>73</v>
      </c>
      <c r="H258" s="9">
        <v>11315.46</v>
      </c>
      <c r="I258" s="5" t="s">
        <v>22</v>
      </c>
      <c r="J258" s="8" t="s">
        <v>52</v>
      </c>
    </row>
    <row r="259" spans="1:10">
      <c r="A259" s="5" t="s">
        <v>450</v>
      </c>
      <c r="B259" s="6">
        <v>44814.605690208336</v>
      </c>
      <c r="C259" s="5" t="s">
        <v>41</v>
      </c>
      <c r="D259" s="13">
        <v>29283382794</v>
      </c>
      <c r="E259" s="5" t="s">
        <v>73</v>
      </c>
      <c r="H259" s="9">
        <v>1946.5</v>
      </c>
      <c r="I259" s="5" t="s">
        <v>22</v>
      </c>
      <c r="J259" s="8" t="s">
        <v>52</v>
      </c>
    </row>
    <row r="260" spans="1:10">
      <c r="A260" s="5" t="s">
        <v>450</v>
      </c>
      <c r="B260" s="6">
        <v>44814.605690208336</v>
      </c>
      <c r="C260" s="5" t="s">
        <v>41</v>
      </c>
      <c r="D260" s="13">
        <v>45143185648</v>
      </c>
      <c r="E260" s="8" t="s">
        <v>21</v>
      </c>
      <c r="H260" s="9">
        <v>1100</v>
      </c>
      <c r="I260" s="5" t="s">
        <v>22</v>
      </c>
      <c r="J260" s="5" t="s">
        <v>50</v>
      </c>
    </row>
    <row r="261" spans="1:10">
      <c r="A261" s="5" t="s">
        <v>450</v>
      </c>
      <c r="B261" s="6">
        <v>44814.605690208336</v>
      </c>
      <c r="C261" s="5" t="s">
        <v>41</v>
      </c>
      <c r="D261" s="11">
        <v>457118</v>
      </c>
      <c r="E261" s="8" t="s">
        <v>21</v>
      </c>
      <c r="H261" s="9">
        <v>5356.4</v>
      </c>
      <c r="I261" s="5" t="s">
        <v>22</v>
      </c>
      <c r="J261" s="5" t="s">
        <v>50</v>
      </c>
    </row>
    <row r="262" spans="1:10">
      <c r="A262" s="5" t="s">
        <v>450</v>
      </c>
      <c r="B262" s="6">
        <v>44814.605690208336</v>
      </c>
      <c r="C262" s="5" t="s">
        <v>41</v>
      </c>
      <c r="D262" s="11">
        <v>170718</v>
      </c>
      <c r="E262" s="8" t="s">
        <v>21</v>
      </c>
      <c r="H262" s="9">
        <v>15000</v>
      </c>
      <c r="I262" s="5" t="s">
        <v>22</v>
      </c>
      <c r="J262" s="5" t="s">
        <v>51</v>
      </c>
    </row>
    <row r="263" spans="1:10">
      <c r="A263" s="5" t="s">
        <v>450</v>
      </c>
      <c r="B263" s="6">
        <v>44814.605690208336</v>
      </c>
      <c r="C263" s="5" t="s">
        <v>41</v>
      </c>
      <c r="D263" s="11">
        <v>170717</v>
      </c>
      <c r="E263" s="8" t="s">
        <v>21</v>
      </c>
      <c r="H263" s="9">
        <v>29319.7</v>
      </c>
      <c r="I263" s="5" t="s">
        <v>22</v>
      </c>
      <c r="J263" s="5" t="s">
        <v>48</v>
      </c>
    </row>
    <row r="264" spans="1:10">
      <c r="A264" s="5" t="s">
        <v>450</v>
      </c>
      <c r="B264" s="6">
        <v>44814.605690208336</v>
      </c>
      <c r="C264" s="5" t="s">
        <v>41</v>
      </c>
      <c r="D264" s="11"/>
      <c r="E264" s="8"/>
      <c r="F264" s="9">
        <v>16805.3</v>
      </c>
      <c r="I264" s="7" t="s">
        <v>9</v>
      </c>
      <c r="J264" s="8" t="s">
        <v>170</v>
      </c>
    </row>
    <row r="265" spans="1:10">
      <c r="A265" s="5" t="s">
        <v>450</v>
      </c>
      <c r="B265" s="6">
        <v>44814.605690208336</v>
      </c>
      <c r="C265" s="5" t="s">
        <v>41</v>
      </c>
      <c r="D265" s="11"/>
      <c r="E265" s="8"/>
      <c r="F265" s="9">
        <v>9227</v>
      </c>
      <c r="I265" s="7" t="s">
        <v>9</v>
      </c>
      <c r="J265" s="5" t="s">
        <v>42</v>
      </c>
    </row>
    <row r="266" spans="1:10">
      <c r="A266" s="5" t="s">
        <v>450</v>
      </c>
      <c r="B266" s="6">
        <v>44814.605690208336</v>
      </c>
      <c r="C266" s="5" t="s">
        <v>41</v>
      </c>
      <c r="D266" s="11"/>
      <c r="E266" s="8"/>
      <c r="F266" s="9">
        <v>10666.5</v>
      </c>
      <c r="I266" s="7" t="s">
        <v>9</v>
      </c>
      <c r="J266" s="8" t="s">
        <v>171</v>
      </c>
    </row>
    <row r="267" spans="1:10">
      <c r="A267" s="5" t="s">
        <v>450</v>
      </c>
      <c r="B267" s="6">
        <v>44814.605690208336</v>
      </c>
      <c r="C267" s="5" t="s">
        <v>41</v>
      </c>
      <c r="D267" s="11"/>
      <c r="E267" s="8"/>
      <c r="F267" s="9">
        <v>6538</v>
      </c>
      <c r="I267" s="7" t="s">
        <v>9</v>
      </c>
      <c r="J267" s="8" t="s">
        <v>43</v>
      </c>
    </row>
    <row r="268" spans="1:10">
      <c r="A268" s="5" t="s">
        <v>450</v>
      </c>
      <c r="B268" s="6">
        <v>44814.605690208336</v>
      </c>
      <c r="C268" s="5" t="s">
        <v>41</v>
      </c>
      <c r="D268" s="11"/>
      <c r="E268" s="8"/>
      <c r="F268" s="9">
        <v>19680.2</v>
      </c>
      <c r="I268" s="7" t="s">
        <v>9</v>
      </c>
      <c r="J268" s="5" t="s">
        <v>172</v>
      </c>
    </row>
    <row r="269" spans="1:10">
      <c r="A269" s="5" t="s">
        <v>450</v>
      </c>
      <c r="B269" s="6">
        <v>44814.605690208336</v>
      </c>
      <c r="C269" s="5" t="s">
        <v>41</v>
      </c>
      <c r="D269" s="11"/>
      <c r="E269" s="8"/>
      <c r="F269" s="9">
        <v>0.1</v>
      </c>
      <c r="I269" s="7" t="s">
        <v>9</v>
      </c>
      <c r="J269" s="5" t="s">
        <v>365</v>
      </c>
    </row>
    <row r="270" spans="1:10">
      <c r="A270" s="5" t="s">
        <v>450</v>
      </c>
      <c r="B270" s="6">
        <v>44814.605690208336</v>
      </c>
      <c r="C270" s="5" t="s">
        <v>41</v>
      </c>
      <c r="D270" s="11"/>
      <c r="E270" s="8"/>
      <c r="F270" s="9">
        <v>14622.5</v>
      </c>
      <c r="I270" s="7" t="s">
        <v>9</v>
      </c>
      <c r="J270" s="8" t="s">
        <v>173</v>
      </c>
    </row>
    <row r="271" spans="1:10">
      <c r="A271" s="5" t="s">
        <v>450</v>
      </c>
      <c r="B271" s="6">
        <v>44814.605690208336</v>
      </c>
      <c r="C271" s="5" t="s">
        <v>41</v>
      </c>
      <c r="D271" s="11"/>
      <c r="E271" s="8"/>
      <c r="F271" s="9">
        <v>24844.6</v>
      </c>
      <c r="I271" s="7" t="s">
        <v>9</v>
      </c>
      <c r="J271" s="8" t="s">
        <v>44</v>
      </c>
    </row>
    <row r="272" spans="1:10">
      <c r="A272" s="5" t="s">
        <v>450</v>
      </c>
      <c r="B272" s="6">
        <v>44814.605690208336</v>
      </c>
      <c r="C272" s="5" t="s">
        <v>41</v>
      </c>
      <c r="D272" s="11"/>
      <c r="E272" s="8"/>
      <c r="F272" s="9">
        <v>820</v>
      </c>
      <c r="I272" s="7" t="s">
        <v>9</v>
      </c>
      <c r="J272" s="5" t="s">
        <v>178</v>
      </c>
    </row>
    <row r="273" spans="1:10">
      <c r="A273" s="5" t="s">
        <v>450</v>
      </c>
      <c r="B273" s="6">
        <v>44814.605690208336</v>
      </c>
      <c r="C273" s="5" t="s">
        <v>41</v>
      </c>
      <c r="D273" s="11"/>
      <c r="E273" s="8"/>
      <c r="F273" s="9">
        <v>20858.3</v>
      </c>
      <c r="I273" s="7" t="s">
        <v>9</v>
      </c>
      <c r="J273" s="8" t="s">
        <v>174</v>
      </c>
    </row>
    <row r="274" spans="1:10">
      <c r="A274" s="5" t="s">
        <v>450</v>
      </c>
      <c r="B274" s="6">
        <v>44814.605690208336</v>
      </c>
      <c r="C274" s="5" t="s">
        <v>41</v>
      </c>
      <c r="D274" s="11"/>
      <c r="E274" s="8"/>
      <c r="F274" s="9">
        <v>23431</v>
      </c>
      <c r="I274" s="7" t="s">
        <v>9</v>
      </c>
      <c r="J274" s="8" t="s">
        <v>175</v>
      </c>
    </row>
    <row r="275" spans="1:10">
      <c r="A275" s="10" t="s">
        <v>15</v>
      </c>
      <c r="B275" s="3"/>
      <c r="C275" s="3"/>
      <c r="D275" s="11"/>
      <c r="E275" s="8"/>
      <c r="F275" s="32">
        <f>SUM(F253:G274)</f>
        <v>147493.5</v>
      </c>
      <c r="H275" s="9"/>
      <c r="I275" s="5"/>
      <c r="J275" s="5"/>
    </row>
    <row r="276" spans="1:10" ht="15.75">
      <c r="A276" s="12" t="s">
        <v>16</v>
      </c>
      <c r="B276" s="12" t="s">
        <v>17</v>
      </c>
      <c r="C276" s="12" t="s">
        <v>18</v>
      </c>
      <c r="D276" s="21">
        <v>111803071</v>
      </c>
      <c r="E276" s="8"/>
      <c r="H276" s="9"/>
      <c r="I276" s="5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504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3" t="s">
        <v>0</v>
      </c>
      <c r="B281" s="103" t="s">
        <v>2</v>
      </c>
      <c r="C281" s="103" t="s">
        <v>3</v>
      </c>
      <c r="D281" s="103" t="s">
        <v>4</v>
      </c>
      <c r="E281" s="103" t="s">
        <v>5</v>
      </c>
      <c r="F281" s="105" t="s">
        <v>6</v>
      </c>
      <c r="G281" s="106"/>
      <c r="H281" s="107"/>
      <c r="I281" s="103" t="s">
        <v>7</v>
      </c>
      <c r="J281" s="103" t="s">
        <v>8</v>
      </c>
    </row>
    <row r="282" spans="1:10">
      <c r="A282" s="104"/>
      <c r="B282" s="104"/>
      <c r="C282" s="104"/>
      <c r="D282" s="104"/>
      <c r="E282" s="104"/>
      <c r="F282" s="46" t="s">
        <v>9</v>
      </c>
      <c r="G282" s="46" t="s">
        <v>10</v>
      </c>
      <c r="H282" s="46" t="s">
        <v>11</v>
      </c>
      <c r="I282" s="104"/>
      <c r="J282" s="104"/>
    </row>
    <row r="283" spans="1:10">
      <c r="A283" s="5" t="s">
        <v>512</v>
      </c>
      <c r="B283" s="6">
        <v>44816.521987673608</v>
      </c>
      <c r="C283" s="5" t="s">
        <v>41</v>
      </c>
      <c r="D283" s="7"/>
      <c r="E283" s="8"/>
      <c r="F283" s="9">
        <v>35592.1</v>
      </c>
      <c r="I283" s="7" t="s">
        <v>9</v>
      </c>
      <c r="J283" s="8" t="s">
        <v>45</v>
      </c>
    </row>
    <row r="284" spans="1:10">
      <c r="A284" s="5" t="s">
        <v>511</v>
      </c>
      <c r="B284" s="6">
        <v>44816.521987673608</v>
      </c>
      <c r="C284" s="5" t="s">
        <v>41</v>
      </c>
      <c r="D284" s="7"/>
      <c r="E284" s="8"/>
      <c r="F284" s="9">
        <v>10681.1</v>
      </c>
      <c r="I284" s="7" t="s">
        <v>9</v>
      </c>
      <c r="J284" s="8" t="s">
        <v>170</v>
      </c>
    </row>
    <row r="285" spans="1:10">
      <c r="A285" s="5" t="s">
        <v>511</v>
      </c>
      <c r="B285" s="6">
        <v>44816.521987673608</v>
      </c>
      <c r="C285" s="5" t="s">
        <v>41</v>
      </c>
      <c r="D285" s="7"/>
      <c r="E285" s="8"/>
      <c r="F285" s="9">
        <v>6449.2</v>
      </c>
      <c r="I285" s="7" t="s">
        <v>9</v>
      </c>
      <c r="J285" s="5" t="s">
        <v>42</v>
      </c>
    </row>
    <row r="286" spans="1:10">
      <c r="A286" s="5" t="s">
        <v>511</v>
      </c>
      <c r="B286" s="6">
        <v>44816.521987673608</v>
      </c>
      <c r="C286" s="5" t="s">
        <v>41</v>
      </c>
      <c r="D286" s="7"/>
      <c r="E286" s="8"/>
      <c r="F286" s="9">
        <v>10722.8</v>
      </c>
      <c r="I286" s="7" t="s">
        <v>9</v>
      </c>
      <c r="J286" s="8" t="s">
        <v>171</v>
      </c>
    </row>
    <row r="287" spans="1:10">
      <c r="A287" s="5" t="s">
        <v>511</v>
      </c>
      <c r="B287" s="6">
        <v>44816.521987673608</v>
      </c>
      <c r="C287" s="5" t="s">
        <v>41</v>
      </c>
      <c r="D287" s="7"/>
      <c r="E287" s="8"/>
      <c r="F287" s="9">
        <v>7559.4</v>
      </c>
      <c r="I287" s="7" t="s">
        <v>9</v>
      </c>
      <c r="J287" s="8" t="s">
        <v>43</v>
      </c>
    </row>
    <row r="288" spans="1:10">
      <c r="A288" s="5" t="s">
        <v>511</v>
      </c>
      <c r="B288" s="6">
        <v>44816.521987673608</v>
      </c>
      <c r="C288" s="5" t="s">
        <v>41</v>
      </c>
      <c r="D288" s="7"/>
      <c r="E288" s="8"/>
      <c r="F288" s="9">
        <v>19332.2</v>
      </c>
      <c r="I288" s="7" t="s">
        <v>9</v>
      </c>
      <c r="J288" s="5" t="s">
        <v>172</v>
      </c>
    </row>
    <row r="289" spans="1:10">
      <c r="A289" s="5" t="s">
        <v>511</v>
      </c>
      <c r="B289" s="6">
        <v>44816.521987673608</v>
      </c>
      <c r="C289" s="5" t="s">
        <v>41</v>
      </c>
      <c r="D289" s="7"/>
      <c r="E289" s="8"/>
      <c r="F289" s="9">
        <v>7501</v>
      </c>
      <c r="I289" s="7" t="s">
        <v>9</v>
      </c>
      <c r="J289" s="8" t="s">
        <v>173</v>
      </c>
    </row>
    <row r="290" spans="1:10">
      <c r="A290" s="5" t="s">
        <v>511</v>
      </c>
      <c r="B290" s="6">
        <v>44816.521987673608</v>
      </c>
      <c r="C290" s="5" t="s">
        <v>41</v>
      </c>
      <c r="D290" s="7"/>
      <c r="E290" s="8"/>
      <c r="F290" s="9">
        <v>8099.4</v>
      </c>
      <c r="I290" s="7" t="s">
        <v>9</v>
      </c>
      <c r="J290" s="8" t="s">
        <v>44</v>
      </c>
    </row>
    <row r="291" spans="1:10">
      <c r="A291" s="5" t="s">
        <v>511</v>
      </c>
      <c r="B291" s="6">
        <v>44816.521987673608</v>
      </c>
      <c r="C291" s="5" t="s">
        <v>41</v>
      </c>
      <c r="D291" s="7"/>
      <c r="E291" s="8"/>
      <c r="F291" s="9">
        <v>2072</v>
      </c>
      <c r="I291" s="7" t="s">
        <v>9</v>
      </c>
      <c r="J291" s="5" t="s">
        <v>178</v>
      </c>
    </row>
    <row r="292" spans="1:10">
      <c r="A292" s="5" t="s">
        <v>511</v>
      </c>
      <c r="B292" s="6">
        <v>44816.521987673608</v>
      </c>
      <c r="C292" s="5" t="s">
        <v>41</v>
      </c>
      <c r="D292" s="7"/>
      <c r="E292" s="8"/>
      <c r="F292" s="9">
        <v>5441.2</v>
      </c>
      <c r="I292" s="7" t="s">
        <v>9</v>
      </c>
      <c r="J292" s="8" t="s">
        <v>174</v>
      </c>
    </row>
    <row r="293" spans="1:10">
      <c r="A293" s="5" t="s">
        <v>511</v>
      </c>
      <c r="B293" s="6">
        <v>44816.521987673608</v>
      </c>
      <c r="C293" s="5" t="s">
        <v>41</v>
      </c>
      <c r="D293" s="7"/>
      <c r="E293" s="8"/>
      <c r="F293" s="9">
        <v>40123.800000000003</v>
      </c>
      <c r="I293" s="7" t="s">
        <v>9</v>
      </c>
      <c r="J293" s="8" t="s">
        <v>180</v>
      </c>
    </row>
    <row r="294" spans="1:10">
      <c r="A294" s="5" t="s">
        <v>511</v>
      </c>
      <c r="B294" s="6">
        <v>44816.521987673608</v>
      </c>
      <c r="C294" s="5" t="s">
        <v>41</v>
      </c>
      <c r="D294" s="7"/>
      <c r="E294" s="8"/>
      <c r="F294" s="9">
        <v>7296.5</v>
      </c>
      <c r="I294" s="7" t="s">
        <v>9</v>
      </c>
      <c r="J294" s="8" t="s">
        <v>175</v>
      </c>
    </row>
    <row r="295" spans="1:10">
      <c r="A295" s="5" t="s">
        <v>511</v>
      </c>
      <c r="B295" s="6">
        <v>44816.521987673608</v>
      </c>
      <c r="C295" s="5" t="s">
        <v>41</v>
      </c>
      <c r="D295" s="7"/>
      <c r="E295" s="8"/>
      <c r="F295" s="9">
        <v>24473.8</v>
      </c>
      <c r="I295" s="7" t="s">
        <v>9</v>
      </c>
      <c r="J295" s="8" t="s">
        <v>176</v>
      </c>
    </row>
    <row r="296" spans="1:10">
      <c r="A296" s="10" t="s">
        <v>15</v>
      </c>
      <c r="B296" s="3"/>
      <c r="C296" s="3"/>
      <c r="D296" s="11"/>
      <c r="E296" s="8"/>
      <c r="F296" s="14">
        <f>SUM(F283:G295)</f>
        <v>185344.49999999997</v>
      </c>
      <c r="H296" s="9"/>
      <c r="I296" s="7"/>
      <c r="J296" s="8"/>
    </row>
    <row r="297" spans="1:10" ht="15.75">
      <c r="A297" s="12" t="s">
        <v>16</v>
      </c>
      <c r="B297" s="12" t="s">
        <v>17</v>
      </c>
      <c r="C297" s="12" t="s">
        <v>18</v>
      </c>
      <c r="D297" s="21">
        <v>111803072</v>
      </c>
      <c r="E297" s="8"/>
      <c r="H297" s="9"/>
      <c r="I297" s="7"/>
      <c r="J297" s="8"/>
    </row>
    <row r="298" spans="1:10">
      <c r="A298" s="5"/>
      <c r="B298" s="6"/>
      <c r="C298" s="5"/>
      <c r="D298" s="11"/>
      <c r="E298" s="8"/>
      <c r="H298" s="9"/>
      <c r="I298" s="7"/>
      <c r="J298" s="8"/>
    </row>
    <row r="299" spans="1:10">
      <c r="A299" s="5"/>
      <c r="B299" s="6"/>
      <c r="C299" s="5"/>
      <c r="D299" s="11"/>
      <c r="E299" s="8"/>
      <c r="H299" s="9"/>
      <c r="I299" s="7"/>
      <c r="J299" s="8"/>
    </row>
    <row r="300" spans="1:10">
      <c r="A300" s="5" t="s">
        <v>510</v>
      </c>
      <c r="B300" s="6">
        <v>44816.772935775465</v>
      </c>
      <c r="C300" s="5" t="s">
        <v>41</v>
      </c>
      <c r="D300" s="11">
        <v>21216405</v>
      </c>
      <c r="E300" s="5" t="s">
        <v>73</v>
      </c>
      <c r="H300" s="9">
        <v>23920</v>
      </c>
      <c r="I300" s="5" t="s">
        <v>22</v>
      </c>
      <c r="J300" s="8" t="s">
        <v>52</v>
      </c>
    </row>
    <row r="301" spans="1:10">
      <c r="A301" s="5" t="s">
        <v>509</v>
      </c>
      <c r="B301" s="6">
        <v>44816.772935775465</v>
      </c>
      <c r="C301" s="5" t="s">
        <v>41</v>
      </c>
      <c r="D301" s="13">
        <v>45172878304</v>
      </c>
      <c r="E301" s="8" t="s">
        <v>21</v>
      </c>
      <c r="H301" s="9">
        <v>1012.06</v>
      </c>
      <c r="I301" s="5" t="s">
        <v>22</v>
      </c>
      <c r="J301" s="5" t="s">
        <v>51</v>
      </c>
    </row>
    <row r="302" spans="1:10">
      <c r="A302" s="5" t="s">
        <v>509</v>
      </c>
      <c r="B302" s="6">
        <v>44816.772935775465</v>
      </c>
      <c r="C302" s="5" t="s">
        <v>41</v>
      </c>
      <c r="D302" s="11">
        <v>415641</v>
      </c>
      <c r="E302" s="8" t="s">
        <v>21</v>
      </c>
      <c r="H302" s="9">
        <v>6800</v>
      </c>
      <c r="I302" s="5" t="s">
        <v>22</v>
      </c>
      <c r="J302" s="5" t="s">
        <v>48</v>
      </c>
    </row>
    <row r="303" spans="1:10">
      <c r="A303" s="5" t="s">
        <v>509</v>
      </c>
      <c r="B303" s="6">
        <v>44816.772935775465</v>
      </c>
      <c r="C303" s="5" t="s">
        <v>41</v>
      </c>
      <c r="D303" s="11">
        <v>404072</v>
      </c>
      <c r="E303" s="8" t="s">
        <v>21</v>
      </c>
      <c r="H303" s="9">
        <v>35421.199999999997</v>
      </c>
      <c r="I303" s="5" t="s">
        <v>22</v>
      </c>
      <c r="J303" s="5" t="s">
        <v>50</v>
      </c>
    </row>
    <row r="304" spans="1:10">
      <c r="A304" s="5" t="s">
        <v>509</v>
      </c>
      <c r="B304" s="6">
        <v>44816.772935775465</v>
      </c>
      <c r="C304" s="5" t="s">
        <v>41</v>
      </c>
      <c r="D304" s="11">
        <v>21216578</v>
      </c>
      <c r="E304" s="5" t="s">
        <v>73</v>
      </c>
      <c r="H304" s="9">
        <v>9641.6</v>
      </c>
      <c r="I304" s="5" t="s">
        <v>22</v>
      </c>
      <c r="J304" s="8" t="s">
        <v>52</v>
      </c>
    </row>
    <row r="305" spans="1:10">
      <c r="A305" s="5" t="s">
        <v>509</v>
      </c>
      <c r="B305" s="6">
        <v>44816.772935775465</v>
      </c>
      <c r="C305" s="5" t="s">
        <v>41</v>
      </c>
      <c r="D305" s="13">
        <v>29315731821</v>
      </c>
      <c r="E305" s="5" t="s">
        <v>73</v>
      </c>
      <c r="H305" s="9">
        <v>2499.14</v>
      </c>
      <c r="I305" s="5" t="s">
        <v>22</v>
      </c>
      <c r="J305" s="8" t="s">
        <v>52</v>
      </c>
    </row>
    <row r="306" spans="1:10">
      <c r="A306" s="5" t="s">
        <v>509</v>
      </c>
      <c r="B306" s="6">
        <v>44816.772935775465</v>
      </c>
      <c r="C306" s="5" t="s">
        <v>41</v>
      </c>
      <c r="D306" s="13">
        <v>29315731822</v>
      </c>
      <c r="E306" s="5" t="s">
        <v>73</v>
      </c>
      <c r="H306" s="9">
        <v>16755.060000000001</v>
      </c>
      <c r="I306" s="5" t="s">
        <v>22</v>
      </c>
      <c r="J306" s="8" t="s">
        <v>52</v>
      </c>
    </row>
    <row r="307" spans="1:10">
      <c r="A307" s="5" t="s">
        <v>509</v>
      </c>
      <c r="B307" s="6">
        <v>44816.772935775465</v>
      </c>
      <c r="C307" s="5" t="s">
        <v>41</v>
      </c>
      <c r="D307" s="11">
        <v>404112</v>
      </c>
      <c r="E307" s="8" t="s">
        <v>21</v>
      </c>
      <c r="H307" s="9">
        <v>52315.199999999997</v>
      </c>
      <c r="I307" s="5" t="s">
        <v>22</v>
      </c>
      <c r="J307" s="5" t="s">
        <v>51</v>
      </c>
    </row>
    <row r="308" spans="1:10">
      <c r="A308" s="5" t="s">
        <v>509</v>
      </c>
      <c r="B308" s="6">
        <v>44816.772935775465</v>
      </c>
      <c r="C308" s="5" t="s">
        <v>41</v>
      </c>
      <c r="D308" s="11"/>
      <c r="E308" s="8"/>
      <c r="F308" s="9">
        <v>1494.1</v>
      </c>
      <c r="I308" s="7" t="s">
        <v>9</v>
      </c>
      <c r="J308" s="5" t="s">
        <v>178</v>
      </c>
    </row>
    <row r="309" spans="1:10">
      <c r="A309" s="5" t="s">
        <v>509</v>
      </c>
      <c r="B309" s="6">
        <v>44816.772935775465</v>
      </c>
      <c r="C309" s="5" t="s">
        <v>41</v>
      </c>
      <c r="D309" s="11"/>
      <c r="E309" s="8"/>
      <c r="F309" s="9">
        <v>0.1</v>
      </c>
      <c r="I309" s="7" t="s">
        <v>9</v>
      </c>
      <c r="J309" s="8" t="s">
        <v>52</v>
      </c>
    </row>
    <row r="310" spans="1:10">
      <c r="A310" s="5" t="s">
        <v>509</v>
      </c>
      <c r="B310" s="6">
        <v>44816.772935775465</v>
      </c>
      <c r="C310" s="5" t="s">
        <v>41</v>
      </c>
      <c r="D310" s="11"/>
      <c r="E310" s="8"/>
      <c r="F310" s="9">
        <v>3588</v>
      </c>
      <c r="I310" s="7" t="s">
        <v>9</v>
      </c>
      <c r="J310" s="5" t="s">
        <v>51</v>
      </c>
    </row>
    <row r="311" spans="1:10">
      <c r="A311" s="5" t="s">
        <v>509</v>
      </c>
      <c r="B311" s="6">
        <v>44816.772935775465</v>
      </c>
      <c r="C311" s="5" t="s">
        <v>41</v>
      </c>
      <c r="D311" s="11"/>
      <c r="E311" s="8"/>
      <c r="F311" s="9">
        <v>10997.6</v>
      </c>
      <c r="I311" s="7" t="s">
        <v>9</v>
      </c>
      <c r="J311" s="8" t="s">
        <v>174</v>
      </c>
    </row>
    <row r="312" spans="1:10">
      <c r="A312" s="5" t="s">
        <v>509</v>
      </c>
      <c r="B312" s="6">
        <v>44816.772935775465</v>
      </c>
      <c r="C312" s="5" t="s">
        <v>41</v>
      </c>
      <c r="D312" s="11"/>
      <c r="E312" s="8"/>
      <c r="F312" s="9">
        <v>13183.1</v>
      </c>
      <c r="I312" s="7" t="s">
        <v>9</v>
      </c>
      <c r="J312" s="8" t="s">
        <v>176</v>
      </c>
    </row>
    <row r="313" spans="1:10">
      <c r="A313" s="10" t="s">
        <v>15</v>
      </c>
      <c r="B313" s="3"/>
      <c r="C313" s="3"/>
      <c r="D313" s="11"/>
      <c r="E313" s="8"/>
      <c r="F313" s="14">
        <f>SUM(F300:G312)</f>
        <v>29262.9</v>
      </c>
      <c r="H313" s="9"/>
      <c r="I313" s="7"/>
      <c r="J313" s="8"/>
    </row>
    <row r="314" spans="1:10" ht="15.75">
      <c r="A314" s="12" t="s">
        <v>16</v>
      </c>
      <c r="B314" s="12" t="s">
        <v>17</v>
      </c>
      <c r="C314" s="12" t="s">
        <v>18</v>
      </c>
      <c r="D314" s="21">
        <v>111804826</v>
      </c>
      <c r="E314" s="8"/>
      <c r="H314" s="9"/>
      <c r="I314" s="7"/>
      <c r="J314" s="8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542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3" t="s">
        <v>0</v>
      </c>
      <c r="B319" s="103" t="s">
        <v>2</v>
      </c>
      <c r="C319" s="103" t="s">
        <v>3</v>
      </c>
      <c r="D319" s="103" t="s">
        <v>4</v>
      </c>
      <c r="E319" s="103" t="s">
        <v>5</v>
      </c>
      <c r="F319" s="105" t="s">
        <v>6</v>
      </c>
      <c r="G319" s="106"/>
      <c r="H319" s="107"/>
      <c r="I319" s="103" t="s">
        <v>7</v>
      </c>
      <c r="J319" s="103" t="s">
        <v>8</v>
      </c>
    </row>
    <row r="320" spans="1:10">
      <c r="A320" s="104"/>
      <c r="B320" s="104"/>
      <c r="C320" s="104"/>
      <c r="D320" s="104"/>
      <c r="E320" s="104"/>
      <c r="F320" s="46" t="s">
        <v>9</v>
      </c>
      <c r="G320" s="46" t="s">
        <v>10</v>
      </c>
      <c r="H320" s="46" t="s">
        <v>11</v>
      </c>
      <c r="I320" s="104"/>
      <c r="J320" s="104"/>
    </row>
    <row r="321" spans="1:10">
      <c r="A321" s="5" t="s">
        <v>549</v>
      </c>
      <c r="B321" s="6">
        <v>44817.496948819447</v>
      </c>
      <c r="C321" s="5" t="s">
        <v>41</v>
      </c>
      <c r="D321" s="11"/>
      <c r="E321" s="8"/>
      <c r="F321" s="9">
        <v>12442.1</v>
      </c>
      <c r="I321" s="7" t="s">
        <v>9</v>
      </c>
      <c r="J321" s="8" t="s">
        <v>170</v>
      </c>
    </row>
    <row r="322" spans="1:10">
      <c r="A322" s="5" t="s">
        <v>549</v>
      </c>
      <c r="B322" s="6">
        <v>44817.496948819447</v>
      </c>
      <c r="C322" s="5" t="s">
        <v>41</v>
      </c>
      <c r="D322" s="11"/>
      <c r="E322" s="8"/>
      <c r="F322" s="9">
        <v>11213.2</v>
      </c>
      <c r="I322" s="7" t="s">
        <v>9</v>
      </c>
      <c r="J322" s="5" t="s">
        <v>42</v>
      </c>
    </row>
    <row r="323" spans="1:10">
      <c r="A323" s="5" t="s">
        <v>549</v>
      </c>
      <c r="B323" s="6">
        <v>44817.496948819447</v>
      </c>
      <c r="C323" s="5" t="s">
        <v>41</v>
      </c>
      <c r="D323" s="11"/>
      <c r="E323" s="8"/>
      <c r="F323" s="9">
        <v>3094.2</v>
      </c>
      <c r="I323" s="7" t="s">
        <v>9</v>
      </c>
      <c r="J323" s="8" t="s">
        <v>171</v>
      </c>
    </row>
    <row r="324" spans="1:10">
      <c r="A324" s="5" t="s">
        <v>549</v>
      </c>
      <c r="B324" s="6">
        <v>44817.496948819447</v>
      </c>
      <c r="C324" s="5" t="s">
        <v>41</v>
      </c>
      <c r="D324" s="11"/>
      <c r="E324" s="8"/>
      <c r="F324" s="9">
        <v>3487</v>
      </c>
      <c r="I324" s="7" t="s">
        <v>9</v>
      </c>
      <c r="J324" s="8" t="s">
        <v>43</v>
      </c>
    </row>
    <row r="325" spans="1:10">
      <c r="A325" s="5" t="s">
        <v>549</v>
      </c>
      <c r="B325" s="6">
        <v>44817.496948819447</v>
      </c>
      <c r="C325" s="5" t="s">
        <v>41</v>
      </c>
      <c r="D325" s="11"/>
      <c r="E325" s="8"/>
      <c r="F325" s="9">
        <v>16025.2</v>
      </c>
      <c r="I325" s="7" t="s">
        <v>9</v>
      </c>
      <c r="J325" s="5" t="s">
        <v>172</v>
      </c>
    </row>
    <row r="326" spans="1:10">
      <c r="A326" s="5" t="s">
        <v>549</v>
      </c>
      <c r="B326" s="6">
        <v>44817.496948819447</v>
      </c>
      <c r="C326" s="5" t="s">
        <v>41</v>
      </c>
      <c r="D326" s="11"/>
      <c r="E326" s="8"/>
      <c r="F326" s="9">
        <v>575.70000000000005</v>
      </c>
      <c r="I326" s="7" t="s">
        <v>9</v>
      </c>
      <c r="J326" s="5" t="s">
        <v>365</v>
      </c>
    </row>
    <row r="327" spans="1:10">
      <c r="A327" s="5" t="s">
        <v>549</v>
      </c>
      <c r="B327" s="6">
        <v>44817.496948819447</v>
      </c>
      <c r="C327" s="5" t="s">
        <v>41</v>
      </c>
      <c r="D327" s="11"/>
      <c r="E327" s="8"/>
      <c r="F327" s="9">
        <v>8547.2999999999993</v>
      </c>
      <c r="I327" s="7" t="s">
        <v>9</v>
      </c>
      <c r="J327" s="8" t="s">
        <v>173</v>
      </c>
    </row>
    <row r="328" spans="1:10">
      <c r="A328" s="5" t="s">
        <v>549</v>
      </c>
      <c r="B328" s="6">
        <v>44817.496948819447</v>
      </c>
      <c r="C328" s="5" t="s">
        <v>41</v>
      </c>
      <c r="D328" s="11"/>
      <c r="E328" s="8"/>
      <c r="F328" s="9">
        <v>12642.5</v>
      </c>
      <c r="I328" s="7" t="s">
        <v>9</v>
      </c>
      <c r="J328" s="8" t="s">
        <v>44</v>
      </c>
    </row>
    <row r="329" spans="1:10">
      <c r="A329" s="5" t="s">
        <v>549</v>
      </c>
      <c r="B329" s="6">
        <v>44817.496948819447</v>
      </c>
      <c r="C329" s="5" t="s">
        <v>41</v>
      </c>
      <c r="D329" s="11"/>
      <c r="E329" s="8"/>
      <c r="F329" s="9">
        <v>11543.7</v>
      </c>
      <c r="I329" s="7" t="s">
        <v>9</v>
      </c>
      <c r="J329" s="8" t="s">
        <v>45</v>
      </c>
    </row>
    <row r="330" spans="1:10">
      <c r="A330" s="5" t="s">
        <v>549</v>
      </c>
      <c r="B330" s="6">
        <v>44817.496948819447</v>
      </c>
      <c r="C330" s="5" t="s">
        <v>41</v>
      </c>
      <c r="D330" s="11"/>
      <c r="E330" s="8"/>
      <c r="F330" s="9">
        <v>27311.200000000001</v>
      </c>
      <c r="I330" s="7" t="s">
        <v>9</v>
      </c>
      <c r="J330" s="8" t="s">
        <v>180</v>
      </c>
    </row>
    <row r="331" spans="1:10">
      <c r="A331" s="5" t="s">
        <v>549</v>
      </c>
      <c r="B331" s="6">
        <v>44817.496948819447</v>
      </c>
      <c r="C331" s="5" t="s">
        <v>41</v>
      </c>
      <c r="D331" s="11"/>
      <c r="E331" s="8"/>
      <c r="F331" s="9">
        <v>9922.5</v>
      </c>
      <c r="I331" s="7" t="s">
        <v>9</v>
      </c>
      <c r="J331" s="8" t="s">
        <v>175</v>
      </c>
    </row>
    <row r="332" spans="1:10">
      <c r="A332" s="10" t="s">
        <v>15</v>
      </c>
      <c r="B332" s="3"/>
      <c r="C332" s="3"/>
      <c r="D332" s="11"/>
      <c r="E332" s="8"/>
      <c r="F332" s="14">
        <f>SUM(F321:G331)</f>
        <v>116804.59999999999</v>
      </c>
      <c r="H332" s="9"/>
      <c r="I332" s="5"/>
      <c r="J332" s="5"/>
    </row>
    <row r="333" spans="1:10" ht="15.75">
      <c r="A333" s="12" t="s">
        <v>16</v>
      </c>
      <c r="B333" s="12" t="s">
        <v>17</v>
      </c>
      <c r="C333" s="12" t="s">
        <v>18</v>
      </c>
      <c r="D333" s="21">
        <v>111804873</v>
      </c>
      <c r="E333" s="8"/>
      <c r="H333" s="9"/>
      <c r="I333" s="5"/>
      <c r="J333" s="5"/>
    </row>
    <row r="334" spans="1:10">
      <c r="A334" s="5"/>
      <c r="B334" s="6"/>
      <c r="C334" s="5"/>
      <c r="D334" s="11"/>
      <c r="E334" s="8"/>
      <c r="H334" s="9"/>
      <c r="I334" s="5"/>
      <c r="J334" s="5"/>
    </row>
    <row r="335" spans="1:10">
      <c r="A335" s="5"/>
      <c r="B335" s="6"/>
      <c r="C335" s="5"/>
      <c r="D335" s="11"/>
      <c r="E335" s="8"/>
      <c r="H335" s="9"/>
      <c r="I335" s="5"/>
      <c r="J335" s="5"/>
    </row>
    <row r="336" spans="1:10">
      <c r="A336" s="5" t="s">
        <v>548</v>
      </c>
      <c r="B336" s="6">
        <v>44817.713576203707</v>
      </c>
      <c r="C336" s="5" t="s">
        <v>41</v>
      </c>
      <c r="D336" s="11">
        <v>559879</v>
      </c>
      <c r="E336" s="8" t="s">
        <v>21</v>
      </c>
      <c r="H336" s="9">
        <v>52166.6</v>
      </c>
      <c r="I336" s="5" t="s">
        <v>22</v>
      </c>
      <c r="J336" s="5" t="s">
        <v>48</v>
      </c>
    </row>
    <row r="337" spans="1:10">
      <c r="A337" s="5" t="s">
        <v>547</v>
      </c>
      <c r="B337" s="6">
        <v>44817.713576203707</v>
      </c>
      <c r="C337" s="5" t="s">
        <v>41</v>
      </c>
      <c r="D337" s="11">
        <v>415882</v>
      </c>
      <c r="E337" s="8" t="s">
        <v>21</v>
      </c>
      <c r="H337" s="9">
        <v>26536.799999999999</v>
      </c>
      <c r="I337" s="5" t="s">
        <v>22</v>
      </c>
      <c r="J337" s="5" t="s">
        <v>51</v>
      </c>
    </row>
    <row r="338" spans="1:10">
      <c r="A338" s="5" t="s">
        <v>547</v>
      </c>
      <c r="B338" s="6">
        <v>44817.713576203707</v>
      </c>
      <c r="C338" s="5" t="s">
        <v>41</v>
      </c>
      <c r="D338" s="13">
        <v>45162917563</v>
      </c>
      <c r="E338" s="8" t="s">
        <v>21</v>
      </c>
      <c r="H338" s="9">
        <v>19035.12</v>
      </c>
      <c r="I338" s="5" t="s">
        <v>22</v>
      </c>
      <c r="J338" s="5" t="s">
        <v>48</v>
      </c>
    </row>
    <row r="339" spans="1:10">
      <c r="A339" s="5" t="s">
        <v>547</v>
      </c>
      <c r="B339" s="6">
        <v>44817.713576203707</v>
      </c>
      <c r="C339" s="5" t="s">
        <v>41</v>
      </c>
      <c r="D339" s="11">
        <v>404226</v>
      </c>
      <c r="E339" s="8" t="s">
        <v>21</v>
      </c>
      <c r="H339" s="9">
        <v>62160.5</v>
      </c>
      <c r="I339" s="5" t="s">
        <v>22</v>
      </c>
      <c r="J339" s="5" t="s">
        <v>50</v>
      </c>
    </row>
    <row r="340" spans="1:10">
      <c r="A340" s="5" t="s">
        <v>547</v>
      </c>
      <c r="B340" s="6">
        <v>44817.713576203707</v>
      </c>
      <c r="C340" s="5" t="s">
        <v>41</v>
      </c>
      <c r="D340" s="11"/>
      <c r="E340" s="8"/>
      <c r="F340" s="9">
        <v>5945.8</v>
      </c>
      <c r="I340" s="7" t="s">
        <v>9</v>
      </c>
      <c r="J340" s="8" t="s">
        <v>171</v>
      </c>
    </row>
    <row r="341" spans="1:10">
      <c r="A341" s="10" t="s">
        <v>15</v>
      </c>
      <c r="B341" s="3"/>
      <c r="C341" s="3"/>
      <c r="D341" s="11"/>
      <c r="E341" s="8"/>
      <c r="H341" s="9"/>
      <c r="I341" s="5"/>
      <c r="J341" s="5"/>
    </row>
    <row r="342" spans="1:10" ht="15.75">
      <c r="A342" s="12" t="s">
        <v>16</v>
      </c>
      <c r="B342" s="12" t="s">
        <v>17</v>
      </c>
      <c r="C342" s="12" t="s">
        <v>18</v>
      </c>
      <c r="D342" s="21">
        <v>111808259</v>
      </c>
      <c r="E342" s="8"/>
      <c r="H342" s="9"/>
      <c r="I342" s="5"/>
      <c r="J342" s="5"/>
    </row>
    <row r="345" spans="1:10">
      <c r="A345" s="1" t="s">
        <v>0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3" t="s">
        <v>573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103" t="s">
        <v>0</v>
      </c>
      <c r="B347" s="103" t="s">
        <v>2</v>
      </c>
      <c r="C347" s="103" t="s">
        <v>3</v>
      </c>
      <c r="D347" s="103" t="s">
        <v>4</v>
      </c>
      <c r="E347" s="103" t="s">
        <v>5</v>
      </c>
      <c r="F347" s="105" t="s">
        <v>6</v>
      </c>
      <c r="G347" s="106"/>
      <c r="H347" s="107"/>
      <c r="I347" s="103" t="s">
        <v>7</v>
      </c>
      <c r="J347" s="103" t="s">
        <v>8</v>
      </c>
    </row>
    <row r="348" spans="1:10">
      <c r="A348" s="104"/>
      <c r="B348" s="104"/>
      <c r="C348" s="104"/>
      <c r="D348" s="104"/>
      <c r="E348" s="104"/>
      <c r="F348" s="46" t="s">
        <v>9</v>
      </c>
      <c r="G348" s="46" t="s">
        <v>10</v>
      </c>
      <c r="H348" s="46" t="s">
        <v>11</v>
      </c>
      <c r="I348" s="104"/>
      <c r="J348" s="104"/>
    </row>
    <row r="349" spans="1:10">
      <c r="A349" s="5" t="s">
        <v>582</v>
      </c>
      <c r="B349" s="6">
        <v>44818.510770972222</v>
      </c>
      <c r="C349" s="5" t="s">
        <v>41</v>
      </c>
      <c r="D349" s="11"/>
      <c r="E349" s="8"/>
      <c r="G349" s="9">
        <v>4752.59</v>
      </c>
      <c r="I349" s="7" t="s">
        <v>10</v>
      </c>
      <c r="J349" s="5" t="s">
        <v>178</v>
      </c>
    </row>
    <row r="350" spans="1:10">
      <c r="A350" s="5" t="s">
        <v>582</v>
      </c>
      <c r="B350" s="6">
        <v>44818.510770972222</v>
      </c>
      <c r="C350" s="5" t="s">
        <v>41</v>
      </c>
      <c r="D350" s="11"/>
      <c r="E350" s="8"/>
      <c r="F350" s="9">
        <v>11918.7</v>
      </c>
      <c r="I350" s="7" t="s">
        <v>9</v>
      </c>
      <c r="J350" s="8" t="s">
        <v>170</v>
      </c>
    </row>
    <row r="351" spans="1:10">
      <c r="A351" s="5" t="s">
        <v>582</v>
      </c>
      <c r="B351" s="6">
        <v>44818.510770972222</v>
      </c>
      <c r="C351" s="5" t="s">
        <v>41</v>
      </c>
      <c r="D351" s="11"/>
      <c r="E351" s="8"/>
      <c r="F351" s="9">
        <v>12957.2</v>
      </c>
      <c r="I351" s="7" t="s">
        <v>9</v>
      </c>
      <c r="J351" s="5" t="s">
        <v>42</v>
      </c>
    </row>
    <row r="352" spans="1:10">
      <c r="A352" s="5" t="s">
        <v>582</v>
      </c>
      <c r="B352" s="6">
        <v>44818.510770972222</v>
      </c>
      <c r="C352" s="5" t="s">
        <v>41</v>
      </c>
      <c r="D352" s="11"/>
      <c r="E352" s="8"/>
      <c r="F352" s="9">
        <v>4961.3999999999996</v>
      </c>
      <c r="I352" s="7" t="s">
        <v>9</v>
      </c>
      <c r="J352" s="8" t="s">
        <v>43</v>
      </c>
    </row>
    <row r="353" spans="1:10">
      <c r="A353" s="5" t="s">
        <v>582</v>
      </c>
      <c r="B353" s="6">
        <v>44818.510770972222</v>
      </c>
      <c r="C353" s="5" t="s">
        <v>41</v>
      </c>
      <c r="D353" s="11"/>
      <c r="E353" s="8"/>
      <c r="F353" s="9">
        <v>9113.4</v>
      </c>
      <c r="I353" s="7" t="s">
        <v>9</v>
      </c>
      <c r="J353" s="5" t="s">
        <v>172</v>
      </c>
    </row>
    <row r="354" spans="1:10">
      <c r="A354" s="5" t="s">
        <v>582</v>
      </c>
      <c r="B354" s="6">
        <v>44818.510770972222</v>
      </c>
      <c r="C354" s="5" t="s">
        <v>41</v>
      </c>
      <c r="D354" s="11"/>
      <c r="E354" s="8"/>
      <c r="F354" s="9">
        <v>9240.5</v>
      </c>
      <c r="I354" s="7" t="s">
        <v>9</v>
      </c>
      <c r="J354" s="8" t="s">
        <v>173</v>
      </c>
    </row>
    <row r="355" spans="1:10">
      <c r="A355" s="5" t="s">
        <v>582</v>
      </c>
      <c r="B355" s="6">
        <v>44818.510770972222</v>
      </c>
      <c r="C355" s="5" t="s">
        <v>41</v>
      </c>
      <c r="D355" s="11"/>
      <c r="E355" s="8"/>
      <c r="F355" s="9">
        <v>32149.200000000001</v>
      </c>
      <c r="I355" s="7" t="s">
        <v>9</v>
      </c>
      <c r="J355" s="8" t="s">
        <v>44</v>
      </c>
    </row>
    <row r="356" spans="1:10">
      <c r="A356" s="5" t="s">
        <v>582</v>
      </c>
      <c r="B356" s="6">
        <v>44818.510770972222</v>
      </c>
      <c r="C356" s="5" t="s">
        <v>41</v>
      </c>
      <c r="D356" s="11"/>
      <c r="E356" s="8"/>
      <c r="F356" s="9">
        <v>1420.9</v>
      </c>
      <c r="I356" s="7" t="s">
        <v>9</v>
      </c>
      <c r="J356" s="5" t="s">
        <v>178</v>
      </c>
    </row>
    <row r="357" spans="1:10">
      <c r="A357" s="5" t="s">
        <v>582</v>
      </c>
      <c r="B357" s="6">
        <v>44818.510770972222</v>
      </c>
      <c r="C357" s="5" t="s">
        <v>41</v>
      </c>
      <c r="D357" s="11"/>
      <c r="E357" s="8"/>
      <c r="F357" s="9">
        <v>12160.7</v>
      </c>
      <c r="I357" s="7" t="s">
        <v>9</v>
      </c>
      <c r="J357" s="8" t="s">
        <v>174</v>
      </c>
    </row>
    <row r="358" spans="1:10">
      <c r="A358" s="5" t="s">
        <v>582</v>
      </c>
      <c r="B358" s="6">
        <v>44818.510770972222</v>
      </c>
      <c r="C358" s="5" t="s">
        <v>41</v>
      </c>
      <c r="D358" s="11"/>
      <c r="E358" s="8"/>
      <c r="F358" s="9">
        <v>23725.3</v>
      </c>
      <c r="I358" s="7" t="s">
        <v>9</v>
      </c>
      <c r="J358" s="8" t="s">
        <v>45</v>
      </c>
    </row>
    <row r="359" spans="1:10">
      <c r="A359" s="5" t="s">
        <v>582</v>
      </c>
      <c r="B359" s="6">
        <v>44818.510770972222</v>
      </c>
      <c r="C359" s="5" t="s">
        <v>41</v>
      </c>
      <c r="D359" s="11"/>
      <c r="E359" s="8"/>
      <c r="F359" s="9">
        <v>6759.8</v>
      </c>
      <c r="I359" s="7" t="s">
        <v>9</v>
      </c>
      <c r="J359" s="8" t="s">
        <v>180</v>
      </c>
    </row>
    <row r="360" spans="1:10">
      <c r="A360" s="5" t="s">
        <v>582</v>
      </c>
      <c r="B360" s="6">
        <v>44818.510770972222</v>
      </c>
      <c r="C360" s="5" t="s">
        <v>41</v>
      </c>
      <c r="D360" s="11"/>
      <c r="E360" s="8"/>
      <c r="F360" s="9">
        <v>11429</v>
      </c>
      <c r="I360" s="7" t="s">
        <v>9</v>
      </c>
      <c r="J360" s="8" t="s">
        <v>175</v>
      </c>
    </row>
    <row r="361" spans="1:10">
      <c r="A361" s="5" t="s">
        <v>582</v>
      </c>
      <c r="B361" s="6">
        <v>44818.510770972222</v>
      </c>
      <c r="C361" s="5" t="s">
        <v>41</v>
      </c>
      <c r="D361" s="11"/>
      <c r="E361" s="8"/>
      <c r="F361" s="9">
        <v>11482.5</v>
      </c>
      <c r="I361" s="7" t="s">
        <v>9</v>
      </c>
      <c r="J361" s="8" t="s">
        <v>176</v>
      </c>
    </row>
    <row r="362" spans="1:10">
      <c r="A362" s="10" t="s">
        <v>15</v>
      </c>
      <c r="B362" s="3"/>
      <c r="C362" s="3"/>
      <c r="D362" s="11"/>
      <c r="E362" s="8"/>
      <c r="F362" s="34">
        <f>SUM(F349:G361)</f>
        <v>152071.19</v>
      </c>
      <c r="H362" s="9"/>
      <c r="I362" s="7"/>
      <c r="J362" s="5"/>
    </row>
    <row r="363" spans="1:10" ht="15.75">
      <c r="A363" s="12" t="s">
        <v>16</v>
      </c>
      <c r="B363" s="12" t="s">
        <v>17</v>
      </c>
      <c r="C363" s="12" t="s">
        <v>18</v>
      </c>
      <c r="D363" s="21">
        <v>111808260</v>
      </c>
      <c r="E363" s="8"/>
      <c r="H363" s="9"/>
      <c r="I363" s="7"/>
      <c r="J363" s="5"/>
    </row>
    <row r="364" spans="1:10">
      <c r="A364" s="5"/>
      <c r="B364" s="6"/>
      <c r="C364" s="5"/>
      <c r="D364" s="11"/>
      <c r="E364" s="8"/>
      <c r="H364" s="9"/>
      <c r="I364" s="7"/>
      <c r="J364" s="5"/>
    </row>
    <row r="365" spans="1:10">
      <c r="A365" s="5"/>
      <c r="B365" s="6"/>
      <c r="C365" s="5"/>
      <c r="D365" s="11"/>
      <c r="E365" s="8"/>
      <c r="H365" s="9"/>
      <c r="I365" s="7"/>
      <c r="J365" s="5"/>
    </row>
    <row r="366" spans="1:10">
      <c r="A366" s="5" t="s">
        <v>581</v>
      </c>
      <c r="B366" s="6">
        <v>44818.716260567133</v>
      </c>
      <c r="C366" s="5" t="s">
        <v>41</v>
      </c>
      <c r="D366" s="11">
        <v>416067</v>
      </c>
      <c r="E366" s="8" t="s">
        <v>21</v>
      </c>
      <c r="H366" s="9">
        <v>37921</v>
      </c>
      <c r="I366" s="5" t="s">
        <v>22</v>
      </c>
      <c r="J366" s="5" t="s">
        <v>50</v>
      </c>
    </row>
    <row r="367" spans="1:10">
      <c r="A367" s="5" t="s">
        <v>581</v>
      </c>
      <c r="B367" s="6">
        <v>44818.716260567133</v>
      </c>
      <c r="C367" s="5" t="s">
        <v>41</v>
      </c>
      <c r="D367" s="11">
        <v>404378</v>
      </c>
      <c r="E367" s="8" t="s">
        <v>21</v>
      </c>
      <c r="H367" s="9">
        <v>37347.9</v>
      </c>
      <c r="I367" s="5" t="s">
        <v>22</v>
      </c>
      <c r="J367" s="5" t="s">
        <v>48</v>
      </c>
    </row>
    <row r="368" spans="1:10">
      <c r="A368" s="5" t="s">
        <v>581</v>
      </c>
      <c r="B368" s="6">
        <v>44818.716260567133</v>
      </c>
      <c r="C368" s="5" t="s">
        <v>41</v>
      </c>
      <c r="D368" s="11">
        <v>560033</v>
      </c>
      <c r="E368" s="8" t="s">
        <v>21</v>
      </c>
      <c r="H368" s="9">
        <v>2600</v>
      </c>
      <c r="I368" s="5" t="s">
        <v>22</v>
      </c>
      <c r="J368" s="5" t="s">
        <v>48</v>
      </c>
    </row>
    <row r="369" spans="1:10">
      <c r="A369" s="5" t="s">
        <v>581</v>
      </c>
      <c r="B369" s="6">
        <v>44818.716260567133</v>
      </c>
      <c r="C369" s="5" t="s">
        <v>41</v>
      </c>
      <c r="D369" s="11">
        <v>416089</v>
      </c>
      <c r="E369" s="8" t="s">
        <v>21</v>
      </c>
      <c r="H369" s="9">
        <v>31944.1</v>
      </c>
      <c r="I369" s="5" t="s">
        <v>22</v>
      </c>
      <c r="J369" s="5" t="s">
        <v>51</v>
      </c>
    </row>
    <row r="370" spans="1:10">
      <c r="A370" s="5" t="s">
        <v>581</v>
      </c>
      <c r="B370" s="6">
        <v>44818.716260567133</v>
      </c>
      <c r="C370" s="5" t="s">
        <v>41</v>
      </c>
      <c r="D370" s="11"/>
      <c r="E370" s="8"/>
      <c r="F370" s="9">
        <v>119.4</v>
      </c>
      <c r="I370" s="7" t="s">
        <v>9</v>
      </c>
      <c r="J370" s="5" t="s">
        <v>365</v>
      </c>
    </row>
    <row r="371" spans="1:10">
      <c r="A371" s="5" t="s">
        <v>581</v>
      </c>
      <c r="B371" s="6">
        <v>44818.716260567133</v>
      </c>
      <c r="C371" s="5" t="s">
        <v>41</v>
      </c>
      <c r="D371" s="11"/>
      <c r="E371" s="8"/>
      <c r="F371" s="9">
        <v>7560.1</v>
      </c>
      <c r="I371" s="7" t="s">
        <v>9</v>
      </c>
      <c r="J371" s="5" t="s">
        <v>178</v>
      </c>
    </row>
    <row r="372" spans="1:10">
      <c r="A372" s="5" t="s">
        <v>581</v>
      </c>
      <c r="B372" s="6">
        <v>44818.716260567133</v>
      </c>
      <c r="C372" s="5" t="s">
        <v>41</v>
      </c>
      <c r="D372" s="11"/>
      <c r="E372" s="8"/>
      <c r="F372" s="9">
        <v>5</v>
      </c>
      <c r="I372" s="7" t="s">
        <v>9</v>
      </c>
      <c r="J372" s="5" t="s">
        <v>51</v>
      </c>
    </row>
    <row r="373" spans="1:10">
      <c r="A373" s="10" t="s">
        <v>15</v>
      </c>
      <c r="B373" s="3"/>
      <c r="C373" s="3"/>
      <c r="D373" s="11"/>
      <c r="E373" s="8"/>
      <c r="F373" s="33">
        <f>SUM(F366:G372)</f>
        <v>7684.5</v>
      </c>
      <c r="H373" s="9"/>
      <c r="I373" s="7"/>
      <c r="J373" s="5"/>
    </row>
    <row r="374" spans="1:10" ht="15.75">
      <c r="A374" s="12" t="s">
        <v>16</v>
      </c>
      <c r="B374" s="12" t="s">
        <v>17</v>
      </c>
      <c r="C374" s="12" t="s">
        <v>18</v>
      </c>
      <c r="D374" s="21">
        <v>111820211</v>
      </c>
      <c r="E374" s="8"/>
      <c r="H374" s="9"/>
      <c r="I374" s="7"/>
      <c r="J374" s="5"/>
    </row>
    <row r="377" spans="1:10">
      <c r="A377" s="1" t="s">
        <v>0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3" t="s">
        <v>606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103" t="s">
        <v>0</v>
      </c>
      <c r="B379" s="103" t="s">
        <v>2</v>
      </c>
      <c r="C379" s="103" t="s">
        <v>3</v>
      </c>
      <c r="D379" s="103" t="s">
        <v>4</v>
      </c>
      <c r="E379" s="103" t="s">
        <v>5</v>
      </c>
      <c r="F379" s="105" t="s">
        <v>6</v>
      </c>
      <c r="G379" s="106"/>
      <c r="H379" s="107"/>
      <c r="I379" s="103" t="s">
        <v>7</v>
      </c>
      <c r="J379" s="103" t="s">
        <v>8</v>
      </c>
    </row>
    <row r="380" spans="1:10">
      <c r="A380" s="104"/>
      <c r="B380" s="104"/>
      <c r="C380" s="104"/>
      <c r="D380" s="104"/>
      <c r="E380" s="104"/>
      <c r="F380" s="46" t="s">
        <v>9</v>
      </c>
      <c r="G380" s="46" t="s">
        <v>10</v>
      </c>
      <c r="H380" s="46" t="s">
        <v>11</v>
      </c>
      <c r="I380" s="104"/>
      <c r="J380" s="104"/>
    </row>
    <row r="381" spans="1:10">
      <c r="A381" s="5" t="s">
        <v>614</v>
      </c>
      <c r="B381" s="6">
        <v>44819.516614143518</v>
      </c>
      <c r="C381" s="5" t="s">
        <v>41</v>
      </c>
      <c r="D381" s="11"/>
      <c r="E381" s="8"/>
      <c r="F381" s="9">
        <v>32684.799999999999</v>
      </c>
      <c r="I381" s="7" t="s">
        <v>9</v>
      </c>
      <c r="J381" s="8" t="s">
        <v>180</v>
      </c>
    </row>
    <row r="382" spans="1:10">
      <c r="A382" s="5" t="s">
        <v>613</v>
      </c>
      <c r="B382" s="6">
        <v>44819.516614143518</v>
      </c>
      <c r="C382" s="5" t="s">
        <v>41</v>
      </c>
      <c r="D382" s="11"/>
      <c r="E382" s="8"/>
      <c r="F382" s="9">
        <v>14359</v>
      </c>
      <c r="I382" s="7" t="s">
        <v>9</v>
      </c>
      <c r="J382" s="8" t="s">
        <v>170</v>
      </c>
    </row>
    <row r="383" spans="1:10">
      <c r="A383" s="5" t="s">
        <v>613</v>
      </c>
      <c r="B383" s="6">
        <v>44819.516614143518</v>
      </c>
      <c r="C383" s="5" t="s">
        <v>41</v>
      </c>
      <c r="D383" s="11"/>
      <c r="E383" s="8"/>
      <c r="F383" s="9">
        <v>13997.5</v>
      </c>
      <c r="I383" s="7" t="s">
        <v>9</v>
      </c>
      <c r="J383" s="5" t="s">
        <v>42</v>
      </c>
    </row>
    <row r="384" spans="1:10">
      <c r="A384" s="5" t="s">
        <v>613</v>
      </c>
      <c r="B384" s="6">
        <v>44819.516614143518</v>
      </c>
      <c r="C384" s="5" t="s">
        <v>41</v>
      </c>
      <c r="D384" s="11"/>
      <c r="E384" s="8"/>
      <c r="F384" s="9">
        <v>10295.799999999999</v>
      </c>
      <c r="I384" s="7" t="s">
        <v>9</v>
      </c>
      <c r="J384" s="8" t="s">
        <v>171</v>
      </c>
    </row>
    <row r="385" spans="1:10">
      <c r="A385" s="5" t="s">
        <v>613</v>
      </c>
      <c r="B385" s="6">
        <v>44819.516614143518</v>
      </c>
      <c r="C385" s="5" t="s">
        <v>41</v>
      </c>
      <c r="D385" s="11"/>
      <c r="E385" s="8"/>
      <c r="F385" s="9">
        <v>5275.7</v>
      </c>
      <c r="I385" s="7" t="s">
        <v>9</v>
      </c>
      <c r="J385" s="8" t="s">
        <v>43</v>
      </c>
    </row>
    <row r="386" spans="1:10">
      <c r="A386" s="5" t="s">
        <v>613</v>
      </c>
      <c r="B386" s="6">
        <v>44819.516614143518</v>
      </c>
      <c r="C386" s="5" t="s">
        <v>41</v>
      </c>
      <c r="D386" s="11"/>
      <c r="E386" s="8"/>
      <c r="F386" s="9">
        <v>30003</v>
      </c>
      <c r="I386" s="7" t="s">
        <v>9</v>
      </c>
      <c r="J386" s="5" t="s">
        <v>172</v>
      </c>
    </row>
    <row r="387" spans="1:10">
      <c r="A387" s="5" t="s">
        <v>613</v>
      </c>
      <c r="B387" s="6">
        <v>44819.516614143518</v>
      </c>
      <c r="C387" s="5" t="s">
        <v>41</v>
      </c>
      <c r="D387" s="11"/>
      <c r="E387" s="8"/>
      <c r="F387" s="9">
        <v>11081.7</v>
      </c>
      <c r="I387" s="7" t="s">
        <v>9</v>
      </c>
      <c r="J387" s="8" t="s">
        <v>173</v>
      </c>
    </row>
    <row r="388" spans="1:10">
      <c r="A388" s="5" t="s">
        <v>613</v>
      </c>
      <c r="B388" s="6">
        <v>44819.516614143518</v>
      </c>
      <c r="C388" s="5" t="s">
        <v>41</v>
      </c>
      <c r="D388" s="11"/>
      <c r="E388" s="8"/>
      <c r="F388" s="9">
        <v>35326.699999999997</v>
      </c>
      <c r="I388" s="7" t="s">
        <v>9</v>
      </c>
      <c r="J388" s="8" t="s">
        <v>44</v>
      </c>
    </row>
    <row r="389" spans="1:10">
      <c r="A389" s="5" t="s">
        <v>613</v>
      </c>
      <c r="B389" s="6">
        <v>44819.516614143518</v>
      </c>
      <c r="C389" s="5" t="s">
        <v>41</v>
      </c>
      <c r="D389" s="11"/>
      <c r="E389" s="8"/>
      <c r="F389" s="9">
        <v>29418.3</v>
      </c>
      <c r="I389" s="7" t="s">
        <v>9</v>
      </c>
      <c r="J389" s="8" t="s">
        <v>174</v>
      </c>
    </row>
    <row r="390" spans="1:10">
      <c r="A390" s="5" t="s">
        <v>613</v>
      </c>
      <c r="B390" s="6">
        <v>44819.516614143518</v>
      </c>
      <c r="C390" s="5" t="s">
        <v>41</v>
      </c>
      <c r="D390" s="11"/>
      <c r="E390" s="8"/>
      <c r="F390" s="9">
        <v>9535.7999999999993</v>
      </c>
      <c r="I390" s="7" t="s">
        <v>9</v>
      </c>
      <c r="J390" s="8" t="s">
        <v>45</v>
      </c>
    </row>
    <row r="391" spans="1:10">
      <c r="A391" s="5" t="s">
        <v>613</v>
      </c>
      <c r="B391" s="6">
        <v>44819.516614143518</v>
      </c>
      <c r="C391" s="5" t="s">
        <v>41</v>
      </c>
      <c r="D391" s="11"/>
      <c r="E391" s="8"/>
      <c r="F391" s="9">
        <v>17649</v>
      </c>
      <c r="I391" s="7" t="s">
        <v>9</v>
      </c>
      <c r="J391" s="8" t="s">
        <v>175</v>
      </c>
    </row>
    <row r="392" spans="1:10">
      <c r="A392" s="5" t="s">
        <v>613</v>
      </c>
      <c r="B392" s="6">
        <v>44819.516614143518</v>
      </c>
      <c r="C392" s="5" t="s">
        <v>41</v>
      </c>
      <c r="D392" s="11"/>
      <c r="E392" s="8"/>
      <c r="F392" s="9">
        <v>7613.7</v>
      </c>
      <c r="I392" s="7" t="s">
        <v>9</v>
      </c>
      <c r="J392" s="8" t="s">
        <v>176</v>
      </c>
    </row>
    <row r="393" spans="1:10">
      <c r="A393" s="10" t="s">
        <v>15</v>
      </c>
      <c r="B393" s="3"/>
      <c r="C393" s="3"/>
      <c r="D393" s="11"/>
      <c r="E393" s="8"/>
      <c r="F393" s="33">
        <f>SUM(F381:G392)</f>
        <v>217241</v>
      </c>
      <c r="H393" s="9"/>
      <c r="I393" s="7"/>
      <c r="J393" s="8"/>
    </row>
    <row r="394" spans="1:10" ht="15.75">
      <c r="A394" s="12" t="s">
        <v>16</v>
      </c>
      <c r="B394" s="12" t="s">
        <v>17</v>
      </c>
      <c r="C394" s="12" t="s">
        <v>18</v>
      </c>
      <c r="D394" s="21">
        <v>111820417</v>
      </c>
      <c r="E394" s="8"/>
      <c r="H394" s="9"/>
      <c r="I394" s="7"/>
      <c r="J394" s="8"/>
    </row>
    <row r="395" spans="1:10">
      <c r="A395" s="5"/>
      <c r="B395" s="6"/>
      <c r="C395" s="5"/>
      <c r="D395" s="11"/>
      <c r="E395" s="8"/>
      <c r="H395" s="9"/>
      <c r="I395" s="7"/>
      <c r="J395" s="8"/>
    </row>
    <row r="396" spans="1:10">
      <c r="A396" s="5"/>
      <c r="B396" s="6"/>
      <c r="C396" s="5"/>
      <c r="D396" s="11"/>
      <c r="E396" s="8"/>
      <c r="H396" s="9"/>
      <c r="I396" s="7"/>
      <c r="J396" s="8"/>
    </row>
    <row r="397" spans="1:10">
      <c r="A397" s="5" t="s">
        <v>612</v>
      </c>
      <c r="B397" s="6">
        <v>44819.765428819446</v>
      </c>
      <c r="C397" s="5" t="s">
        <v>41</v>
      </c>
      <c r="D397" s="11">
        <v>525934</v>
      </c>
      <c r="E397" s="8" t="s">
        <v>21</v>
      </c>
      <c r="H397" s="9">
        <v>31284.2</v>
      </c>
      <c r="I397" s="5" t="s">
        <v>22</v>
      </c>
      <c r="J397" s="5" t="s">
        <v>48</v>
      </c>
    </row>
    <row r="398" spans="1:10">
      <c r="A398" s="5" t="s">
        <v>611</v>
      </c>
      <c r="B398" s="6">
        <v>44819.765428819446</v>
      </c>
      <c r="C398" s="5" t="s">
        <v>41</v>
      </c>
      <c r="D398" s="13">
        <v>51166723373</v>
      </c>
      <c r="E398" s="8" t="s">
        <v>21</v>
      </c>
      <c r="H398" s="9">
        <v>23988.36</v>
      </c>
      <c r="I398" s="5" t="s">
        <v>22</v>
      </c>
      <c r="J398" s="8" t="s">
        <v>52</v>
      </c>
    </row>
    <row r="399" spans="1:10">
      <c r="A399" s="5" t="s">
        <v>611</v>
      </c>
      <c r="B399" s="6">
        <v>44819.765428819446</v>
      </c>
      <c r="C399" s="5" t="s">
        <v>41</v>
      </c>
      <c r="D399" s="11">
        <v>21595513</v>
      </c>
      <c r="E399" s="5" t="s">
        <v>73</v>
      </c>
      <c r="H399" s="9">
        <v>824.8</v>
      </c>
      <c r="I399" s="5" t="s">
        <v>22</v>
      </c>
      <c r="J399" s="8" t="s">
        <v>52</v>
      </c>
    </row>
    <row r="400" spans="1:10">
      <c r="A400" s="5" t="s">
        <v>611</v>
      </c>
      <c r="B400" s="6">
        <v>44819.765428819446</v>
      </c>
      <c r="C400" s="5" t="s">
        <v>41</v>
      </c>
      <c r="D400" s="13">
        <v>45152821584</v>
      </c>
      <c r="E400" s="8" t="s">
        <v>21</v>
      </c>
      <c r="H400" s="9">
        <v>465</v>
      </c>
      <c r="I400" s="5" t="s">
        <v>22</v>
      </c>
      <c r="J400" s="8" t="s">
        <v>52</v>
      </c>
    </row>
    <row r="401" spans="1:10">
      <c r="A401" s="5" t="s">
        <v>611</v>
      </c>
      <c r="B401" s="6">
        <v>44819.765428819446</v>
      </c>
      <c r="C401" s="5" t="s">
        <v>41</v>
      </c>
      <c r="D401" s="11">
        <v>416302</v>
      </c>
      <c r="E401" s="8" t="s">
        <v>21</v>
      </c>
      <c r="H401" s="9">
        <v>39308.800000000003</v>
      </c>
      <c r="I401" s="5" t="s">
        <v>22</v>
      </c>
      <c r="J401" s="5" t="s">
        <v>51</v>
      </c>
    </row>
    <row r="402" spans="1:10">
      <c r="A402" s="5" t="s">
        <v>611</v>
      </c>
      <c r="B402" s="6">
        <v>44819.765428819446</v>
      </c>
      <c r="C402" s="5" t="s">
        <v>41</v>
      </c>
      <c r="D402" s="11">
        <v>560287</v>
      </c>
      <c r="E402" s="8" t="s">
        <v>21</v>
      </c>
      <c r="H402" s="9">
        <v>38142.6</v>
      </c>
      <c r="I402" s="5" t="s">
        <v>22</v>
      </c>
      <c r="J402" s="5" t="s">
        <v>50</v>
      </c>
    </row>
    <row r="403" spans="1:10">
      <c r="A403" s="5" t="s">
        <v>611</v>
      </c>
      <c r="B403" s="6">
        <v>44819.765428819446</v>
      </c>
      <c r="C403" s="5" t="s">
        <v>41</v>
      </c>
      <c r="D403" s="11"/>
      <c r="E403" s="8"/>
      <c r="F403" s="9">
        <v>10762.6</v>
      </c>
      <c r="I403" s="7" t="s">
        <v>9</v>
      </c>
      <c r="J403" s="8" t="s">
        <v>173</v>
      </c>
    </row>
    <row r="404" spans="1:10">
      <c r="A404" s="5" t="s">
        <v>611</v>
      </c>
      <c r="B404" s="6">
        <v>44819.765428819446</v>
      </c>
      <c r="C404" s="5" t="s">
        <v>41</v>
      </c>
      <c r="D404" s="11"/>
      <c r="E404" s="8"/>
      <c r="F404" s="9">
        <v>0.2</v>
      </c>
      <c r="I404" s="7" t="s">
        <v>9</v>
      </c>
      <c r="J404" s="8" t="s">
        <v>52</v>
      </c>
    </row>
    <row r="405" spans="1:10">
      <c r="A405" s="5" t="s">
        <v>611</v>
      </c>
      <c r="B405" s="6">
        <v>44819.765428819446</v>
      </c>
      <c r="C405" s="5" t="s">
        <v>41</v>
      </c>
      <c r="D405" s="11"/>
      <c r="E405" s="8"/>
      <c r="F405" s="9">
        <v>10000</v>
      </c>
      <c r="I405" s="7" t="s">
        <v>9</v>
      </c>
      <c r="J405" s="5" t="s">
        <v>51</v>
      </c>
    </row>
    <row r="406" spans="1:10">
      <c r="A406" s="5" t="s">
        <v>611</v>
      </c>
      <c r="B406" s="6">
        <v>44819.765428819446</v>
      </c>
      <c r="C406" s="5" t="s">
        <v>41</v>
      </c>
      <c r="D406" s="11"/>
      <c r="E406" s="8"/>
      <c r="F406" s="9">
        <v>1300</v>
      </c>
      <c r="I406" s="7" t="s">
        <v>9</v>
      </c>
      <c r="J406" s="5" t="s">
        <v>50</v>
      </c>
    </row>
    <row r="407" spans="1:10">
      <c r="A407" s="10" t="s">
        <v>15</v>
      </c>
      <c r="B407" s="3"/>
      <c r="C407" s="3"/>
      <c r="D407" s="11"/>
      <c r="E407" s="8"/>
      <c r="F407" s="33">
        <f>SUM(F397:G406)</f>
        <v>22062.800000000003</v>
      </c>
      <c r="H407" s="9"/>
      <c r="I407" s="7"/>
      <c r="J407" s="8"/>
    </row>
    <row r="408" spans="1:10" ht="15.75">
      <c r="A408" s="12" t="s">
        <v>16</v>
      </c>
      <c r="B408" s="12" t="s">
        <v>17</v>
      </c>
      <c r="C408" s="12" t="s">
        <v>18</v>
      </c>
      <c r="D408" s="21">
        <v>111833499</v>
      </c>
      <c r="E408" s="8"/>
      <c r="H408" s="9"/>
      <c r="I408" s="7"/>
      <c r="J408" s="8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650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103" t="s">
        <v>0</v>
      </c>
      <c r="B413" s="103" t="s">
        <v>2</v>
      </c>
      <c r="C413" s="103" t="s">
        <v>3</v>
      </c>
      <c r="D413" s="103" t="s">
        <v>4</v>
      </c>
      <c r="E413" s="103" t="s">
        <v>5</v>
      </c>
      <c r="F413" s="105" t="s">
        <v>6</v>
      </c>
      <c r="G413" s="106"/>
      <c r="H413" s="107"/>
      <c r="I413" s="103" t="s">
        <v>7</v>
      </c>
      <c r="J413" s="103" t="s">
        <v>8</v>
      </c>
    </row>
    <row r="414" spans="1:10">
      <c r="A414" s="104"/>
      <c r="B414" s="104"/>
      <c r="C414" s="104"/>
      <c r="D414" s="104"/>
      <c r="E414" s="104"/>
      <c r="F414" s="46" t="s">
        <v>9</v>
      </c>
      <c r="G414" s="46" t="s">
        <v>10</v>
      </c>
      <c r="H414" s="46" t="s">
        <v>11</v>
      </c>
      <c r="I414" s="104"/>
      <c r="J414" s="104"/>
    </row>
    <row r="415" spans="1:10">
      <c r="A415" s="5" t="s">
        <v>661</v>
      </c>
      <c r="B415" s="6">
        <v>44820.485384467589</v>
      </c>
      <c r="C415" s="5" t="s">
        <v>41</v>
      </c>
      <c r="D415" s="11"/>
      <c r="E415" s="8"/>
      <c r="G415" s="9">
        <v>4896.8</v>
      </c>
      <c r="I415" s="7" t="s">
        <v>10</v>
      </c>
      <c r="J415" s="5" t="s">
        <v>365</v>
      </c>
    </row>
    <row r="416" spans="1:10">
      <c r="A416" s="5" t="s">
        <v>661</v>
      </c>
      <c r="B416" s="6">
        <v>44820.485384467589</v>
      </c>
      <c r="C416" s="5" t="s">
        <v>41</v>
      </c>
      <c r="D416" s="11"/>
      <c r="E416" s="8"/>
      <c r="F416" s="9">
        <v>10384.200000000001</v>
      </c>
      <c r="I416" s="7" t="s">
        <v>9</v>
      </c>
      <c r="J416" s="8" t="s">
        <v>170</v>
      </c>
    </row>
    <row r="417" spans="1:10">
      <c r="A417" s="5" t="s">
        <v>661</v>
      </c>
      <c r="B417" s="6">
        <v>44820.485384467589</v>
      </c>
      <c r="C417" s="5" t="s">
        <v>41</v>
      </c>
      <c r="D417" s="11"/>
      <c r="E417" s="8"/>
      <c r="F417" s="9">
        <v>8322.1</v>
      </c>
      <c r="I417" s="7" t="s">
        <v>9</v>
      </c>
      <c r="J417" s="5" t="s">
        <v>42</v>
      </c>
    </row>
    <row r="418" spans="1:10">
      <c r="A418" s="5" t="s">
        <v>661</v>
      </c>
      <c r="B418" s="6">
        <v>44820.485384467589</v>
      </c>
      <c r="C418" s="5" t="s">
        <v>41</v>
      </c>
      <c r="D418" s="11"/>
      <c r="E418" s="8"/>
      <c r="F418" s="9">
        <v>8747.4</v>
      </c>
      <c r="I418" s="7" t="s">
        <v>9</v>
      </c>
      <c r="J418" s="8" t="s">
        <v>171</v>
      </c>
    </row>
    <row r="419" spans="1:10">
      <c r="A419" s="5" t="s">
        <v>661</v>
      </c>
      <c r="B419" s="6">
        <v>44820.485384467589</v>
      </c>
      <c r="C419" s="5" t="s">
        <v>41</v>
      </c>
      <c r="D419" s="11"/>
      <c r="E419" s="8"/>
      <c r="F419" s="9">
        <v>3609.2</v>
      </c>
      <c r="I419" s="7" t="s">
        <v>9</v>
      </c>
      <c r="J419" s="8" t="s">
        <v>43</v>
      </c>
    </row>
    <row r="420" spans="1:10">
      <c r="A420" s="5" t="s">
        <v>661</v>
      </c>
      <c r="B420" s="6">
        <v>44820.485384467589</v>
      </c>
      <c r="C420" s="5" t="s">
        <v>41</v>
      </c>
      <c r="D420" s="11"/>
      <c r="E420" s="8"/>
      <c r="F420" s="9">
        <v>10589.6</v>
      </c>
      <c r="I420" s="7" t="s">
        <v>9</v>
      </c>
      <c r="J420" s="5" t="s">
        <v>172</v>
      </c>
    </row>
    <row r="421" spans="1:10">
      <c r="A421" s="5" t="s">
        <v>661</v>
      </c>
      <c r="B421" s="6">
        <v>44820.485384467589</v>
      </c>
      <c r="C421" s="5" t="s">
        <v>41</v>
      </c>
      <c r="D421" s="11"/>
      <c r="E421" s="8"/>
      <c r="F421" s="9">
        <v>4.5</v>
      </c>
      <c r="I421" s="7" t="s">
        <v>9</v>
      </c>
      <c r="J421" s="5" t="s">
        <v>365</v>
      </c>
    </row>
    <row r="422" spans="1:10">
      <c r="A422" s="5" t="s">
        <v>661</v>
      </c>
      <c r="B422" s="6">
        <v>44820.485384467589</v>
      </c>
      <c r="C422" s="5" t="s">
        <v>41</v>
      </c>
      <c r="D422" s="11"/>
      <c r="E422" s="8"/>
      <c r="F422" s="9">
        <v>24816.6</v>
      </c>
      <c r="I422" s="7" t="s">
        <v>9</v>
      </c>
      <c r="J422" s="8" t="s">
        <v>44</v>
      </c>
    </row>
    <row r="423" spans="1:10">
      <c r="A423" s="5" t="s">
        <v>661</v>
      </c>
      <c r="B423" s="6">
        <v>44820.485384467589</v>
      </c>
      <c r="C423" s="5" t="s">
        <v>41</v>
      </c>
      <c r="D423" s="11"/>
      <c r="E423" s="8"/>
      <c r="F423" s="9">
        <v>27963.9</v>
      </c>
      <c r="I423" s="7" t="s">
        <v>9</v>
      </c>
      <c r="J423" s="8" t="s">
        <v>174</v>
      </c>
    </row>
    <row r="424" spans="1:10">
      <c r="A424" s="5" t="s">
        <v>661</v>
      </c>
      <c r="B424" s="6">
        <v>44820.485384467589</v>
      </c>
      <c r="C424" s="5" t="s">
        <v>41</v>
      </c>
      <c r="D424" s="11"/>
      <c r="E424" s="8"/>
      <c r="F424" s="9">
        <v>3835.5</v>
      </c>
      <c r="I424" s="7" t="s">
        <v>9</v>
      </c>
      <c r="J424" s="8" t="s">
        <v>45</v>
      </c>
    </row>
    <row r="425" spans="1:10">
      <c r="A425" s="5" t="s">
        <v>661</v>
      </c>
      <c r="B425" s="6">
        <v>44820.485384467589</v>
      </c>
      <c r="C425" s="5" t="s">
        <v>41</v>
      </c>
      <c r="D425" s="11"/>
      <c r="E425" s="8"/>
      <c r="F425" s="9">
        <v>11841.5</v>
      </c>
      <c r="I425" s="7" t="s">
        <v>9</v>
      </c>
      <c r="J425" s="8" t="s">
        <v>175</v>
      </c>
    </row>
    <row r="426" spans="1:10">
      <c r="A426" s="5" t="s">
        <v>661</v>
      </c>
      <c r="B426" s="6">
        <v>44820.485384467589</v>
      </c>
      <c r="C426" s="5" t="s">
        <v>41</v>
      </c>
      <c r="D426" s="11"/>
      <c r="E426" s="8"/>
      <c r="F426" s="9">
        <v>15293.6</v>
      </c>
      <c r="I426" s="7" t="s">
        <v>9</v>
      </c>
      <c r="J426" s="8" t="s">
        <v>176</v>
      </c>
    </row>
    <row r="427" spans="1:10">
      <c r="A427" s="10" t="s">
        <v>15</v>
      </c>
      <c r="B427" s="3"/>
      <c r="C427" s="3"/>
      <c r="D427" s="11"/>
      <c r="E427" s="8"/>
      <c r="F427" s="33">
        <f>SUM(F415:G426)</f>
        <v>130304.9</v>
      </c>
      <c r="H427" s="9"/>
      <c r="I427" s="7"/>
      <c r="J427" s="8"/>
    </row>
    <row r="428" spans="1:10" ht="15.75">
      <c r="A428" s="12" t="s">
        <v>16</v>
      </c>
      <c r="B428" s="12" t="s">
        <v>17</v>
      </c>
      <c r="C428" s="12" t="s">
        <v>18</v>
      </c>
      <c r="D428" s="21">
        <v>111833501</v>
      </c>
      <c r="E428" s="8"/>
      <c r="H428" s="9"/>
      <c r="I428" s="7"/>
      <c r="J428" s="8"/>
    </row>
    <row r="429" spans="1:10">
      <c r="A429" s="5"/>
      <c r="B429" s="6"/>
      <c r="C429" s="5"/>
      <c r="D429" s="11"/>
      <c r="E429" s="8"/>
      <c r="H429" s="9"/>
      <c r="I429" s="7"/>
      <c r="J429" s="8"/>
    </row>
    <row r="430" spans="1:10">
      <c r="A430" s="5"/>
      <c r="B430" s="6"/>
      <c r="C430" s="5"/>
      <c r="D430" s="11"/>
      <c r="E430" s="8"/>
      <c r="H430" s="9"/>
      <c r="I430" s="7"/>
      <c r="J430" s="8"/>
    </row>
    <row r="431" spans="1:10">
      <c r="A431" s="5" t="s">
        <v>660</v>
      </c>
      <c r="B431" s="6">
        <v>44820.722144085645</v>
      </c>
      <c r="C431" s="5" t="s">
        <v>41</v>
      </c>
      <c r="D431" s="11"/>
      <c r="E431" s="8"/>
      <c r="G431" s="9">
        <v>2240.9899999999998</v>
      </c>
      <c r="I431" s="7" t="s">
        <v>10</v>
      </c>
      <c r="J431" s="5" t="s">
        <v>178</v>
      </c>
    </row>
    <row r="432" spans="1:10">
      <c r="A432" s="5" t="s">
        <v>660</v>
      </c>
      <c r="B432" s="6">
        <v>44820.722144085645</v>
      </c>
      <c r="C432" s="5" t="s">
        <v>41</v>
      </c>
      <c r="D432" s="11">
        <v>416476</v>
      </c>
      <c r="E432" s="8" t="s">
        <v>21</v>
      </c>
      <c r="H432" s="9">
        <v>17611.599999999999</v>
      </c>
      <c r="I432" s="5" t="s">
        <v>22</v>
      </c>
      <c r="J432" s="5" t="s">
        <v>48</v>
      </c>
    </row>
    <row r="433" spans="1:10">
      <c r="A433" s="5" t="s">
        <v>660</v>
      </c>
      <c r="B433" s="6">
        <v>44820.722144085645</v>
      </c>
      <c r="C433" s="5" t="s">
        <v>41</v>
      </c>
      <c r="D433" s="11">
        <v>526171</v>
      </c>
      <c r="E433" s="8" t="s">
        <v>21</v>
      </c>
      <c r="H433" s="9">
        <v>21163.5</v>
      </c>
      <c r="I433" s="5" t="s">
        <v>22</v>
      </c>
      <c r="J433" s="5" t="s">
        <v>50</v>
      </c>
    </row>
    <row r="434" spans="1:10">
      <c r="A434" s="5" t="s">
        <v>660</v>
      </c>
      <c r="B434" s="6">
        <v>44820.722144085645</v>
      </c>
      <c r="C434" s="5" t="s">
        <v>41</v>
      </c>
      <c r="D434" s="11">
        <v>526187</v>
      </c>
      <c r="E434" s="8" t="s">
        <v>21</v>
      </c>
      <c r="H434" s="9">
        <v>4000</v>
      </c>
      <c r="I434" s="5" t="s">
        <v>22</v>
      </c>
      <c r="J434" s="5" t="s">
        <v>50</v>
      </c>
    </row>
    <row r="435" spans="1:10">
      <c r="A435" s="5" t="s">
        <v>660</v>
      </c>
      <c r="B435" s="6">
        <v>44820.722144085645</v>
      </c>
      <c r="C435" s="5" t="s">
        <v>41</v>
      </c>
      <c r="D435" s="11">
        <v>404674</v>
      </c>
      <c r="E435" s="8" t="s">
        <v>21</v>
      </c>
      <c r="H435" s="9">
        <v>61064.5</v>
      </c>
      <c r="I435" s="5" t="s">
        <v>22</v>
      </c>
      <c r="J435" s="5" t="s">
        <v>51</v>
      </c>
    </row>
    <row r="436" spans="1:10">
      <c r="A436" s="5" t="s">
        <v>660</v>
      </c>
      <c r="B436" s="6">
        <v>44820.722144085645</v>
      </c>
      <c r="C436" s="5" t="s">
        <v>41</v>
      </c>
      <c r="D436" s="11"/>
      <c r="E436" s="8"/>
      <c r="F436" s="9">
        <v>884.5</v>
      </c>
      <c r="I436" s="7" t="s">
        <v>9</v>
      </c>
      <c r="J436" s="5" t="s">
        <v>178</v>
      </c>
    </row>
    <row r="437" spans="1:10">
      <c r="A437" s="5" t="s">
        <v>660</v>
      </c>
      <c r="B437" s="6">
        <v>44820.722144085645</v>
      </c>
      <c r="C437" s="5" t="s">
        <v>41</v>
      </c>
      <c r="D437" s="11"/>
      <c r="E437" s="8"/>
      <c r="F437" s="9">
        <v>2000</v>
      </c>
      <c r="I437" s="7" t="s">
        <v>9</v>
      </c>
      <c r="J437" s="5" t="s">
        <v>51</v>
      </c>
    </row>
    <row r="438" spans="1:10">
      <c r="A438" s="10" t="s">
        <v>15</v>
      </c>
      <c r="B438" s="3"/>
      <c r="C438" s="3"/>
      <c r="D438" s="11"/>
      <c r="E438" s="8"/>
      <c r="F438" s="33">
        <f>SUM(F431:G437)</f>
        <v>5125.49</v>
      </c>
      <c r="H438" s="9"/>
      <c r="I438" s="7"/>
      <c r="J438" s="8"/>
    </row>
    <row r="439" spans="1:10" ht="15.75">
      <c r="A439" s="12" t="s">
        <v>16</v>
      </c>
      <c r="B439" s="12" t="s">
        <v>17</v>
      </c>
      <c r="C439" s="12" t="s">
        <v>18</v>
      </c>
      <c r="D439" s="21">
        <v>111838244</v>
      </c>
      <c r="E439" s="8"/>
      <c r="H439" s="9"/>
      <c r="I439" s="7"/>
      <c r="J439" s="8"/>
    </row>
    <row r="440" spans="1:10">
      <c r="A440" s="5"/>
      <c r="B440" s="6"/>
      <c r="C440" s="5"/>
      <c r="D440" s="11"/>
      <c r="E440" s="8"/>
      <c r="H440" s="9"/>
      <c r="I440" s="7"/>
      <c r="J440" s="8"/>
    </row>
    <row r="441" spans="1:10">
      <c r="A441" s="5"/>
      <c r="B441" s="6"/>
      <c r="C441" s="5"/>
      <c r="D441" s="11"/>
      <c r="E441" s="8"/>
      <c r="H441" s="9"/>
      <c r="I441" s="7"/>
      <c r="J441" s="8"/>
    </row>
    <row r="442" spans="1:10">
      <c r="A442" s="1" t="s">
        <v>0</v>
      </c>
      <c r="B442" s="2"/>
      <c r="C442" s="2"/>
      <c r="D442" s="2"/>
      <c r="E442" s="2"/>
      <c r="F442" s="2"/>
      <c r="G442" s="2"/>
      <c r="H442" s="2"/>
      <c r="I442" s="2"/>
      <c r="J442" s="2"/>
    </row>
    <row r="443" spans="1:10">
      <c r="A443" s="3" t="s">
        <v>650</v>
      </c>
      <c r="B443" s="2"/>
      <c r="C443" s="2"/>
      <c r="D443" s="2"/>
      <c r="E443" s="2"/>
      <c r="F443" s="2"/>
      <c r="G443" s="2"/>
      <c r="H443" s="2"/>
      <c r="I443" s="2"/>
      <c r="J443" s="2"/>
    </row>
    <row r="444" spans="1:10">
      <c r="A444" s="103" t="s">
        <v>0</v>
      </c>
      <c r="B444" s="103" t="s">
        <v>2</v>
      </c>
      <c r="C444" s="103" t="s">
        <v>3</v>
      </c>
      <c r="D444" s="103" t="s">
        <v>4</v>
      </c>
      <c r="E444" s="103" t="s">
        <v>5</v>
      </c>
      <c r="F444" s="105" t="s">
        <v>6</v>
      </c>
      <c r="G444" s="106"/>
      <c r="H444" s="107"/>
      <c r="I444" s="103" t="s">
        <v>7</v>
      </c>
      <c r="J444" s="103" t="s">
        <v>8</v>
      </c>
    </row>
    <row r="445" spans="1:10">
      <c r="A445" s="104"/>
      <c r="B445" s="104"/>
      <c r="C445" s="104"/>
      <c r="D445" s="104"/>
      <c r="E445" s="104"/>
      <c r="F445" s="46" t="s">
        <v>9</v>
      </c>
      <c r="G445" s="46" t="s">
        <v>10</v>
      </c>
      <c r="H445" s="46" t="s">
        <v>11</v>
      </c>
      <c r="I445" s="104"/>
      <c r="J445" s="104"/>
    </row>
    <row r="446" spans="1:10">
      <c r="A446" s="5" t="s">
        <v>659</v>
      </c>
      <c r="B446" s="6">
        <v>44821.560687986108</v>
      </c>
      <c r="C446" s="5" t="s">
        <v>41</v>
      </c>
      <c r="D446" s="13">
        <v>51216864900</v>
      </c>
      <c r="E446" s="8" t="s">
        <v>21</v>
      </c>
      <c r="H446" s="9">
        <v>5000</v>
      </c>
      <c r="I446" s="5" t="s">
        <v>22</v>
      </c>
      <c r="J446" s="8" t="s">
        <v>52</v>
      </c>
    </row>
    <row r="447" spans="1:10">
      <c r="A447" s="5" t="s">
        <v>659</v>
      </c>
      <c r="B447" s="6">
        <v>44821.560687986108</v>
      </c>
      <c r="C447" s="5" t="s">
        <v>41</v>
      </c>
      <c r="D447" s="13">
        <v>51640802413</v>
      </c>
      <c r="E447" s="8" t="s">
        <v>21</v>
      </c>
      <c r="H447" s="9">
        <v>980</v>
      </c>
      <c r="I447" s="5" t="s">
        <v>22</v>
      </c>
      <c r="J447" s="8" t="s">
        <v>52</v>
      </c>
    </row>
    <row r="448" spans="1:10">
      <c r="A448" s="5" t="s">
        <v>659</v>
      </c>
      <c r="B448" s="6">
        <v>44821.560687986108</v>
      </c>
      <c r="C448" s="5" t="s">
        <v>41</v>
      </c>
      <c r="D448" s="13">
        <v>29363104771</v>
      </c>
      <c r="E448" s="5" t="s">
        <v>73</v>
      </c>
      <c r="H448" s="9">
        <v>7463.68</v>
      </c>
      <c r="I448" s="5" t="s">
        <v>22</v>
      </c>
      <c r="J448" s="8" t="s">
        <v>52</v>
      </c>
    </row>
    <row r="449" spans="1:10">
      <c r="A449" s="5" t="s">
        <v>659</v>
      </c>
      <c r="B449" s="6">
        <v>44821.560687986108</v>
      </c>
      <c r="C449" s="5" t="s">
        <v>41</v>
      </c>
      <c r="D449" s="13">
        <v>29363104772</v>
      </c>
      <c r="E449" s="5" t="s">
        <v>73</v>
      </c>
      <c r="H449" s="9">
        <v>2536.3200000000002</v>
      </c>
      <c r="I449" s="5" t="s">
        <v>22</v>
      </c>
      <c r="J449" s="8" t="s">
        <v>52</v>
      </c>
    </row>
    <row r="450" spans="1:10">
      <c r="A450" s="5" t="s">
        <v>659</v>
      </c>
      <c r="B450" s="6">
        <v>44821.560687986108</v>
      </c>
      <c r="C450" s="5" t="s">
        <v>41</v>
      </c>
      <c r="D450" s="11">
        <v>416613</v>
      </c>
      <c r="E450" s="8" t="s">
        <v>21</v>
      </c>
      <c r="H450" s="9">
        <v>28028.3</v>
      </c>
      <c r="I450" s="5" t="s">
        <v>22</v>
      </c>
      <c r="J450" s="5" t="s">
        <v>50</v>
      </c>
    </row>
    <row r="451" spans="1:10">
      <c r="A451" s="5" t="s">
        <v>659</v>
      </c>
      <c r="B451" s="6">
        <v>44821.560687986108</v>
      </c>
      <c r="C451" s="5" t="s">
        <v>41</v>
      </c>
      <c r="D451" s="11">
        <v>404785</v>
      </c>
      <c r="E451" s="8" t="s">
        <v>21</v>
      </c>
      <c r="H451" s="9">
        <v>7652.9</v>
      </c>
      <c r="I451" s="5" t="s">
        <v>22</v>
      </c>
      <c r="J451" s="5" t="s">
        <v>51</v>
      </c>
    </row>
    <row r="452" spans="1:10">
      <c r="A452" s="5" t="s">
        <v>659</v>
      </c>
      <c r="B452" s="6">
        <v>44821.560687986108</v>
      </c>
      <c r="C452" s="5" t="s">
        <v>41</v>
      </c>
      <c r="D452" s="11">
        <v>526270</v>
      </c>
      <c r="E452" s="8" t="s">
        <v>21</v>
      </c>
      <c r="H452" s="9">
        <v>5977.4</v>
      </c>
      <c r="I452" s="5" t="s">
        <v>22</v>
      </c>
      <c r="J452" s="5" t="s">
        <v>48</v>
      </c>
    </row>
    <row r="453" spans="1:10">
      <c r="A453" s="5" t="s">
        <v>659</v>
      </c>
      <c r="B453" s="6">
        <v>44821.560687986108</v>
      </c>
      <c r="C453" s="5" t="s">
        <v>41</v>
      </c>
      <c r="D453" s="11"/>
      <c r="E453" s="8"/>
      <c r="F453" s="9">
        <v>11790.8</v>
      </c>
      <c r="I453" s="7" t="s">
        <v>9</v>
      </c>
      <c r="J453" s="8" t="s">
        <v>170</v>
      </c>
    </row>
    <row r="454" spans="1:10">
      <c r="A454" s="5" t="s">
        <v>659</v>
      </c>
      <c r="B454" s="6">
        <v>44821.560687986108</v>
      </c>
      <c r="C454" s="5" t="s">
        <v>41</v>
      </c>
      <c r="D454" s="11"/>
      <c r="E454" s="8"/>
      <c r="F454" s="9">
        <v>12493.4</v>
      </c>
      <c r="I454" s="7" t="s">
        <v>9</v>
      </c>
      <c r="J454" s="5" t="s">
        <v>42</v>
      </c>
    </row>
    <row r="455" spans="1:10">
      <c r="A455" s="5" t="s">
        <v>659</v>
      </c>
      <c r="B455" s="6">
        <v>44821.560687986108</v>
      </c>
      <c r="C455" s="5" t="s">
        <v>41</v>
      </c>
      <c r="D455" s="11"/>
      <c r="E455" s="8"/>
      <c r="F455" s="9">
        <v>5479.2</v>
      </c>
      <c r="I455" s="7" t="s">
        <v>9</v>
      </c>
      <c r="J455" s="8" t="s">
        <v>171</v>
      </c>
    </row>
    <row r="456" spans="1:10">
      <c r="A456" s="5" t="s">
        <v>659</v>
      </c>
      <c r="B456" s="6">
        <v>44821.560687986108</v>
      </c>
      <c r="C456" s="5" t="s">
        <v>41</v>
      </c>
      <c r="D456" s="11"/>
      <c r="E456" s="8"/>
      <c r="F456" s="9">
        <v>9164.7999999999993</v>
      </c>
      <c r="I456" s="7" t="s">
        <v>9</v>
      </c>
      <c r="J456" s="8" t="s">
        <v>43</v>
      </c>
    </row>
    <row r="457" spans="1:10">
      <c r="A457" s="5" t="s">
        <v>659</v>
      </c>
      <c r="B457" s="6">
        <v>44821.560687986108</v>
      </c>
      <c r="C457" s="5" t="s">
        <v>41</v>
      </c>
      <c r="D457" s="11"/>
      <c r="E457" s="8"/>
      <c r="F457" s="9">
        <v>16934.099999999999</v>
      </c>
      <c r="I457" s="7" t="s">
        <v>9</v>
      </c>
      <c r="J457" s="5" t="s">
        <v>172</v>
      </c>
    </row>
    <row r="458" spans="1:10">
      <c r="A458" s="5" t="s">
        <v>659</v>
      </c>
      <c r="B458" s="6">
        <v>44821.560687986108</v>
      </c>
      <c r="C458" s="5" t="s">
        <v>41</v>
      </c>
      <c r="D458" s="11"/>
      <c r="E458" s="8"/>
      <c r="F458" s="9">
        <v>16130.5</v>
      </c>
      <c r="I458" s="7" t="s">
        <v>9</v>
      </c>
      <c r="J458" s="8" t="s">
        <v>173</v>
      </c>
    </row>
    <row r="459" spans="1:10">
      <c r="A459" s="5" t="s">
        <v>659</v>
      </c>
      <c r="B459" s="6">
        <v>44821.560687986108</v>
      </c>
      <c r="C459" s="5" t="s">
        <v>41</v>
      </c>
      <c r="D459" s="11"/>
      <c r="E459" s="8"/>
      <c r="F459" s="9">
        <v>30681.7</v>
      </c>
      <c r="I459" s="7" t="s">
        <v>9</v>
      </c>
      <c r="J459" s="8" t="s">
        <v>44</v>
      </c>
    </row>
    <row r="460" spans="1:10">
      <c r="A460" s="5" t="s">
        <v>659</v>
      </c>
      <c r="B460" s="6">
        <v>44821.560687986108</v>
      </c>
      <c r="C460" s="5" t="s">
        <v>41</v>
      </c>
      <c r="D460" s="11"/>
      <c r="E460" s="8"/>
      <c r="F460" s="9">
        <v>14037.5</v>
      </c>
      <c r="I460" s="7" t="s">
        <v>9</v>
      </c>
      <c r="J460" s="8" t="s">
        <v>174</v>
      </c>
    </row>
    <row r="461" spans="1:10">
      <c r="A461" s="5" t="s">
        <v>659</v>
      </c>
      <c r="B461" s="6">
        <v>44821.560687986108</v>
      </c>
      <c r="C461" s="5" t="s">
        <v>41</v>
      </c>
      <c r="D461" s="11"/>
      <c r="E461" s="8"/>
      <c r="F461" s="9">
        <v>13142.4</v>
      </c>
      <c r="I461" s="7" t="s">
        <v>9</v>
      </c>
      <c r="J461" s="8" t="s">
        <v>45</v>
      </c>
    </row>
    <row r="462" spans="1:10">
      <c r="A462" s="5" t="s">
        <v>659</v>
      </c>
      <c r="B462" s="6">
        <v>44821.560687986108</v>
      </c>
      <c r="C462" s="5" t="s">
        <v>41</v>
      </c>
      <c r="D462" s="11"/>
      <c r="E462" s="8"/>
      <c r="F462" s="9">
        <v>8677.7999999999993</v>
      </c>
      <c r="I462" s="7" t="s">
        <v>9</v>
      </c>
      <c r="J462" s="8" t="s">
        <v>180</v>
      </c>
    </row>
    <row r="463" spans="1:10">
      <c r="A463" s="5" t="s">
        <v>659</v>
      </c>
      <c r="B463" s="6">
        <v>44821.560687986108</v>
      </c>
      <c r="C463" s="5" t="s">
        <v>41</v>
      </c>
      <c r="D463" s="11"/>
      <c r="E463" s="8"/>
      <c r="F463" s="9">
        <v>15530</v>
      </c>
      <c r="I463" s="7" t="s">
        <v>9</v>
      </c>
      <c r="J463" s="8" t="s">
        <v>175</v>
      </c>
    </row>
    <row r="464" spans="1:10">
      <c r="A464" s="5" t="s">
        <v>659</v>
      </c>
      <c r="B464" s="6">
        <v>44821.560687986108</v>
      </c>
      <c r="C464" s="5" t="s">
        <v>41</v>
      </c>
      <c r="D464" s="11"/>
      <c r="E464" s="8"/>
      <c r="F464" s="9">
        <v>22170.400000000001</v>
      </c>
      <c r="I464" s="7" t="s">
        <v>9</v>
      </c>
      <c r="J464" s="8" t="s">
        <v>176</v>
      </c>
    </row>
    <row r="465" spans="1:10">
      <c r="A465" s="10" t="s">
        <v>15</v>
      </c>
      <c r="B465" s="3"/>
      <c r="C465" s="3"/>
      <c r="D465" s="11"/>
      <c r="E465" s="8"/>
      <c r="F465" s="33">
        <f>SUM(F446:G464)</f>
        <v>176232.59999999998</v>
      </c>
      <c r="H465" s="9"/>
      <c r="I465" s="7"/>
      <c r="J465" s="8"/>
    </row>
    <row r="466" spans="1:10" ht="15.75">
      <c r="A466" s="12" t="s">
        <v>16</v>
      </c>
      <c r="B466" s="12" t="s">
        <v>17</v>
      </c>
      <c r="C466" s="12" t="s">
        <v>18</v>
      </c>
      <c r="D466" s="21">
        <v>111838355</v>
      </c>
      <c r="E466" s="8"/>
      <c r="H466" s="9"/>
      <c r="I466" s="7"/>
      <c r="J466" s="8"/>
    </row>
    <row r="469" spans="1:10">
      <c r="A469" s="1" t="s">
        <v>0</v>
      </c>
      <c r="B469" s="2"/>
      <c r="C469" s="2"/>
      <c r="D469" s="2"/>
      <c r="E469" s="2"/>
      <c r="F469" s="2"/>
      <c r="G469" s="2"/>
      <c r="H469" s="2"/>
      <c r="I469" s="2"/>
      <c r="J469" s="2"/>
    </row>
    <row r="470" spans="1:10">
      <c r="A470" s="3" t="s">
        <v>708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103" t="s">
        <v>0</v>
      </c>
      <c r="B471" s="103" t="s">
        <v>2</v>
      </c>
      <c r="C471" s="103" t="s">
        <v>3</v>
      </c>
      <c r="D471" s="103" t="s">
        <v>4</v>
      </c>
      <c r="E471" s="103" t="s">
        <v>5</v>
      </c>
      <c r="F471" s="105" t="s">
        <v>6</v>
      </c>
      <c r="G471" s="106"/>
      <c r="H471" s="107"/>
      <c r="I471" s="103" t="s">
        <v>7</v>
      </c>
      <c r="J471" s="103" t="s">
        <v>8</v>
      </c>
    </row>
    <row r="472" spans="1:10">
      <c r="A472" s="104"/>
      <c r="B472" s="104"/>
      <c r="C472" s="104"/>
      <c r="D472" s="104"/>
      <c r="E472" s="104"/>
      <c r="F472" s="46" t="s">
        <v>9</v>
      </c>
      <c r="G472" s="46" t="s">
        <v>10</v>
      </c>
      <c r="H472" s="46" t="s">
        <v>11</v>
      </c>
      <c r="I472" s="104"/>
      <c r="J472" s="104"/>
    </row>
    <row r="473" spans="1:10">
      <c r="A473" s="5" t="s">
        <v>713</v>
      </c>
      <c r="B473" s="6">
        <v>44823.490950717591</v>
      </c>
      <c r="C473" s="5" t="s">
        <v>41</v>
      </c>
      <c r="D473" s="7"/>
      <c r="E473" s="8"/>
      <c r="G473" s="9">
        <v>2112</v>
      </c>
      <c r="I473" s="7" t="s">
        <v>10</v>
      </c>
      <c r="J473" s="5" t="s">
        <v>365</v>
      </c>
    </row>
    <row r="474" spans="1:10">
      <c r="A474" s="5" t="s">
        <v>713</v>
      </c>
      <c r="B474" s="6">
        <v>44823.490950717591</v>
      </c>
      <c r="C474" s="5" t="s">
        <v>41</v>
      </c>
      <c r="D474" s="7"/>
      <c r="E474" s="8"/>
      <c r="F474" s="9">
        <v>11952.4</v>
      </c>
      <c r="I474" s="7" t="s">
        <v>9</v>
      </c>
      <c r="J474" s="8" t="s">
        <v>170</v>
      </c>
    </row>
    <row r="475" spans="1:10">
      <c r="A475" s="5" t="s">
        <v>713</v>
      </c>
      <c r="B475" s="6">
        <v>44823.490950717591</v>
      </c>
      <c r="C475" s="5" t="s">
        <v>41</v>
      </c>
      <c r="D475" s="7"/>
      <c r="E475" s="8"/>
      <c r="F475" s="9">
        <v>7839.9</v>
      </c>
      <c r="I475" s="7" t="s">
        <v>9</v>
      </c>
      <c r="J475" s="5" t="s">
        <v>42</v>
      </c>
    </row>
    <row r="476" spans="1:10">
      <c r="A476" s="5" t="s">
        <v>713</v>
      </c>
      <c r="B476" s="6">
        <v>44823.490950717591</v>
      </c>
      <c r="C476" s="5" t="s">
        <v>41</v>
      </c>
      <c r="D476" s="7"/>
      <c r="E476" s="8"/>
      <c r="F476" s="9">
        <v>3269.4</v>
      </c>
      <c r="I476" s="7" t="s">
        <v>9</v>
      </c>
      <c r="J476" s="8" t="s">
        <v>171</v>
      </c>
    </row>
    <row r="477" spans="1:10">
      <c r="A477" s="5" t="s">
        <v>713</v>
      </c>
      <c r="B477" s="6">
        <v>44823.490950717591</v>
      </c>
      <c r="C477" s="5" t="s">
        <v>41</v>
      </c>
      <c r="D477" s="7"/>
      <c r="E477" s="8"/>
      <c r="F477" s="9">
        <v>2340</v>
      </c>
      <c r="I477" s="7" t="s">
        <v>9</v>
      </c>
      <c r="J477" s="8" t="s">
        <v>43</v>
      </c>
    </row>
    <row r="478" spans="1:10">
      <c r="A478" s="5" t="s">
        <v>713</v>
      </c>
      <c r="B478" s="6">
        <v>44823.490950717591</v>
      </c>
      <c r="C478" s="5" t="s">
        <v>41</v>
      </c>
      <c r="D478" s="7"/>
      <c r="E478" s="8"/>
      <c r="F478" s="9">
        <v>10767.8</v>
      </c>
      <c r="I478" s="7" t="s">
        <v>9</v>
      </c>
      <c r="J478" s="5" t="s">
        <v>172</v>
      </c>
    </row>
    <row r="479" spans="1:10">
      <c r="A479" s="5" t="s">
        <v>713</v>
      </c>
      <c r="B479" s="6">
        <v>44823.490950717591</v>
      </c>
      <c r="C479" s="5" t="s">
        <v>41</v>
      </c>
      <c r="D479" s="7"/>
      <c r="E479" s="8"/>
      <c r="F479" s="9">
        <v>7864.2</v>
      </c>
      <c r="I479" s="7" t="s">
        <v>9</v>
      </c>
      <c r="J479" s="8" t="s">
        <v>173</v>
      </c>
    </row>
    <row r="480" spans="1:10">
      <c r="A480" s="5" t="s">
        <v>713</v>
      </c>
      <c r="B480" s="6">
        <v>44823.490950717591</v>
      </c>
      <c r="C480" s="5" t="s">
        <v>41</v>
      </c>
      <c r="D480" s="7"/>
      <c r="E480" s="8"/>
      <c r="F480" s="9">
        <v>11214.7</v>
      </c>
      <c r="I480" s="7" t="s">
        <v>9</v>
      </c>
      <c r="J480" s="8" t="s">
        <v>44</v>
      </c>
    </row>
    <row r="481" spans="1:10">
      <c r="A481" s="5" t="s">
        <v>713</v>
      </c>
      <c r="B481" s="6">
        <v>44823.490950717591</v>
      </c>
      <c r="C481" s="5" t="s">
        <v>41</v>
      </c>
      <c r="D481" s="7"/>
      <c r="E481" s="8"/>
      <c r="F481" s="9">
        <v>467.5</v>
      </c>
      <c r="I481" s="7" t="s">
        <v>9</v>
      </c>
      <c r="J481" s="5" t="s">
        <v>178</v>
      </c>
    </row>
    <row r="482" spans="1:10">
      <c r="A482" s="5" t="s">
        <v>713</v>
      </c>
      <c r="B482" s="6">
        <v>44823.490950717591</v>
      </c>
      <c r="C482" s="5" t="s">
        <v>41</v>
      </c>
      <c r="D482" s="7"/>
      <c r="E482" s="8"/>
      <c r="F482" s="9">
        <v>11044</v>
      </c>
      <c r="I482" s="7" t="s">
        <v>9</v>
      </c>
      <c r="J482" s="8" t="s">
        <v>174</v>
      </c>
    </row>
    <row r="483" spans="1:10">
      <c r="A483" s="5" t="s">
        <v>713</v>
      </c>
      <c r="B483" s="6">
        <v>44823.490950717591</v>
      </c>
      <c r="C483" s="5" t="s">
        <v>41</v>
      </c>
      <c r="D483" s="7"/>
      <c r="E483" s="8"/>
      <c r="F483" s="9">
        <v>9145.7999999999993</v>
      </c>
      <c r="I483" s="7" t="s">
        <v>9</v>
      </c>
      <c r="J483" s="8" t="s">
        <v>180</v>
      </c>
    </row>
    <row r="484" spans="1:10">
      <c r="A484" s="5" t="s">
        <v>713</v>
      </c>
      <c r="B484" s="6">
        <v>44823.490950717591</v>
      </c>
      <c r="C484" s="5" t="s">
        <v>41</v>
      </c>
      <c r="D484" s="7"/>
      <c r="E484" s="8"/>
      <c r="F484" s="9">
        <v>10593</v>
      </c>
      <c r="I484" s="7" t="s">
        <v>9</v>
      </c>
      <c r="J484" s="8" t="s">
        <v>175</v>
      </c>
    </row>
    <row r="485" spans="1:10">
      <c r="A485" s="5" t="s">
        <v>713</v>
      </c>
      <c r="B485" s="6">
        <v>44823.490950717591</v>
      </c>
      <c r="C485" s="5" t="s">
        <v>41</v>
      </c>
      <c r="D485" s="7"/>
      <c r="E485" s="8"/>
      <c r="F485" s="9">
        <v>6876.6</v>
      </c>
      <c r="I485" s="7" t="s">
        <v>9</v>
      </c>
      <c r="J485" s="8" t="s">
        <v>176</v>
      </c>
    </row>
    <row r="486" spans="1:10">
      <c r="A486" s="10" t="s">
        <v>15</v>
      </c>
      <c r="B486" s="3"/>
      <c r="C486" s="3"/>
      <c r="D486" s="11"/>
      <c r="E486" s="8"/>
      <c r="F486" s="33">
        <f>SUM(F473:G485)</f>
        <v>95487.3</v>
      </c>
      <c r="H486" s="9"/>
      <c r="I486" s="7"/>
      <c r="J486" s="5"/>
    </row>
    <row r="487" spans="1:10" ht="15.75">
      <c r="A487" s="12" t="s">
        <v>16</v>
      </c>
      <c r="B487" s="12" t="s">
        <v>17</v>
      </c>
      <c r="C487" s="12" t="s">
        <v>18</v>
      </c>
      <c r="D487" s="21">
        <v>111838613</v>
      </c>
      <c r="E487" s="8"/>
      <c r="H487" s="9"/>
      <c r="I487" s="7"/>
      <c r="J487" s="5"/>
    </row>
    <row r="488" spans="1:10">
      <c r="A488" s="5"/>
      <c r="B488" s="6"/>
      <c r="C488" s="5"/>
      <c r="D488" s="11"/>
      <c r="E488" s="8"/>
      <c r="H488" s="9"/>
      <c r="I488" s="7"/>
      <c r="J488" s="5"/>
    </row>
    <row r="489" spans="1:10">
      <c r="A489" s="5"/>
      <c r="B489" s="6"/>
      <c r="C489" s="5"/>
      <c r="D489" s="11"/>
      <c r="E489" s="8"/>
      <c r="H489" s="9"/>
      <c r="I489" s="7"/>
      <c r="J489" s="5"/>
    </row>
    <row r="490" spans="1:10">
      <c r="A490" s="5" t="s">
        <v>712</v>
      </c>
      <c r="B490" s="6">
        <v>44823.732379039349</v>
      </c>
      <c r="C490" s="5" t="s">
        <v>41</v>
      </c>
      <c r="D490" s="11"/>
      <c r="E490" s="8"/>
      <c r="G490" s="9">
        <v>2406.3000000000002</v>
      </c>
      <c r="I490" s="7" t="s">
        <v>10</v>
      </c>
      <c r="J490" s="5" t="s">
        <v>178</v>
      </c>
    </row>
    <row r="491" spans="1:10">
      <c r="A491" s="5" t="s">
        <v>712</v>
      </c>
      <c r="B491" s="6">
        <v>44823.732379039349</v>
      </c>
      <c r="C491" s="5" t="s">
        <v>41</v>
      </c>
      <c r="D491" s="13">
        <v>45122956570</v>
      </c>
      <c r="E491" s="8" t="s">
        <v>21</v>
      </c>
      <c r="H491" s="9">
        <v>4000</v>
      </c>
      <c r="I491" s="5" t="s">
        <v>22</v>
      </c>
      <c r="J491" s="5" t="s">
        <v>50</v>
      </c>
    </row>
    <row r="492" spans="1:10">
      <c r="A492" s="5" t="s">
        <v>712</v>
      </c>
      <c r="B492" s="6">
        <v>44823.732379039349</v>
      </c>
      <c r="C492" s="5" t="s">
        <v>41</v>
      </c>
      <c r="D492" s="11">
        <v>416779</v>
      </c>
      <c r="E492" s="8" t="s">
        <v>21</v>
      </c>
      <c r="H492" s="9">
        <v>25168.2</v>
      </c>
      <c r="I492" s="5" t="s">
        <v>22</v>
      </c>
      <c r="J492" s="5" t="s">
        <v>48</v>
      </c>
    </row>
    <row r="493" spans="1:10">
      <c r="A493" s="5" t="s">
        <v>712</v>
      </c>
      <c r="B493" s="6">
        <v>44823.732379039349</v>
      </c>
      <c r="C493" s="5" t="s">
        <v>41</v>
      </c>
      <c r="D493" s="11">
        <v>295972</v>
      </c>
      <c r="E493" s="8" t="s">
        <v>21</v>
      </c>
      <c r="H493" s="9">
        <v>20388.400000000001</v>
      </c>
      <c r="I493" s="5" t="s">
        <v>22</v>
      </c>
      <c r="J493" s="5" t="s">
        <v>50</v>
      </c>
    </row>
    <row r="494" spans="1:10">
      <c r="A494" s="5" t="s">
        <v>712</v>
      </c>
      <c r="B494" s="6">
        <v>44823.732379039349</v>
      </c>
      <c r="C494" s="5" t="s">
        <v>41</v>
      </c>
      <c r="D494" s="11">
        <v>560895</v>
      </c>
      <c r="E494" s="8" t="s">
        <v>21</v>
      </c>
      <c r="H494" s="9">
        <v>25677.3</v>
      </c>
      <c r="I494" s="5" t="s">
        <v>22</v>
      </c>
      <c r="J494" s="5" t="s">
        <v>51</v>
      </c>
    </row>
    <row r="495" spans="1:10">
      <c r="A495" s="5" t="s">
        <v>712</v>
      </c>
      <c r="B495" s="6">
        <v>44823.732379039349</v>
      </c>
      <c r="C495" s="5" t="s">
        <v>41</v>
      </c>
      <c r="D495" s="13">
        <v>45152829673</v>
      </c>
      <c r="E495" s="8" t="s">
        <v>21</v>
      </c>
      <c r="H495" s="9">
        <v>2328</v>
      </c>
      <c r="I495" s="5" t="s">
        <v>22</v>
      </c>
      <c r="J495" s="8" t="s">
        <v>52</v>
      </c>
    </row>
    <row r="496" spans="1:10">
      <c r="A496" s="5" t="s">
        <v>712</v>
      </c>
      <c r="B496" s="6">
        <v>44823.732379039349</v>
      </c>
      <c r="C496" s="5" t="s">
        <v>41</v>
      </c>
      <c r="D496" s="13">
        <v>51716695902</v>
      </c>
      <c r="E496" s="8" t="s">
        <v>21</v>
      </c>
      <c r="H496" s="9">
        <v>42219.08</v>
      </c>
      <c r="I496" s="5" t="s">
        <v>22</v>
      </c>
      <c r="J496" s="8" t="s">
        <v>52</v>
      </c>
    </row>
    <row r="497" spans="1:10">
      <c r="A497" s="5" t="s">
        <v>712</v>
      </c>
      <c r="B497" s="6">
        <v>44823.732379039349</v>
      </c>
      <c r="C497" s="5" t="s">
        <v>41</v>
      </c>
      <c r="D497" s="11"/>
      <c r="E497" s="8"/>
      <c r="F497" s="9">
        <v>3874.8</v>
      </c>
      <c r="I497" s="7" t="s">
        <v>9</v>
      </c>
      <c r="J497" s="8" t="s">
        <v>43</v>
      </c>
    </row>
    <row r="498" spans="1:10">
      <c r="A498" s="5" t="s">
        <v>712</v>
      </c>
      <c r="B498" s="6">
        <v>44823.732379039349</v>
      </c>
      <c r="C498" s="5" t="s">
        <v>41</v>
      </c>
      <c r="D498" s="11"/>
      <c r="E498" s="8"/>
      <c r="F498" s="9">
        <v>7049.2</v>
      </c>
      <c r="I498" s="7" t="s">
        <v>9</v>
      </c>
      <c r="J498" s="5" t="s">
        <v>172</v>
      </c>
    </row>
    <row r="499" spans="1:10">
      <c r="A499" s="5" t="s">
        <v>712</v>
      </c>
      <c r="B499" s="6">
        <v>44823.732379039349</v>
      </c>
      <c r="C499" s="5" t="s">
        <v>41</v>
      </c>
      <c r="D499" s="11"/>
      <c r="E499" s="8"/>
      <c r="F499" s="9">
        <v>7760.7</v>
      </c>
      <c r="I499" s="7" t="s">
        <v>9</v>
      </c>
      <c r="J499" s="8" t="s">
        <v>173</v>
      </c>
    </row>
    <row r="500" spans="1:10">
      <c r="A500" s="5" t="s">
        <v>712</v>
      </c>
      <c r="B500" s="6">
        <v>44823.732379039349</v>
      </c>
      <c r="C500" s="5" t="s">
        <v>41</v>
      </c>
      <c r="D500" s="11"/>
      <c r="E500" s="8"/>
      <c r="F500" s="9">
        <v>705.1</v>
      </c>
      <c r="I500" s="7" t="s">
        <v>9</v>
      </c>
      <c r="J500" s="5" t="s">
        <v>178</v>
      </c>
    </row>
    <row r="501" spans="1:10">
      <c r="A501" s="5" t="s">
        <v>712</v>
      </c>
      <c r="B501" s="6">
        <v>44823.732379039349</v>
      </c>
      <c r="C501" s="5" t="s">
        <v>41</v>
      </c>
      <c r="D501" s="11"/>
      <c r="E501" s="8"/>
      <c r="F501" s="9">
        <v>500</v>
      </c>
      <c r="I501" s="7" t="s">
        <v>9</v>
      </c>
      <c r="J501" s="5" t="s">
        <v>51</v>
      </c>
    </row>
    <row r="502" spans="1:10">
      <c r="A502" s="5" t="s">
        <v>712</v>
      </c>
      <c r="B502" s="6">
        <v>44823.732379039349</v>
      </c>
      <c r="C502" s="5" t="s">
        <v>41</v>
      </c>
      <c r="D502" s="11"/>
      <c r="E502" s="8"/>
      <c r="F502" s="9">
        <v>1899.8</v>
      </c>
      <c r="I502" s="7" t="s">
        <v>9</v>
      </c>
      <c r="J502" s="8" t="s">
        <v>45</v>
      </c>
    </row>
    <row r="503" spans="1:10">
      <c r="A503" s="5" t="s">
        <v>712</v>
      </c>
      <c r="B503" s="6">
        <v>44823.732379039349</v>
      </c>
      <c r="C503" s="5" t="s">
        <v>41</v>
      </c>
      <c r="D503" s="11"/>
      <c r="E503" s="8"/>
      <c r="F503" s="9">
        <v>9419.9</v>
      </c>
      <c r="I503" s="7" t="s">
        <v>9</v>
      </c>
      <c r="J503" s="8" t="s">
        <v>180</v>
      </c>
    </row>
    <row r="504" spans="1:10">
      <c r="A504" s="5" t="s">
        <v>712</v>
      </c>
      <c r="B504" s="6">
        <v>44823.732379039349</v>
      </c>
      <c r="C504" s="5" t="s">
        <v>41</v>
      </c>
      <c r="D504" s="11"/>
      <c r="E504" s="8"/>
      <c r="F504" s="9">
        <v>11211.6</v>
      </c>
      <c r="I504" s="7" t="s">
        <v>9</v>
      </c>
      <c r="J504" s="8" t="s">
        <v>176</v>
      </c>
    </row>
    <row r="505" spans="1:10">
      <c r="A505" s="10" t="s">
        <v>15</v>
      </c>
      <c r="B505" s="3"/>
      <c r="C505" s="3"/>
      <c r="D505" s="11"/>
      <c r="E505" s="8"/>
      <c r="F505" s="33">
        <f>SUM(F490:G504)</f>
        <v>44827.399999999994</v>
      </c>
      <c r="H505" s="9"/>
      <c r="I505" s="7"/>
      <c r="J505" s="5"/>
    </row>
    <row r="506" spans="1:10" ht="15.75">
      <c r="A506" s="12" t="s">
        <v>16</v>
      </c>
      <c r="B506" s="12" t="s">
        <v>17</v>
      </c>
      <c r="C506" s="12" t="s">
        <v>18</v>
      </c>
      <c r="D506" s="21">
        <v>111848928</v>
      </c>
      <c r="E506" s="8"/>
      <c r="H506" s="9"/>
      <c r="I506" s="7"/>
      <c r="J506" s="5"/>
    </row>
    <row r="509" spans="1:10">
      <c r="A509" s="1" t="s">
        <v>0</v>
      </c>
      <c r="B509" s="2"/>
      <c r="C509" s="2"/>
      <c r="D509" s="2"/>
      <c r="E509" s="2"/>
      <c r="F509" s="2"/>
      <c r="G509" s="2"/>
      <c r="H509" s="2"/>
      <c r="I509" s="2"/>
      <c r="J509" s="2"/>
    </row>
    <row r="510" spans="1:10">
      <c r="A510" s="3" t="s">
        <v>746</v>
      </c>
      <c r="B510" s="2"/>
      <c r="C510" s="2"/>
      <c r="D510" s="2"/>
      <c r="E510" s="2"/>
      <c r="F510" s="2"/>
      <c r="G510" s="2"/>
      <c r="H510" s="2"/>
      <c r="I510" s="2"/>
      <c r="J510" s="2"/>
    </row>
    <row r="511" spans="1:10">
      <c r="A511" s="103" t="s">
        <v>0</v>
      </c>
      <c r="B511" s="103" t="s">
        <v>2</v>
      </c>
      <c r="C511" s="103" t="s">
        <v>3</v>
      </c>
      <c r="D511" s="103" t="s">
        <v>4</v>
      </c>
      <c r="E511" s="103" t="s">
        <v>5</v>
      </c>
      <c r="F511" s="105" t="s">
        <v>6</v>
      </c>
      <c r="G511" s="106"/>
      <c r="H511" s="107"/>
      <c r="I511" s="103" t="s">
        <v>7</v>
      </c>
      <c r="J511" s="103" t="s">
        <v>8</v>
      </c>
    </row>
    <row r="512" spans="1:10">
      <c r="A512" s="104"/>
      <c r="B512" s="104"/>
      <c r="C512" s="104"/>
      <c r="D512" s="104"/>
      <c r="E512" s="104"/>
      <c r="F512" s="46" t="s">
        <v>9</v>
      </c>
      <c r="G512" s="46" t="s">
        <v>10</v>
      </c>
      <c r="H512" s="46" t="s">
        <v>11</v>
      </c>
      <c r="I512" s="104"/>
      <c r="J512" s="104"/>
    </row>
    <row r="513" spans="1:10">
      <c r="A513" s="5" t="s">
        <v>753</v>
      </c>
      <c r="B513" s="6">
        <v>44824.437252233794</v>
      </c>
      <c r="C513" s="5" t="s">
        <v>41</v>
      </c>
      <c r="D513" s="7"/>
      <c r="E513" s="8"/>
      <c r="F513" s="9">
        <v>10782.1</v>
      </c>
      <c r="I513" s="7" t="s">
        <v>9</v>
      </c>
      <c r="J513" s="8" t="s">
        <v>170</v>
      </c>
    </row>
    <row r="514" spans="1:10">
      <c r="A514" s="5" t="s">
        <v>753</v>
      </c>
      <c r="B514" s="6">
        <v>44824.437252233794</v>
      </c>
      <c r="C514" s="5" t="s">
        <v>41</v>
      </c>
      <c r="D514" s="7"/>
      <c r="E514" s="8"/>
      <c r="F514" s="9">
        <v>9916.7999999999993</v>
      </c>
      <c r="I514" s="7" t="s">
        <v>9</v>
      </c>
      <c r="J514" s="5" t="s">
        <v>42</v>
      </c>
    </row>
    <row r="515" spans="1:10">
      <c r="A515" s="5" t="s">
        <v>753</v>
      </c>
      <c r="B515" s="6">
        <v>44824.437252233794</v>
      </c>
      <c r="C515" s="5" t="s">
        <v>41</v>
      </c>
      <c r="D515" s="7"/>
      <c r="E515" s="8"/>
      <c r="F515" s="9">
        <v>10088.799999999999</v>
      </c>
      <c r="I515" s="7" t="s">
        <v>9</v>
      </c>
      <c r="J515" s="8" t="s">
        <v>171</v>
      </c>
    </row>
    <row r="516" spans="1:10">
      <c r="A516" s="5" t="s">
        <v>753</v>
      </c>
      <c r="B516" s="6">
        <v>44824.437252233794</v>
      </c>
      <c r="C516" s="5" t="s">
        <v>41</v>
      </c>
      <c r="D516" s="7"/>
      <c r="E516" s="8"/>
      <c r="F516" s="9">
        <v>18857.8</v>
      </c>
      <c r="I516" s="7" t="s">
        <v>9</v>
      </c>
      <c r="J516" s="8" t="s">
        <v>44</v>
      </c>
    </row>
    <row r="517" spans="1:10">
      <c r="A517" s="5" t="s">
        <v>753</v>
      </c>
      <c r="B517" s="6">
        <v>44824.437252233794</v>
      </c>
      <c r="C517" s="5" t="s">
        <v>41</v>
      </c>
      <c r="D517" s="7"/>
      <c r="E517" s="8"/>
      <c r="F517" s="9">
        <v>18619.599999999999</v>
      </c>
      <c r="I517" s="7" t="s">
        <v>9</v>
      </c>
      <c r="J517" s="8" t="s">
        <v>174</v>
      </c>
    </row>
    <row r="518" spans="1:10">
      <c r="A518" s="5" t="s">
        <v>753</v>
      </c>
      <c r="B518" s="6">
        <v>44824.437252233794</v>
      </c>
      <c r="C518" s="5" t="s">
        <v>41</v>
      </c>
      <c r="D518" s="7"/>
      <c r="E518" s="8"/>
      <c r="F518" s="9">
        <v>10139.1</v>
      </c>
      <c r="I518" s="7" t="s">
        <v>9</v>
      </c>
      <c r="J518" s="8" t="s">
        <v>175</v>
      </c>
    </row>
    <row r="519" spans="1:10">
      <c r="A519" s="10" t="s">
        <v>15</v>
      </c>
      <c r="B519" s="3"/>
      <c r="C519" s="3"/>
      <c r="D519" s="11"/>
      <c r="E519" s="8"/>
      <c r="F519" s="14">
        <f>SUM(F513:G518)</f>
        <v>78404.200000000012</v>
      </c>
      <c r="H519" s="9"/>
      <c r="I519" s="7"/>
      <c r="J519" s="5"/>
    </row>
    <row r="520" spans="1:10" ht="15.75">
      <c r="A520" s="12" t="s">
        <v>16</v>
      </c>
      <c r="B520" s="12" t="s">
        <v>17</v>
      </c>
      <c r="C520" s="12" t="s">
        <v>18</v>
      </c>
      <c r="D520" s="21">
        <v>111848929</v>
      </c>
      <c r="E520" s="8"/>
      <c r="H520" s="9"/>
      <c r="I520" s="7"/>
      <c r="J520" s="5"/>
    </row>
    <row r="521" spans="1:10">
      <c r="A521" s="5"/>
      <c r="B521" s="6"/>
      <c r="C521" s="5"/>
      <c r="D521" s="11"/>
      <c r="E521" s="8"/>
      <c r="H521" s="9"/>
      <c r="I521" s="7"/>
      <c r="J521" s="5"/>
    </row>
    <row r="522" spans="1:10">
      <c r="A522" s="5"/>
      <c r="B522" s="6"/>
      <c r="C522" s="5"/>
      <c r="D522" s="11"/>
      <c r="E522" s="8"/>
      <c r="H522" s="9"/>
      <c r="I522" s="7"/>
      <c r="J522" s="5"/>
    </row>
    <row r="523" spans="1:10">
      <c r="A523" s="5" t="s">
        <v>752</v>
      </c>
      <c r="B523" s="6">
        <v>44824.77388547454</v>
      </c>
      <c r="C523" s="5" t="s">
        <v>41</v>
      </c>
      <c r="D523" s="13">
        <v>45132838022</v>
      </c>
      <c r="E523" s="8" t="s">
        <v>21</v>
      </c>
      <c r="H523" s="9">
        <v>5000</v>
      </c>
      <c r="I523" s="5" t="s">
        <v>22</v>
      </c>
      <c r="J523" s="5" t="s">
        <v>48</v>
      </c>
    </row>
    <row r="524" spans="1:10">
      <c r="A524" s="5" t="s">
        <v>752</v>
      </c>
      <c r="B524" s="6">
        <v>44824.77388547454</v>
      </c>
      <c r="C524" s="5" t="s">
        <v>41</v>
      </c>
      <c r="D524" s="11">
        <v>526717</v>
      </c>
      <c r="E524" s="8" t="s">
        <v>21</v>
      </c>
      <c r="H524" s="9">
        <v>62670.8</v>
      </c>
      <c r="I524" s="5" t="s">
        <v>22</v>
      </c>
      <c r="J524" s="5" t="s">
        <v>50</v>
      </c>
    </row>
    <row r="525" spans="1:10">
      <c r="A525" s="5" t="s">
        <v>752</v>
      </c>
      <c r="B525" s="6">
        <v>44824.77388547454</v>
      </c>
      <c r="C525" s="5" t="s">
        <v>41</v>
      </c>
      <c r="D525" s="11">
        <v>561116</v>
      </c>
      <c r="E525" s="8" t="s">
        <v>21</v>
      </c>
      <c r="H525" s="9">
        <v>32757.3</v>
      </c>
      <c r="I525" s="5" t="s">
        <v>22</v>
      </c>
      <c r="J525" s="5" t="s">
        <v>48</v>
      </c>
    </row>
    <row r="526" spans="1:10">
      <c r="A526" s="5" t="s">
        <v>752</v>
      </c>
      <c r="B526" s="6">
        <v>44824.77388547454</v>
      </c>
      <c r="C526" s="5" t="s">
        <v>41</v>
      </c>
      <c r="D526" s="11">
        <v>387899</v>
      </c>
      <c r="E526" s="8" t="s">
        <v>21</v>
      </c>
      <c r="H526" s="9">
        <v>35721.1</v>
      </c>
      <c r="I526" s="5" t="s">
        <v>22</v>
      </c>
      <c r="J526" s="5" t="s">
        <v>51</v>
      </c>
    </row>
    <row r="527" spans="1:10">
      <c r="A527" s="5" t="s">
        <v>752</v>
      </c>
      <c r="B527" s="6">
        <v>44824.77388547454</v>
      </c>
      <c r="C527" s="5" t="s">
        <v>41</v>
      </c>
      <c r="D527" s="11">
        <v>221755411</v>
      </c>
      <c r="E527" s="5" t="s">
        <v>73</v>
      </c>
      <c r="H527" s="9">
        <v>23920</v>
      </c>
      <c r="I527" s="5" t="s">
        <v>22</v>
      </c>
      <c r="J527" s="8" t="s">
        <v>52</v>
      </c>
    </row>
    <row r="528" spans="1:10">
      <c r="A528" s="5" t="s">
        <v>752</v>
      </c>
      <c r="B528" s="6">
        <v>44824.77388547454</v>
      </c>
      <c r="C528" s="5" t="s">
        <v>41</v>
      </c>
      <c r="D528" s="11">
        <v>221755412</v>
      </c>
      <c r="E528" s="5" t="s">
        <v>73</v>
      </c>
      <c r="H528" s="9">
        <v>6080</v>
      </c>
      <c r="I528" s="5" t="s">
        <v>22</v>
      </c>
      <c r="J528" s="8" t="s">
        <v>52</v>
      </c>
    </row>
    <row r="529" spans="1:10">
      <c r="A529" s="5" t="s">
        <v>752</v>
      </c>
      <c r="B529" s="6">
        <v>44824.77388547454</v>
      </c>
      <c r="C529" s="5" t="s">
        <v>41</v>
      </c>
      <c r="D529" s="11">
        <v>222398991</v>
      </c>
      <c r="E529" s="5" t="s">
        <v>73</v>
      </c>
      <c r="H529" s="9">
        <v>803.91</v>
      </c>
      <c r="I529" s="5" t="s">
        <v>22</v>
      </c>
      <c r="J529" s="8" t="s">
        <v>52</v>
      </c>
    </row>
    <row r="530" spans="1:10">
      <c r="A530" s="5" t="s">
        <v>752</v>
      </c>
      <c r="B530" s="6">
        <v>44824.77388547454</v>
      </c>
      <c r="C530" s="5" t="s">
        <v>41</v>
      </c>
      <c r="D530" s="11">
        <v>222398992</v>
      </c>
      <c r="E530" s="5" t="s">
        <v>73</v>
      </c>
      <c r="H530" s="9">
        <v>14196.09</v>
      </c>
      <c r="I530" s="5" t="s">
        <v>22</v>
      </c>
      <c r="J530" s="8" t="s">
        <v>52</v>
      </c>
    </row>
    <row r="531" spans="1:10">
      <c r="A531" s="5" t="s">
        <v>752</v>
      </c>
      <c r="B531" s="6">
        <v>44824.77388547454</v>
      </c>
      <c r="C531" s="5" t="s">
        <v>41</v>
      </c>
      <c r="D531" s="11">
        <v>2939945954</v>
      </c>
      <c r="E531" s="5" t="s">
        <v>73</v>
      </c>
      <c r="H531" s="9">
        <v>30665.599999999999</v>
      </c>
      <c r="I531" s="5" t="s">
        <v>22</v>
      </c>
      <c r="J531" s="8" t="s">
        <v>52</v>
      </c>
    </row>
    <row r="532" spans="1:10">
      <c r="A532" s="5" t="s">
        <v>752</v>
      </c>
      <c r="B532" s="6">
        <v>44824.77388547454</v>
      </c>
      <c r="C532" s="5" t="s">
        <v>41</v>
      </c>
      <c r="D532" s="11"/>
      <c r="E532" s="8"/>
      <c r="F532" s="9">
        <v>9525.6</v>
      </c>
      <c r="I532" s="7" t="s">
        <v>9</v>
      </c>
      <c r="J532" s="8" t="s">
        <v>173</v>
      </c>
    </row>
    <row r="533" spans="1:10">
      <c r="A533" s="5" t="s">
        <v>752</v>
      </c>
      <c r="B533" s="6">
        <v>44824.77388547454</v>
      </c>
      <c r="C533" s="5" t="s">
        <v>41</v>
      </c>
      <c r="D533" s="11"/>
      <c r="E533" s="8"/>
      <c r="F533" s="9">
        <v>100</v>
      </c>
      <c r="I533" s="7" t="s">
        <v>9</v>
      </c>
      <c r="J533" s="5" t="s">
        <v>48</v>
      </c>
    </row>
    <row r="534" spans="1:10">
      <c r="A534" s="10" t="s">
        <v>15</v>
      </c>
      <c r="B534" s="3"/>
      <c r="C534" s="3"/>
      <c r="D534" s="11"/>
      <c r="E534" s="8"/>
      <c r="F534" s="14">
        <f>SUM(F523:G533)</f>
        <v>9625.6</v>
      </c>
      <c r="H534" s="9"/>
      <c r="I534" s="7"/>
      <c r="J534" s="5"/>
    </row>
    <row r="535" spans="1:10" ht="15.75">
      <c r="A535" s="12" t="s">
        <v>16</v>
      </c>
      <c r="B535" s="12" t="s">
        <v>17</v>
      </c>
      <c r="C535" s="12" t="s">
        <v>18</v>
      </c>
      <c r="D535" s="21">
        <v>111856730</v>
      </c>
      <c r="E535" s="8"/>
      <c r="H535" s="9"/>
      <c r="I535" s="7"/>
      <c r="J535" s="5"/>
    </row>
    <row r="538" spans="1:10">
      <c r="A538" s="1" t="s">
        <v>0</v>
      </c>
      <c r="B538" s="2"/>
      <c r="C538" s="2"/>
      <c r="D538" s="2"/>
      <c r="E538" s="2"/>
      <c r="F538" s="2"/>
      <c r="G538" s="2"/>
      <c r="H538" s="2"/>
      <c r="I538" s="2"/>
      <c r="J538" s="2"/>
    </row>
    <row r="539" spans="1:10">
      <c r="A539" s="3" t="s">
        <v>784</v>
      </c>
      <c r="B539" s="2"/>
      <c r="C539" s="2"/>
      <c r="D539" s="2"/>
      <c r="E539" s="2"/>
      <c r="F539" s="2"/>
      <c r="G539" s="2"/>
      <c r="H539" s="2"/>
      <c r="I539" s="2"/>
      <c r="J539" s="2"/>
    </row>
    <row r="540" spans="1:10">
      <c r="A540" s="103" t="s">
        <v>0</v>
      </c>
      <c r="B540" s="103" t="s">
        <v>2</v>
      </c>
      <c r="C540" s="103" t="s">
        <v>3</v>
      </c>
      <c r="D540" s="103" t="s">
        <v>4</v>
      </c>
      <c r="E540" s="103" t="s">
        <v>5</v>
      </c>
      <c r="F540" s="105" t="s">
        <v>6</v>
      </c>
      <c r="G540" s="106"/>
      <c r="H540" s="107"/>
      <c r="I540" s="103" t="s">
        <v>7</v>
      </c>
      <c r="J540" s="103" t="s">
        <v>8</v>
      </c>
    </row>
    <row r="541" spans="1:10">
      <c r="A541" s="104"/>
      <c r="B541" s="104"/>
      <c r="C541" s="104"/>
      <c r="D541" s="104"/>
      <c r="E541" s="104"/>
      <c r="F541" s="46" t="s">
        <v>9</v>
      </c>
      <c r="G541" s="46" t="s">
        <v>10</v>
      </c>
      <c r="H541" s="46" t="s">
        <v>11</v>
      </c>
      <c r="I541" s="104"/>
      <c r="J541" s="104"/>
    </row>
    <row r="542" spans="1:10">
      <c r="A542" s="5" t="s">
        <v>790</v>
      </c>
      <c r="B542" s="6">
        <v>44825.493678472223</v>
      </c>
      <c r="C542" s="5" t="s">
        <v>41</v>
      </c>
      <c r="D542" s="11"/>
      <c r="E542" s="8"/>
      <c r="G542" s="9">
        <v>14914.38</v>
      </c>
      <c r="I542" s="7" t="s">
        <v>10</v>
      </c>
      <c r="J542" s="8" t="s">
        <v>170</v>
      </c>
    </row>
    <row r="543" spans="1:10">
      <c r="A543" s="5" t="s">
        <v>790</v>
      </c>
      <c r="B543" s="6">
        <v>44825.493678472223</v>
      </c>
      <c r="C543" s="5" t="s">
        <v>41</v>
      </c>
      <c r="D543" s="11"/>
      <c r="E543" s="8"/>
      <c r="F543" s="9">
        <v>12356</v>
      </c>
      <c r="I543" s="7" t="s">
        <v>9</v>
      </c>
      <c r="J543" s="8" t="s">
        <v>170</v>
      </c>
    </row>
    <row r="544" spans="1:10">
      <c r="A544" s="5" t="s">
        <v>790</v>
      </c>
      <c r="B544" s="6">
        <v>44825.493678472223</v>
      </c>
      <c r="C544" s="5" t="s">
        <v>41</v>
      </c>
      <c r="D544" s="11"/>
      <c r="E544" s="8"/>
      <c r="F544" s="9">
        <v>12598</v>
      </c>
      <c r="I544" s="7" t="s">
        <v>9</v>
      </c>
      <c r="J544" s="5" t="s">
        <v>42</v>
      </c>
    </row>
    <row r="545" spans="1:10">
      <c r="A545" s="5" t="s">
        <v>790</v>
      </c>
      <c r="B545" s="6">
        <v>44825.493678472223</v>
      </c>
      <c r="C545" s="5" t="s">
        <v>41</v>
      </c>
      <c r="D545" s="11"/>
      <c r="E545" s="8"/>
      <c r="F545" s="9">
        <v>10463.1</v>
      </c>
      <c r="I545" s="7" t="s">
        <v>9</v>
      </c>
      <c r="J545" s="8" t="s">
        <v>171</v>
      </c>
    </row>
    <row r="546" spans="1:10">
      <c r="A546" s="5" t="s">
        <v>790</v>
      </c>
      <c r="B546" s="6">
        <v>44825.493678472223</v>
      </c>
      <c r="C546" s="5" t="s">
        <v>41</v>
      </c>
      <c r="D546" s="11"/>
      <c r="E546" s="8"/>
      <c r="F546" s="9">
        <v>2974</v>
      </c>
      <c r="I546" s="7" t="s">
        <v>9</v>
      </c>
      <c r="J546" s="8" t="s">
        <v>43</v>
      </c>
    </row>
    <row r="547" spans="1:10">
      <c r="A547" s="5" t="s">
        <v>790</v>
      </c>
      <c r="B547" s="6">
        <v>44825.493678472223</v>
      </c>
      <c r="C547" s="5" t="s">
        <v>41</v>
      </c>
      <c r="D547" s="11"/>
      <c r="E547" s="8"/>
      <c r="F547" s="9">
        <v>20838.5</v>
      </c>
      <c r="I547" s="7" t="s">
        <v>9</v>
      </c>
      <c r="J547" s="5" t="s">
        <v>172</v>
      </c>
    </row>
    <row r="548" spans="1:10">
      <c r="A548" s="5" t="s">
        <v>790</v>
      </c>
      <c r="B548" s="6">
        <v>44825.493678472223</v>
      </c>
      <c r="C548" s="5" t="s">
        <v>41</v>
      </c>
      <c r="D548" s="11"/>
      <c r="E548" s="8"/>
      <c r="F548" s="9">
        <v>31743.7</v>
      </c>
      <c r="I548" s="7" t="s">
        <v>9</v>
      </c>
      <c r="J548" s="8" t="s">
        <v>44</v>
      </c>
    </row>
    <row r="549" spans="1:10">
      <c r="A549" s="5" t="s">
        <v>790</v>
      </c>
      <c r="B549" s="6">
        <v>44825.493678472223</v>
      </c>
      <c r="C549" s="5" t="s">
        <v>41</v>
      </c>
      <c r="D549" s="11"/>
      <c r="E549" s="8"/>
      <c r="F549" s="9">
        <v>3829.4</v>
      </c>
      <c r="I549" s="7" t="s">
        <v>9</v>
      </c>
      <c r="J549" s="5" t="s">
        <v>178</v>
      </c>
    </row>
    <row r="550" spans="1:10">
      <c r="A550" s="5" t="s">
        <v>790</v>
      </c>
      <c r="B550" s="6">
        <v>44825.493678472223</v>
      </c>
      <c r="C550" s="5" t="s">
        <v>41</v>
      </c>
      <c r="D550" s="11"/>
      <c r="E550" s="8"/>
      <c r="F550" s="9">
        <v>11399</v>
      </c>
      <c r="I550" s="7" t="s">
        <v>9</v>
      </c>
      <c r="J550" s="8" t="s">
        <v>174</v>
      </c>
    </row>
    <row r="551" spans="1:10">
      <c r="A551" s="5" t="s">
        <v>790</v>
      </c>
      <c r="B551" s="6">
        <v>44825.493678472223</v>
      </c>
      <c r="C551" s="5" t="s">
        <v>41</v>
      </c>
      <c r="D551" s="11"/>
      <c r="E551" s="8"/>
      <c r="F551" s="9">
        <v>26119.4</v>
      </c>
      <c r="I551" s="7" t="s">
        <v>9</v>
      </c>
      <c r="J551" s="8" t="s">
        <v>45</v>
      </c>
    </row>
    <row r="552" spans="1:10">
      <c r="A552" s="5" t="s">
        <v>790</v>
      </c>
      <c r="B552" s="6">
        <v>44825.493678472223</v>
      </c>
      <c r="C552" s="5" t="s">
        <v>41</v>
      </c>
      <c r="D552" s="11"/>
      <c r="E552" s="8"/>
      <c r="F552" s="9">
        <v>13294.7</v>
      </c>
      <c r="I552" s="7" t="s">
        <v>9</v>
      </c>
      <c r="J552" s="8" t="s">
        <v>180</v>
      </c>
    </row>
    <row r="553" spans="1:10">
      <c r="A553" s="5" t="s">
        <v>790</v>
      </c>
      <c r="B553" s="6">
        <v>44825.493678472223</v>
      </c>
      <c r="C553" s="5" t="s">
        <v>41</v>
      </c>
      <c r="D553" s="11"/>
      <c r="E553" s="8"/>
      <c r="F553" s="9">
        <v>12131.1</v>
      </c>
      <c r="I553" s="7" t="s">
        <v>9</v>
      </c>
      <c r="J553" s="8" t="s">
        <v>175</v>
      </c>
    </row>
    <row r="554" spans="1:10">
      <c r="A554" s="5" t="s">
        <v>790</v>
      </c>
      <c r="B554" s="6">
        <v>44825.493678472223</v>
      </c>
      <c r="C554" s="5" t="s">
        <v>41</v>
      </c>
      <c r="D554" s="11"/>
      <c r="E554" s="8"/>
      <c r="F554" s="9">
        <v>10707.2</v>
      </c>
      <c r="I554" s="7" t="s">
        <v>9</v>
      </c>
      <c r="J554" s="8" t="s">
        <v>176</v>
      </c>
    </row>
    <row r="555" spans="1:10">
      <c r="A555" s="10" t="s">
        <v>15</v>
      </c>
      <c r="B555" s="3"/>
      <c r="C555" s="3"/>
      <c r="D555" s="11"/>
      <c r="E555" s="8"/>
      <c r="F555" s="34">
        <f>SUM(F542:G554)</f>
        <v>183368.48</v>
      </c>
      <c r="H555" s="9"/>
      <c r="I555" s="7"/>
      <c r="J555" s="5"/>
    </row>
    <row r="556" spans="1:10" ht="15.75">
      <c r="A556" s="12" t="s">
        <v>16</v>
      </c>
      <c r="B556" s="12" t="s">
        <v>17</v>
      </c>
      <c r="C556" s="12" t="s">
        <v>18</v>
      </c>
      <c r="D556" s="21">
        <v>111856732</v>
      </c>
      <c r="E556" s="8"/>
      <c r="H556" s="9"/>
      <c r="I556" s="7"/>
      <c r="J556" s="5"/>
    </row>
    <row r="557" spans="1:10">
      <c r="A557" s="5"/>
      <c r="B557" s="6"/>
      <c r="C557" s="5"/>
      <c r="D557" s="11"/>
      <c r="E557" s="8"/>
      <c r="H557" s="9"/>
      <c r="I557" s="7"/>
      <c r="J557" s="5"/>
    </row>
    <row r="558" spans="1:10">
      <c r="A558" s="5"/>
      <c r="B558" s="6"/>
      <c r="C558" s="5"/>
      <c r="D558" s="11"/>
      <c r="E558" s="8"/>
      <c r="H558" s="9"/>
      <c r="I558" s="7"/>
      <c r="J558" s="5"/>
    </row>
    <row r="559" spans="1:10">
      <c r="A559" s="5" t="s">
        <v>789</v>
      </c>
      <c r="B559" s="6">
        <v>44825.713987326388</v>
      </c>
      <c r="C559" s="5" t="s">
        <v>41</v>
      </c>
      <c r="D559" s="11"/>
      <c r="E559" s="8"/>
      <c r="G559" s="9">
        <v>5760.52</v>
      </c>
      <c r="I559" s="7" t="s">
        <v>10</v>
      </c>
      <c r="J559" s="5" t="s">
        <v>365</v>
      </c>
    </row>
    <row r="560" spans="1:10">
      <c r="A560" s="5" t="s">
        <v>789</v>
      </c>
      <c r="B560" s="6">
        <v>44825.713987326388</v>
      </c>
      <c r="C560" s="5" t="s">
        <v>41</v>
      </c>
      <c r="D560" s="11"/>
      <c r="E560" s="8"/>
      <c r="G560" s="9">
        <v>5070.58</v>
      </c>
      <c r="I560" s="7" t="s">
        <v>10</v>
      </c>
      <c r="J560" s="5" t="s">
        <v>178</v>
      </c>
    </row>
    <row r="561" spans="1:10">
      <c r="A561" s="5" t="s">
        <v>789</v>
      </c>
      <c r="B561" s="6">
        <v>44825.713987326388</v>
      </c>
      <c r="C561" s="5" t="s">
        <v>41</v>
      </c>
      <c r="D561" s="11">
        <v>417109</v>
      </c>
      <c r="E561" s="8" t="s">
        <v>21</v>
      </c>
      <c r="H561" s="9">
        <v>15511.6</v>
      </c>
      <c r="I561" s="5" t="s">
        <v>22</v>
      </c>
      <c r="J561" s="5" t="s">
        <v>50</v>
      </c>
    </row>
    <row r="562" spans="1:10">
      <c r="A562" s="5" t="s">
        <v>789</v>
      </c>
      <c r="B562" s="6">
        <v>44825.713987326388</v>
      </c>
      <c r="C562" s="5" t="s">
        <v>41</v>
      </c>
      <c r="D562" s="13">
        <v>45162934699</v>
      </c>
      <c r="E562" s="8" t="s">
        <v>21</v>
      </c>
      <c r="H562" s="9">
        <v>5000</v>
      </c>
      <c r="I562" s="5" t="s">
        <v>22</v>
      </c>
      <c r="J562" s="5" t="s">
        <v>48</v>
      </c>
    </row>
    <row r="563" spans="1:10">
      <c r="A563" s="5" t="s">
        <v>789</v>
      </c>
      <c r="B563" s="6">
        <v>44825.713987326388</v>
      </c>
      <c r="C563" s="5" t="s">
        <v>41</v>
      </c>
      <c r="D563" s="11">
        <v>417127</v>
      </c>
      <c r="E563" s="8" t="s">
        <v>21</v>
      </c>
      <c r="H563" s="9">
        <v>51815.4</v>
      </c>
      <c r="I563" s="5" t="s">
        <v>22</v>
      </c>
      <c r="J563" s="5" t="s">
        <v>48</v>
      </c>
    </row>
    <row r="564" spans="1:10">
      <c r="A564" s="5" t="s">
        <v>789</v>
      </c>
      <c r="B564" s="6">
        <v>44825.713987326388</v>
      </c>
      <c r="C564" s="5" t="s">
        <v>41</v>
      </c>
      <c r="D564" s="11">
        <v>22273584</v>
      </c>
      <c r="E564" s="5" t="s">
        <v>73</v>
      </c>
      <c r="H564" s="9">
        <v>23617</v>
      </c>
      <c r="I564" s="5" t="s">
        <v>22</v>
      </c>
      <c r="J564" s="8" t="s">
        <v>52</v>
      </c>
    </row>
    <row r="565" spans="1:10">
      <c r="A565" s="5" t="s">
        <v>789</v>
      </c>
      <c r="B565" s="6">
        <v>44825.713987326388</v>
      </c>
      <c r="C565" s="5" t="s">
        <v>41</v>
      </c>
      <c r="D565" s="13">
        <v>16460417098</v>
      </c>
      <c r="E565" s="8" t="s">
        <v>21</v>
      </c>
      <c r="H565" s="9">
        <v>1595.9</v>
      </c>
      <c r="I565" s="5" t="s">
        <v>22</v>
      </c>
      <c r="J565" s="5" t="s">
        <v>51</v>
      </c>
    </row>
    <row r="566" spans="1:10">
      <c r="A566" s="5" t="s">
        <v>789</v>
      </c>
      <c r="B566" s="6">
        <v>44825.713987326388</v>
      </c>
      <c r="C566" s="5" t="s">
        <v>41</v>
      </c>
      <c r="D566" s="11">
        <v>417132</v>
      </c>
      <c r="E566" s="8" t="s">
        <v>21</v>
      </c>
      <c r="H566" s="9">
        <v>21537.599999999999</v>
      </c>
      <c r="I566" s="5" t="s">
        <v>22</v>
      </c>
      <c r="J566" s="5" t="s">
        <v>51</v>
      </c>
    </row>
    <row r="567" spans="1:10">
      <c r="A567" s="5" t="s">
        <v>789</v>
      </c>
      <c r="B567" s="6">
        <v>44825.713987326388</v>
      </c>
      <c r="C567" s="5" t="s">
        <v>41</v>
      </c>
      <c r="D567" s="11"/>
      <c r="E567" s="8"/>
      <c r="F567" s="9">
        <v>20047.2</v>
      </c>
      <c r="I567" s="7" t="s">
        <v>9</v>
      </c>
      <c r="J567" s="5" t="s">
        <v>172</v>
      </c>
    </row>
    <row r="568" spans="1:10">
      <c r="A568" s="5" t="s">
        <v>789</v>
      </c>
      <c r="B568" s="6">
        <v>44825.713987326388</v>
      </c>
      <c r="C568" s="5" t="s">
        <v>41</v>
      </c>
      <c r="D568" s="11"/>
      <c r="E568" s="8"/>
      <c r="F568" s="9">
        <v>10254.9</v>
      </c>
      <c r="I568" s="7" t="s">
        <v>9</v>
      </c>
      <c r="J568" s="8" t="s">
        <v>173</v>
      </c>
    </row>
    <row r="569" spans="1:10">
      <c r="A569" s="5" t="s">
        <v>789</v>
      </c>
      <c r="B569" s="6">
        <v>44825.713987326388</v>
      </c>
      <c r="C569" s="5" t="s">
        <v>41</v>
      </c>
      <c r="D569" s="11"/>
      <c r="E569" s="8"/>
      <c r="F569" s="9">
        <v>1323.2</v>
      </c>
      <c r="I569" s="7" t="s">
        <v>9</v>
      </c>
      <c r="J569" s="5" t="s">
        <v>178</v>
      </c>
    </row>
    <row r="570" spans="1:10">
      <c r="A570" s="5" t="s">
        <v>789</v>
      </c>
      <c r="B570" s="6">
        <v>44825.713987326388</v>
      </c>
      <c r="C570" s="5" t="s">
        <v>41</v>
      </c>
      <c r="D570" s="11"/>
      <c r="E570" s="8"/>
      <c r="F570" s="9">
        <v>2388.8000000000002</v>
      </c>
      <c r="I570" s="7" t="s">
        <v>9</v>
      </c>
      <c r="J570" s="5" t="s">
        <v>51</v>
      </c>
    </row>
    <row r="571" spans="1:10">
      <c r="A571" s="10" t="s">
        <v>15</v>
      </c>
      <c r="B571" s="3"/>
      <c r="C571" s="3"/>
      <c r="D571" s="11"/>
      <c r="E571" s="8"/>
      <c r="F571" s="33">
        <f>SUM(F559:G570)</f>
        <v>44845.200000000004</v>
      </c>
      <c r="H571" s="9"/>
      <c r="I571" s="7"/>
      <c r="J571" s="5"/>
    </row>
    <row r="572" spans="1:10" ht="15.75">
      <c r="A572" s="12" t="s">
        <v>16</v>
      </c>
      <c r="B572" s="12" t="s">
        <v>17</v>
      </c>
      <c r="C572" s="12" t="s">
        <v>18</v>
      </c>
      <c r="D572" s="21">
        <v>111858339</v>
      </c>
      <c r="E572" s="8"/>
      <c r="H572" s="9"/>
      <c r="I572" s="7"/>
      <c r="J572" s="5"/>
    </row>
    <row r="575" spans="1:10">
      <c r="A575" s="1" t="s">
        <v>0</v>
      </c>
      <c r="B575" s="2"/>
      <c r="C575" s="2"/>
      <c r="D575" s="2"/>
      <c r="E575" s="2"/>
      <c r="F575" s="2"/>
      <c r="G575" s="2"/>
      <c r="H575" s="2"/>
      <c r="I575" s="2"/>
      <c r="J575" s="2"/>
    </row>
    <row r="576" spans="1:10">
      <c r="A576" s="3" t="s">
        <v>817</v>
      </c>
      <c r="B576" s="2"/>
      <c r="C576" s="2"/>
      <c r="D576" s="2"/>
      <c r="E576" s="2"/>
      <c r="F576" s="2"/>
      <c r="G576" s="2"/>
      <c r="H576" s="2"/>
      <c r="I576" s="2"/>
      <c r="J576" s="2"/>
    </row>
    <row r="577" spans="1:10">
      <c r="A577" s="103" t="s">
        <v>0</v>
      </c>
      <c r="B577" s="103" t="s">
        <v>2</v>
      </c>
      <c r="C577" s="103" t="s">
        <v>3</v>
      </c>
      <c r="D577" s="103" t="s">
        <v>4</v>
      </c>
      <c r="E577" s="103" t="s">
        <v>5</v>
      </c>
      <c r="F577" s="105" t="s">
        <v>6</v>
      </c>
      <c r="G577" s="106"/>
      <c r="H577" s="107"/>
      <c r="I577" s="103" t="s">
        <v>7</v>
      </c>
      <c r="J577" s="103" t="s">
        <v>8</v>
      </c>
    </row>
    <row r="578" spans="1:10">
      <c r="A578" s="104"/>
      <c r="B578" s="104"/>
      <c r="C578" s="104"/>
      <c r="D578" s="104"/>
      <c r="E578" s="104"/>
      <c r="F578" s="46" t="s">
        <v>9</v>
      </c>
      <c r="G578" s="46" t="s">
        <v>10</v>
      </c>
      <c r="H578" s="46" t="s">
        <v>11</v>
      </c>
      <c r="I578" s="104"/>
      <c r="J578" s="104"/>
    </row>
    <row r="579" spans="1:10">
      <c r="A579" s="5" t="s">
        <v>823</v>
      </c>
      <c r="B579" s="6">
        <v>44826.48755730324</v>
      </c>
      <c r="C579" s="5" t="s">
        <v>41</v>
      </c>
      <c r="D579" s="7"/>
      <c r="E579" s="8"/>
      <c r="F579" s="9">
        <v>11967.8</v>
      </c>
      <c r="I579" s="7" t="s">
        <v>9</v>
      </c>
      <c r="J579" s="8" t="s">
        <v>170</v>
      </c>
    </row>
    <row r="580" spans="1:10">
      <c r="A580" s="5" t="s">
        <v>823</v>
      </c>
      <c r="B580" s="6">
        <v>44826.48755730324</v>
      </c>
      <c r="C580" s="5" t="s">
        <v>41</v>
      </c>
      <c r="D580" s="7"/>
      <c r="E580" s="8"/>
      <c r="F580" s="9">
        <v>31070</v>
      </c>
      <c r="I580" s="7" t="s">
        <v>9</v>
      </c>
      <c r="J580" s="5" t="s">
        <v>42</v>
      </c>
    </row>
    <row r="581" spans="1:10">
      <c r="A581" s="5" t="s">
        <v>823</v>
      </c>
      <c r="B581" s="6">
        <v>44826.48755730324</v>
      </c>
      <c r="C581" s="5" t="s">
        <v>41</v>
      </c>
      <c r="D581" s="7"/>
      <c r="E581" s="8"/>
      <c r="F581" s="9">
        <v>19359</v>
      </c>
      <c r="I581" s="7" t="s">
        <v>9</v>
      </c>
      <c r="J581" s="8" t="s">
        <v>171</v>
      </c>
    </row>
    <row r="582" spans="1:10">
      <c r="A582" s="5" t="s">
        <v>823</v>
      </c>
      <c r="B582" s="6">
        <v>44826.48755730324</v>
      </c>
      <c r="C582" s="5" t="s">
        <v>41</v>
      </c>
      <c r="D582" s="7"/>
      <c r="E582" s="8"/>
      <c r="F582" s="9">
        <v>5602.9</v>
      </c>
      <c r="I582" s="7" t="s">
        <v>9</v>
      </c>
      <c r="J582" s="8" t="s">
        <v>43</v>
      </c>
    </row>
    <row r="583" spans="1:10">
      <c r="A583" s="5" t="s">
        <v>823</v>
      </c>
      <c r="B583" s="6">
        <v>44826.48755730324</v>
      </c>
      <c r="C583" s="5" t="s">
        <v>41</v>
      </c>
      <c r="D583" s="7"/>
      <c r="E583" s="8"/>
      <c r="F583" s="9">
        <v>26470.1</v>
      </c>
      <c r="I583" s="7" t="s">
        <v>9</v>
      </c>
      <c r="J583" s="8" t="s">
        <v>44</v>
      </c>
    </row>
    <row r="584" spans="1:10">
      <c r="A584" s="5" t="s">
        <v>823</v>
      </c>
      <c r="B584" s="6">
        <v>44826.48755730324</v>
      </c>
      <c r="C584" s="5" t="s">
        <v>41</v>
      </c>
      <c r="D584" s="7"/>
      <c r="E584" s="8"/>
      <c r="F584" s="9">
        <v>11775.1</v>
      </c>
      <c r="I584" s="7" t="s">
        <v>9</v>
      </c>
      <c r="J584" s="8" t="s">
        <v>174</v>
      </c>
    </row>
    <row r="585" spans="1:10">
      <c r="A585" s="5" t="s">
        <v>823</v>
      </c>
      <c r="B585" s="6">
        <v>44826.48755730324</v>
      </c>
      <c r="C585" s="5" t="s">
        <v>41</v>
      </c>
      <c r="D585" s="7"/>
      <c r="E585" s="8"/>
      <c r="F585" s="9">
        <v>29055.5</v>
      </c>
      <c r="I585" s="7" t="s">
        <v>9</v>
      </c>
      <c r="J585" s="8" t="s">
        <v>45</v>
      </c>
    </row>
    <row r="586" spans="1:10">
      <c r="A586" s="5" t="s">
        <v>823</v>
      </c>
      <c r="B586" s="6">
        <v>44826.48755730324</v>
      </c>
      <c r="C586" s="5" t="s">
        <v>41</v>
      </c>
      <c r="D586" s="7"/>
      <c r="E586" s="8"/>
      <c r="F586" s="9">
        <v>10119.799999999999</v>
      </c>
      <c r="I586" s="7" t="s">
        <v>9</v>
      </c>
      <c r="J586" s="8" t="s">
        <v>175</v>
      </c>
    </row>
    <row r="587" spans="1:10">
      <c r="A587" s="5" t="s">
        <v>823</v>
      </c>
      <c r="B587" s="6">
        <v>44826.48755730324</v>
      </c>
      <c r="C587" s="5" t="s">
        <v>41</v>
      </c>
      <c r="D587" s="7"/>
      <c r="E587" s="8"/>
      <c r="F587" s="9">
        <v>4049.7</v>
      </c>
      <c r="I587" s="7" t="s">
        <v>9</v>
      </c>
      <c r="J587" s="8" t="s">
        <v>176</v>
      </c>
    </row>
    <row r="588" spans="1:10">
      <c r="A588" s="10" t="s">
        <v>15</v>
      </c>
      <c r="B588" s="3"/>
      <c r="C588" s="3"/>
      <c r="D588" s="11"/>
      <c r="E588" s="8"/>
      <c r="F588" s="14">
        <f>SUM(F579:G587)</f>
        <v>149469.9</v>
      </c>
      <c r="H588" s="9"/>
      <c r="I588" s="7"/>
      <c r="J588" s="5"/>
    </row>
    <row r="589" spans="1:10" ht="15.75">
      <c r="A589" s="12" t="s">
        <v>16</v>
      </c>
      <c r="B589" s="12" t="s">
        <v>17</v>
      </c>
      <c r="C589" s="12" t="s">
        <v>18</v>
      </c>
      <c r="D589" s="21">
        <v>111858340</v>
      </c>
      <c r="E589" s="8"/>
      <c r="H589" s="9"/>
      <c r="I589" s="7"/>
      <c r="J589" s="5"/>
    </row>
    <row r="590" spans="1:10">
      <c r="A590" s="5"/>
      <c r="B590" s="6"/>
      <c r="C590" s="5"/>
      <c r="D590" s="11"/>
      <c r="E590" s="8"/>
      <c r="H590" s="9"/>
      <c r="I590" s="7"/>
      <c r="J590" s="5"/>
    </row>
    <row r="591" spans="1:10">
      <c r="A591" s="5"/>
      <c r="B591" s="6"/>
      <c r="C591" s="5"/>
      <c r="D591" s="11"/>
      <c r="E591" s="8"/>
      <c r="H591" s="9"/>
      <c r="I591" s="7"/>
      <c r="J591" s="5"/>
    </row>
    <row r="592" spans="1:10">
      <c r="A592" s="5" t="s">
        <v>822</v>
      </c>
      <c r="B592" s="6">
        <v>44826.716977465279</v>
      </c>
      <c r="C592" s="5" t="s">
        <v>41</v>
      </c>
      <c r="D592" s="11">
        <v>561493</v>
      </c>
      <c r="E592" s="8" t="s">
        <v>21</v>
      </c>
      <c r="H592" s="9">
        <v>13267.2</v>
      </c>
      <c r="I592" s="5" t="s">
        <v>22</v>
      </c>
      <c r="J592" s="5" t="s">
        <v>51</v>
      </c>
    </row>
    <row r="593" spans="1:10">
      <c r="A593" s="5" t="s">
        <v>822</v>
      </c>
      <c r="B593" s="6">
        <v>44826.716977465279</v>
      </c>
      <c r="C593" s="5" t="s">
        <v>41</v>
      </c>
      <c r="D593" s="11">
        <v>417268</v>
      </c>
      <c r="E593" s="8" t="s">
        <v>21</v>
      </c>
      <c r="H593" s="9">
        <v>14587.8</v>
      </c>
      <c r="I593" s="5" t="s">
        <v>22</v>
      </c>
      <c r="J593" s="5" t="s">
        <v>50</v>
      </c>
    </row>
    <row r="594" spans="1:10">
      <c r="A594" s="5" t="s">
        <v>822</v>
      </c>
      <c r="B594" s="6">
        <v>44826.716977465279</v>
      </c>
      <c r="C594" s="5" t="s">
        <v>41</v>
      </c>
      <c r="D594" s="13">
        <v>45122963316</v>
      </c>
      <c r="E594" s="8" t="s">
        <v>21</v>
      </c>
      <c r="H594" s="9">
        <v>5000</v>
      </c>
      <c r="I594" s="5" t="s">
        <v>22</v>
      </c>
      <c r="J594" s="5" t="s">
        <v>48</v>
      </c>
    </row>
    <row r="595" spans="1:10">
      <c r="A595" s="5" t="s">
        <v>822</v>
      </c>
      <c r="B595" s="6">
        <v>44826.716977465279</v>
      </c>
      <c r="C595" s="5" t="s">
        <v>41</v>
      </c>
      <c r="D595" s="11">
        <v>2941865842</v>
      </c>
      <c r="E595" s="5" t="s">
        <v>73</v>
      </c>
      <c r="H595" s="9">
        <v>20000</v>
      </c>
      <c r="I595" s="5" t="s">
        <v>22</v>
      </c>
      <c r="J595" s="8" t="s">
        <v>52</v>
      </c>
    </row>
    <row r="596" spans="1:10">
      <c r="A596" s="5" t="s">
        <v>822</v>
      </c>
      <c r="B596" s="6">
        <v>44826.716977465279</v>
      </c>
      <c r="C596" s="5" t="s">
        <v>41</v>
      </c>
      <c r="D596" s="11">
        <v>527058</v>
      </c>
      <c r="E596" s="8" t="s">
        <v>21</v>
      </c>
      <c r="H596" s="9">
        <v>31138.2</v>
      </c>
      <c r="I596" s="5" t="s">
        <v>22</v>
      </c>
      <c r="J596" s="5" t="s">
        <v>48</v>
      </c>
    </row>
    <row r="597" spans="1:10">
      <c r="A597" s="5" t="s">
        <v>822</v>
      </c>
      <c r="B597" s="6">
        <v>44826.716977465279</v>
      </c>
      <c r="C597" s="5" t="s">
        <v>41</v>
      </c>
      <c r="D597" s="11"/>
      <c r="E597" s="8"/>
      <c r="F597" s="9">
        <v>7039.6</v>
      </c>
      <c r="I597" s="7" t="s">
        <v>9</v>
      </c>
      <c r="J597" s="5" t="s">
        <v>172</v>
      </c>
    </row>
    <row r="598" spans="1:10">
      <c r="A598" s="5" t="s">
        <v>822</v>
      </c>
      <c r="B598" s="6">
        <v>44826.716977465279</v>
      </c>
      <c r="C598" s="5" t="s">
        <v>41</v>
      </c>
      <c r="D598" s="11"/>
      <c r="E598" s="8"/>
      <c r="F598" s="9">
        <v>8817.2999999999993</v>
      </c>
      <c r="I598" s="7" t="s">
        <v>9</v>
      </c>
      <c r="J598" s="8" t="s">
        <v>173</v>
      </c>
    </row>
    <row r="599" spans="1:10">
      <c r="A599" s="10" t="s">
        <v>15</v>
      </c>
      <c r="B599" s="3"/>
      <c r="C599" s="3"/>
      <c r="D599" s="11"/>
      <c r="E599" s="8"/>
      <c r="F599" s="14">
        <f>SUM(F592:G598)</f>
        <v>15856.9</v>
      </c>
      <c r="H599" s="9"/>
      <c r="I599" s="7"/>
      <c r="J599" s="5"/>
    </row>
    <row r="600" spans="1:10" ht="15.75">
      <c r="A600" s="12" t="s">
        <v>16</v>
      </c>
      <c r="B600" s="12" t="s">
        <v>17</v>
      </c>
      <c r="C600" s="12" t="s">
        <v>18</v>
      </c>
      <c r="D600" s="21">
        <v>111866152</v>
      </c>
      <c r="E600" s="8"/>
      <c r="H600" s="9"/>
      <c r="I600" s="7"/>
      <c r="J600" s="5"/>
    </row>
    <row r="603" spans="1:10">
      <c r="A603" s="1" t="s">
        <v>0</v>
      </c>
      <c r="B603" s="2"/>
      <c r="C603" s="2"/>
      <c r="D603" s="2"/>
      <c r="E603" s="2"/>
      <c r="F603" s="2"/>
      <c r="G603" s="2"/>
      <c r="H603" s="2"/>
      <c r="I603" s="2"/>
      <c r="J603" s="2"/>
    </row>
    <row r="604" spans="1:10">
      <c r="A604" s="3" t="s">
        <v>853</v>
      </c>
      <c r="B604" s="2"/>
      <c r="C604" s="2"/>
      <c r="D604" s="2"/>
      <c r="E604" s="2"/>
      <c r="F604" s="2"/>
      <c r="G604" s="2"/>
      <c r="H604" s="2"/>
      <c r="I604" s="2"/>
      <c r="J604" s="2"/>
    </row>
    <row r="605" spans="1:10">
      <c r="A605" s="103" t="s">
        <v>0</v>
      </c>
      <c r="B605" s="103" t="s">
        <v>2</v>
      </c>
      <c r="C605" s="103" t="s">
        <v>3</v>
      </c>
      <c r="D605" s="103" t="s">
        <v>4</v>
      </c>
      <c r="E605" s="103" t="s">
        <v>5</v>
      </c>
      <c r="F605" s="105" t="s">
        <v>6</v>
      </c>
      <c r="G605" s="106"/>
      <c r="H605" s="107"/>
      <c r="I605" s="103" t="s">
        <v>7</v>
      </c>
      <c r="J605" s="103" t="s">
        <v>8</v>
      </c>
    </row>
    <row r="606" spans="1:10">
      <c r="A606" s="104"/>
      <c r="B606" s="104"/>
      <c r="C606" s="104"/>
      <c r="D606" s="104"/>
      <c r="E606" s="104"/>
      <c r="F606" s="46" t="s">
        <v>9</v>
      </c>
      <c r="G606" s="46" t="s">
        <v>10</v>
      </c>
      <c r="H606" s="46" t="s">
        <v>11</v>
      </c>
      <c r="I606" s="104"/>
      <c r="J606" s="104"/>
    </row>
    <row r="607" spans="1:10">
      <c r="A607" s="5" t="s">
        <v>866</v>
      </c>
      <c r="B607" s="6">
        <v>44827.47255539352</v>
      </c>
      <c r="C607" s="5" t="s">
        <v>41</v>
      </c>
      <c r="D607" s="7"/>
      <c r="E607" s="8"/>
      <c r="F607" s="9">
        <v>15701.9</v>
      </c>
      <c r="I607" s="7" t="s">
        <v>9</v>
      </c>
      <c r="J607" s="8" t="s">
        <v>170</v>
      </c>
    </row>
    <row r="608" spans="1:10">
      <c r="A608" s="5" t="s">
        <v>866</v>
      </c>
      <c r="B608" s="6">
        <v>44827.47255539352</v>
      </c>
      <c r="C608" s="5" t="s">
        <v>41</v>
      </c>
      <c r="D608" s="7"/>
      <c r="E608" s="8"/>
      <c r="F608" s="9">
        <v>8981.2999999999993</v>
      </c>
      <c r="I608" s="7" t="s">
        <v>9</v>
      </c>
      <c r="J608" s="5" t="s">
        <v>42</v>
      </c>
    </row>
    <row r="609" spans="1:10">
      <c r="A609" s="5" t="s">
        <v>866</v>
      </c>
      <c r="B609" s="6">
        <v>44827.47255539352</v>
      </c>
      <c r="C609" s="5" t="s">
        <v>41</v>
      </c>
      <c r="D609" s="7"/>
      <c r="E609" s="8"/>
      <c r="F609" s="9">
        <v>7267.6</v>
      </c>
      <c r="I609" s="7" t="s">
        <v>9</v>
      </c>
      <c r="J609" s="8" t="s">
        <v>171</v>
      </c>
    </row>
    <row r="610" spans="1:10">
      <c r="A610" s="5" t="s">
        <v>866</v>
      </c>
      <c r="B610" s="6">
        <v>44827.47255539352</v>
      </c>
      <c r="C610" s="5" t="s">
        <v>41</v>
      </c>
      <c r="D610" s="7"/>
      <c r="E610" s="8"/>
      <c r="F610" s="9">
        <v>9698.4</v>
      </c>
      <c r="I610" s="7" t="s">
        <v>9</v>
      </c>
      <c r="J610" s="8" t="s">
        <v>43</v>
      </c>
    </row>
    <row r="611" spans="1:10">
      <c r="A611" s="5" t="s">
        <v>866</v>
      </c>
      <c r="B611" s="6">
        <v>44827.47255539352</v>
      </c>
      <c r="C611" s="5" t="s">
        <v>41</v>
      </c>
      <c r="D611" s="7"/>
      <c r="E611" s="8"/>
      <c r="F611" s="9">
        <v>22971.8</v>
      </c>
      <c r="I611" s="7" t="s">
        <v>9</v>
      </c>
      <c r="J611" s="8" t="s">
        <v>44</v>
      </c>
    </row>
    <row r="612" spans="1:10">
      <c r="A612" s="5" t="s">
        <v>866</v>
      </c>
      <c r="B612" s="6">
        <v>44827.47255539352</v>
      </c>
      <c r="C612" s="5" t="s">
        <v>41</v>
      </c>
      <c r="D612" s="7"/>
      <c r="E612" s="8"/>
      <c r="F612" s="9">
        <v>803</v>
      </c>
      <c r="I612" s="7" t="s">
        <v>9</v>
      </c>
      <c r="J612" s="5" t="s">
        <v>178</v>
      </c>
    </row>
    <row r="613" spans="1:10">
      <c r="A613" s="5" t="s">
        <v>866</v>
      </c>
      <c r="B613" s="6">
        <v>44827.47255539352</v>
      </c>
      <c r="C613" s="5" t="s">
        <v>41</v>
      </c>
      <c r="D613" s="7"/>
      <c r="E613" s="8"/>
      <c r="F613" s="9">
        <v>43212.3</v>
      </c>
      <c r="I613" s="7" t="s">
        <v>9</v>
      </c>
      <c r="J613" s="8" t="s">
        <v>174</v>
      </c>
    </row>
    <row r="614" spans="1:10">
      <c r="A614" s="5" t="s">
        <v>866</v>
      </c>
      <c r="B614" s="6">
        <v>44827.47255539352</v>
      </c>
      <c r="C614" s="5" t="s">
        <v>41</v>
      </c>
      <c r="D614" s="7"/>
      <c r="E614" s="8"/>
      <c r="F614" s="9">
        <v>11329.6</v>
      </c>
      <c r="I614" s="7" t="s">
        <v>9</v>
      </c>
      <c r="J614" s="8" t="s">
        <v>45</v>
      </c>
    </row>
    <row r="615" spans="1:10">
      <c r="A615" s="5" t="s">
        <v>866</v>
      </c>
      <c r="B615" s="6">
        <v>44827.47255539352</v>
      </c>
      <c r="C615" s="5" t="s">
        <v>41</v>
      </c>
      <c r="D615" s="7"/>
      <c r="E615" s="8"/>
      <c r="F615" s="9">
        <v>27085.5</v>
      </c>
      <c r="I615" s="7" t="s">
        <v>9</v>
      </c>
      <c r="J615" s="8" t="s">
        <v>180</v>
      </c>
    </row>
    <row r="616" spans="1:10">
      <c r="A616" s="5" t="s">
        <v>866</v>
      </c>
      <c r="B616" s="6">
        <v>44827.47255539352</v>
      </c>
      <c r="C616" s="5" t="s">
        <v>41</v>
      </c>
      <c r="D616" s="7"/>
      <c r="E616" s="8"/>
      <c r="F616" s="9">
        <v>13883.8</v>
      </c>
      <c r="I616" s="7" t="s">
        <v>9</v>
      </c>
      <c r="J616" s="8" t="s">
        <v>175</v>
      </c>
    </row>
    <row r="617" spans="1:10">
      <c r="A617" s="10" t="s">
        <v>15</v>
      </c>
      <c r="B617" s="3"/>
      <c r="C617" s="3"/>
      <c r="D617" s="11"/>
      <c r="E617" s="8"/>
      <c r="F617" s="14">
        <f>SUM(F607:G616)</f>
        <v>160935.20000000001</v>
      </c>
      <c r="H617" s="9"/>
      <c r="I617" s="7"/>
      <c r="J617" s="5"/>
    </row>
    <row r="618" spans="1:10" ht="15.75">
      <c r="A618" s="12" t="s">
        <v>16</v>
      </c>
      <c r="B618" s="12" t="s">
        <v>17</v>
      </c>
      <c r="C618" s="12" t="s">
        <v>18</v>
      </c>
      <c r="D618" s="21">
        <v>111866153</v>
      </c>
      <c r="E618" s="8"/>
      <c r="H618" s="9"/>
      <c r="I618" s="7"/>
      <c r="J618" s="5"/>
    </row>
    <row r="619" spans="1:10">
      <c r="A619" s="5"/>
      <c r="B619" s="6"/>
      <c r="C619" s="5"/>
      <c r="D619" s="11"/>
      <c r="E619" s="8"/>
      <c r="H619" s="9"/>
      <c r="I619" s="7"/>
      <c r="J619" s="5"/>
    </row>
    <row r="620" spans="1:10">
      <c r="A620" s="5"/>
      <c r="B620" s="6"/>
      <c r="C620" s="5"/>
      <c r="D620" s="11"/>
      <c r="E620" s="8"/>
      <c r="H620" s="9"/>
      <c r="I620" s="7"/>
      <c r="J620" s="5"/>
    </row>
    <row r="621" spans="1:10">
      <c r="A621" s="5" t="s">
        <v>865</v>
      </c>
      <c r="B621" s="6">
        <v>44827.785723553243</v>
      </c>
      <c r="C621" s="5" t="s">
        <v>41</v>
      </c>
      <c r="D621" s="11"/>
      <c r="E621" s="8"/>
      <c r="G621" s="9">
        <v>4612.07</v>
      </c>
      <c r="I621" s="7" t="s">
        <v>10</v>
      </c>
      <c r="J621" s="5" t="s">
        <v>178</v>
      </c>
    </row>
    <row r="622" spans="1:10">
      <c r="A622" s="5" t="s">
        <v>865</v>
      </c>
      <c r="B622" s="6">
        <v>44827.785723553243</v>
      </c>
      <c r="C622" s="5" t="s">
        <v>41</v>
      </c>
      <c r="D622" s="11"/>
      <c r="E622" s="8"/>
      <c r="F622" s="9">
        <v>9348</v>
      </c>
      <c r="I622" s="7" t="s">
        <v>9</v>
      </c>
      <c r="J622" s="8" t="s">
        <v>171</v>
      </c>
    </row>
    <row r="623" spans="1:10">
      <c r="A623" s="5" t="s">
        <v>865</v>
      </c>
      <c r="B623" s="6">
        <v>44827.785723553243</v>
      </c>
      <c r="C623" s="5" t="s">
        <v>41</v>
      </c>
      <c r="D623" s="11"/>
      <c r="E623" s="8"/>
      <c r="F623" s="9">
        <v>6499.5</v>
      </c>
      <c r="I623" s="7" t="s">
        <v>9</v>
      </c>
      <c r="J623" s="8" t="s">
        <v>43</v>
      </c>
    </row>
    <row r="624" spans="1:10">
      <c r="A624" s="5" t="s">
        <v>865</v>
      </c>
      <c r="B624" s="6">
        <v>44827.785723553243</v>
      </c>
      <c r="C624" s="5" t="s">
        <v>41</v>
      </c>
      <c r="D624" s="11"/>
      <c r="E624" s="8"/>
      <c r="F624" s="9">
        <v>15134.7</v>
      </c>
      <c r="I624" s="7" t="s">
        <v>9</v>
      </c>
      <c r="J624" s="8" t="s">
        <v>173</v>
      </c>
    </row>
    <row r="625" spans="1:10">
      <c r="A625" s="5" t="s">
        <v>865</v>
      </c>
      <c r="B625" s="6">
        <v>44827.785723553243</v>
      </c>
      <c r="C625" s="5" t="s">
        <v>41</v>
      </c>
      <c r="D625" s="11"/>
      <c r="E625" s="8"/>
      <c r="F625" s="9">
        <v>11962.5</v>
      </c>
      <c r="I625" s="7" t="s">
        <v>9</v>
      </c>
      <c r="J625" s="5" t="s">
        <v>178</v>
      </c>
    </row>
    <row r="626" spans="1:10">
      <c r="A626" s="5" t="s">
        <v>865</v>
      </c>
      <c r="B626" s="6">
        <v>44827.785723553243</v>
      </c>
      <c r="C626" s="5" t="s">
        <v>41</v>
      </c>
      <c r="D626" s="11"/>
      <c r="E626" s="8"/>
      <c r="F626" s="9">
        <v>12665</v>
      </c>
      <c r="I626" s="7" t="s">
        <v>9</v>
      </c>
      <c r="J626" s="8" t="s">
        <v>52</v>
      </c>
    </row>
    <row r="627" spans="1:10">
      <c r="A627" s="5" t="s">
        <v>865</v>
      </c>
      <c r="B627" s="6">
        <v>44827.785723553243</v>
      </c>
      <c r="C627" s="5" t="s">
        <v>41</v>
      </c>
      <c r="D627" s="11"/>
      <c r="E627" s="8"/>
      <c r="F627" s="9">
        <v>19619.5</v>
      </c>
      <c r="I627" s="7" t="s">
        <v>9</v>
      </c>
      <c r="J627" s="5" t="s">
        <v>51</v>
      </c>
    </row>
    <row r="628" spans="1:10">
      <c r="A628" s="5" t="s">
        <v>865</v>
      </c>
      <c r="B628" s="6">
        <v>44827.785723553243</v>
      </c>
      <c r="C628" s="5" t="s">
        <v>41</v>
      </c>
      <c r="D628" s="11"/>
      <c r="E628" s="8"/>
      <c r="F628" s="9">
        <v>18136</v>
      </c>
      <c r="I628" s="7" t="s">
        <v>9</v>
      </c>
      <c r="J628" s="8" t="s">
        <v>180</v>
      </c>
    </row>
    <row r="629" spans="1:10">
      <c r="A629" s="5" t="s">
        <v>865</v>
      </c>
      <c r="B629" s="6">
        <v>44827.785723553243</v>
      </c>
      <c r="C629" s="5" t="s">
        <v>41</v>
      </c>
      <c r="D629" s="11"/>
      <c r="E629" s="8"/>
      <c r="F629" s="9">
        <v>28959.5</v>
      </c>
      <c r="I629" s="7" t="s">
        <v>9</v>
      </c>
      <c r="J629" s="8" t="s">
        <v>176</v>
      </c>
    </row>
    <row r="630" spans="1:10">
      <c r="A630" s="5" t="s">
        <v>865</v>
      </c>
      <c r="B630" s="6">
        <v>44827.785723553243</v>
      </c>
      <c r="C630" s="5" t="s">
        <v>41</v>
      </c>
      <c r="D630" s="11">
        <v>417401</v>
      </c>
      <c r="E630" s="8" t="s">
        <v>21</v>
      </c>
      <c r="H630" s="9">
        <v>28913.9</v>
      </c>
      <c r="I630" s="5" t="s">
        <v>22</v>
      </c>
      <c r="J630" s="5" t="s">
        <v>48</v>
      </c>
    </row>
    <row r="631" spans="1:10">
      <c r="A631" s="5" t="s">
        <v>865</v>
      </c>
      <c r="B631" s="6">
        <v>44827.785723553243</v>
      </c>
      <c r="C631" s="5" t="s">
        <v>41</v>
      </c>
      <c r="D631" s="13">
        <v>45152839783</v>
      </c>
      <c r="E631" s="8" t="s">
        <v>21</v>
      </c>
      <c r="H631" s="9">
        <v>2455</v>
      </c>
      <c r="I631" s="5" t="s">
        <v>22</v>
      </c>
      <c r="J631" s="5" t="s">
        <v>50</v>
      </c>
    </row>
    <row r="632" spans="1:10">
      <c r="A632" s="5" t="s">
        <v>865</v>
      </c>
      <c r="B632" s="6">
        <v>44827.785723553243</v>
      </c>
      <c r="C632" s="5" t="s">
        <v>41</v>
      </c>
      <c r="D632" s="11">
        <v>527212</v>
      </c>
      <c r="E632" s="8" t="s">
        <v>47</v>
      </c>
      <c r="H632" s="9">
        <v>2784</v>
      </c>
      <c r="I632" s="5" t="s">
        <v>22</v>
      </c>
      <c r="J632" s="5" t="s">
        <v>51</v>
      </c>
    </row>
    <row r="633" spans="1:10">
      <c r="A633" s="5" t="s">
        <v>865</v>
      </c>
      <c r="B633" s="6">
        <v>44827.785723553243</v>
      </c>
      <c r="C633" s="5" t="s">
        <v>41</v>
      </c>
      <c r="D633" s="11">
        <v>527213</v>
      </c>
      <c r="E633" s="8" t="s">
        <v>21</v>
      </c>
      <c r="H633" s="9">
        <v>12403</v>
      </c>
      <c r="I633" s="5" t="s">
        <v>22</v>
      </c>
      <c r="J633" s="5" t="s">
        <v>51</v>
      </c>
    </row>
    <row r="634" spans="1:10">
      <c r="A634" s="5" t="s">
        <v>865</v>
      </c>
      <c r="B634" s="6">
        <v>44827.785723553243</v>
      </c>
      <c r="C634" s="5" t="s">
        <v>41</v>
      </c>
      <c r="D634" s="11">
        <v>561731</v>
      </c>
      <c r="E634" s="8" t="s">
        <v>21</v>
      </c>
      <c r="H634" s="9">
        <v>48798.9</v>
      </c>
      <c r="I634" s="5" t="s">
        <v>22</v>
      </c>
      <c r="J634" s="5" t="s">
        <v>50</v>
      </c>
    </row>
    <row r="635" spans="1:10">
      <c r="A635" s="10" t="s">
        <v>15</v>
      </c>
      <c r="B635" s="3"/>
      <c r="C635" s="3"/>
      <c r="D635" s="11"/>
      <c r="E635" s="8"/>
      <c r="F635" s="34">
        <f>SUM(F621:G634)</f>
        <v>126936.77</v>
      </c>
      <c r="H635" s="9"/>
      <c r="I635" s="7"/>
      <c r="J635" s="5"/>
    </row>
    <row r="636" spans="1:10" ht="15.75">
      <c r="A636" s="12" t="s">
        <v>16</v>
      </c>
      <c r="B636" s="12" t="s">
        <v>17</v>
      </c>
      <c r="C636" s="12" t="s">
        <v>18</v>
      </c>
      <c r="D636" s="21">
        <v>111883108</v>
      </c>
      <c r="E636" s="8"/>
      <c r="H636" s="9"/>
      <c r="I636" s="7"/>
      <c r="J636" s="5"/>
    </row>
    <row r="637" spans="1:10">
      <c r="A637" s="5"/>
      <c r="B637" s="6"/>
      <c r="C637" s="5"/>
      <c r="D637" s="11"/>
      <c r="E637" s="8"/>
      <c r="H637" s="9"/>
      <c r="I637" s="7"/>
      <c r="J637" s="5"/>
    </row>
    <row r="638" spans="1:10">
      <c r="A638" s="5"/>
      <c r="B638" s="6"/>
      <c r="C638" s="5"/>
      <c r="D638" s="11"/>
      <c r="E638" s="8"/>
      <c r="H638" s="9"/>
      <c r="I638" s="7"/>
      <c r="J638" s="5"/>
    </row>
    <row r="639" spans="1:10">
      <c r="A639" s="1" t="s">
        <v>0</v>
      </c>
      <c r="B639" s="2"/>
      <c r="C639" s="2"/>
      <c r="D639" s="2"/>
      <c r="E639" s="2"/>
      <c r="F639" s="2"/>
      <c r="G639" s="2"/>
      <c r="H639" s="2"/>
      <c r="I639" s="2"/>
      <c r="J639" s="2"/>
    </row>
    <row r="640" spans="1:10">
      <c r="A640" s="3" t="s">
        <v>855</v>
      </c>
      <c r="B640" s="2"/>
      <c r="C640" s="2"/>
      <c r="D640" s="2"/>
      <c r="E640" s="2"/>
      <c r="F640" s="2"/>
      <c r="G640" s="2"/>
      <c r="H640" s="2"/>
      <c r="I640" s="2"/>
      <c r="J640" s="2"/>
    </row>
    <row r="641" spans="1:10">
      <c r="A641" s="103" t="s">
        <v>0</v>
      </c>
      <c r="B641" s="103" t="s">
        <v>2</v>
      </c>
      <c r="C641" s="103" t="s">
        <v>3</v>
      </c>
      <c r="D641" s="103" t="s">
        <v>4</v>
      </c>
      <c r="E641" s="103" t="s">
        <v>5</v>
      </c>
      <c r="F641" s="105" t="s">
        <v>6</v>
      </c>
      <c r="G641" s="106"/>
      <c r="H641" s="107"/>
      <c r="I641" s="103" t="s">
        <v>7</v>
      </c>
      <c r="J641" s="103" t="s">
        <v>8</v>
      </c>
    </row>
    <row r="642" spans="1:10">
      <c r="A642" s="104"/>
      <c r="B642" s="104"/>
      <c r="C642" s="104"/>
      <c r="D642" s="104"/>
      <c r="E642" s="104"/>
      <c r="F642" s="46" t="s">
        <v>9</v>
      </c>
      <c r="G642" s="46" t="s">
        <v>10</v>
      </c>
      <c r="H642" s="46" t="s">
        <v>11</v>
      </c>
      <c r="I642" s="104"/>
      <c r="J642" s="104"/>
    </row>
    <row r="643" spans="1:10">
      <c r="A643" s="5" t="s">
        <v>864</v>
      </c>
      <c r="B643" s="6">
        <v>44828.62168708333</v>
      </c>
      <c r="C643" s="5" t="s">
        <v>41</v>
      </c>
      <c r="D643" s="13">
        <v>45152839711</v>
      </c>
      <c r="E643" s="8" t="s">
        <v>21</v>
      </c>
      <c r="H643" s="9">
        <v>6315.25</v>
      </c>
      <c r="I643" s="5" t="s">
        <v>22</v>
      </c>
      <c r="J643" s="8" t="s">
        <v>52</v>
      </c>
    </row>
    <row r="644" spans="1:10">
      <c r="A644" s="5" t="s">
        <v>864</v>
      </c>
      <c r="B644" s="6">
        <v>44828.62168708333</v>
      </c>
      <c r="C644" s="5" t="s">
        <v>41</v>
      </c>
      <c r="D644" s="11">
        <v>296572</v>
      </c>
      <c r="E644" s="8" t="s">
        <v>21</v>
      </c>
      <c r="H644" s="9">
        <v>26595.3</v>
      </c>
      <c r="I644" s="5" t="s">
        <v>22</v>
      </c>
      <c r="J644" s="5" t="s">
        <v>50</v>
      </c>
    </row>
    <row r="645" spans="1:10">
      <c r="A645" s="5" t="s">
        <v>864</v>
      </c>
      <c r="B645" s="6">
        <v>44828.62168708333</v>
      </c>
      <c r="C645" s="5" t="s">
        <v>41</v>
      </c>
      <c r="D645" s="11">
        <v>458322</v>
      </c>
      <c r="E645" s="8" t="s">
        <v>21</v>
      </c>
      <c r="H645" s="9">
        <v>21998</v>
      </c>
      <c r="I645" s="5" t="s">
        <v>22</v>
      </c>
      <c r="J645" s="5" t="s">
        <v>48</v>
      </c>
    </row>
    <row r="646" spans="1:10">
      <c r="A646" s="5" t="s">
        <v>864</v>
      </c>
      <c r="B646" s="6">
        <v>44828.62168708333</v>
      </c>
      <c r="C646" s="5" t="s">
        <v>41</v>
      </c>
      <c r="D646" s="11">
        <v>458331</v>
      </c>
      <c r="E646" s="8" t="s">
        <v>21</v>
      </c>
      <c r="H646" s="9">
        <v>10895.4</v>
      </c>
      <c r="I646" s="5" t="s">
        <v>22</v>
      </c>
      <c r="J646" s="5" t="s">
        <v>51</v>
      </c>
    </row>
    <row r="647" spans="1:10">
      <c r="A647" s="5" t="s">
        <v>864</v>
      </c>
      <c r="B647" s="6">
        <v>44828.62168708333</v>
      </c>
      <c r="C647" s="5" t="s">
        <v>41</v>
      </c>
      <c r="D647" s="11"/>
      <c r="E647" s="8"/>
      <c r="F647" s="9">
        <v>12017.8</v>
      </c>
      <c r="I647" s="7" t="s">
        <v>9</v>
      </c>
      <c r="J647" s="8" t="s">
        <v>170</v>
      </c>
    </row>
    <row r="648" spans="1:10">
      <c r="A648" s="5" t="s">
        <v>864</v>
      </c>
      <c r="B648" s="6">
        <v>44828.62168708333</v>
      </c>
      <c r="C648" s="5" t="s">
        <v>41</v>
      </c>
      <c r="D648" s="11"/>
      <c r="E648" s="8"/>
      <c r="F648" s="9">
        <v>12525.8</v>
      </c>
      <c r="I648" s="7" t="s">
        <v>9</v>
      </c>
      <c r="J648" s="5" t="s">
        <v>42</v>
      </c>
    </row>
    <row r="649" spans="1:10">
      <c r="A649" s="5" t="s">
        <v>864</v>
      </c>
      <c r="B649" s="6">
        <v>44828.62168708333</v>
      </c>
      <c r="C649" s="5" t="s">
        <v>41</v>
      </c>
      <c r="D649" s="11"/>
      <c r="E649" s="8"/>
      <c r="F649" s="9">
        <v>33618.300000000003</v>
      </c>
      <c r="I649" s="7" t="s">
        <v>9</v>
      </c>
      <c r="J649" s="5" t="s">
        <v>172</v>
      </c>
    </row>
    <row r="650" spans="1:10">
      <c r="A650" s="5" t="s">
        <v>864</v>
      </c>
      <c r="B650" s="6">
        <v>44828.62168708333</v>
      </c>
      <c r="C650" s="5" t="s">
        <v>41</v>
      </c>
      <c r="D650" s="11"/>
      <c r="E650" s="8"/>
      <c r="F650" s="9">
        <v>23372.400000000001</v>
      </c>
      <c r="I650" s="7" t="s">
        <v>9</v>
      </c>
      <c r="J650" s="8" t="s">
        <v>44</v>
      </c>
    </row>
    <row r="651" spans="1:10">
      <c r="A651" s="5" t="s">
        <v>864</v>
      </c>
      <c r="B651" s="6">
        <v>44828.62168708333</v>
      </c>
      <c r="C651" s="5" t="s">
        <v>41</v>
      </c>
      <c r="D651" s="11"/>
      <c r="E651" s="8"/>
      <c r="F651" s="9">
        <v>21115.7</v>
      </c>
      <c r="I651" s="7" t="s">
        <v>9</v>
      </c>
      <c r="J651" s="8" t="s">
        <v>174</v>
      </c>
    </row>
    <row r="652" spans="1:10">
      <c r="A652" s="5" t="s">
        <v>864</v>
      </c>
      <c r="B652" s="6">
        <v>44828.62168708333</v>
      </c>
      <c r="C652" s="5" t="s">
        <v>41</v>
      </c>
      <c r="D652" s="11"/>
      <c r="E652" s="8"/>
      <c r="F652" s="9">
        <v>39003.300000000003</v>
      </c>
      <c r="I652" s="7" t="s">
        <v>9</v>
      </c>
      <c r="J652" s="8" t="s">
        <v>45</v>
      </c>
    </row>
    <row r="653" spans="1:10">
      <c r="A653" s="5" t="s">
        <v>864</v>
      </c>
      <c r="B653" s="6">
        <v>44828.62168708333</v>
      </c>
      <c r="C653" s="5" t="s">
        <v>41</v>
      </c>
      <c r="D653" s="11"/>
      <c r="E653" s="8"/>
      <c r="F653" s="9">
        <v>13289.6</v>
      </c>
      <c r="I653" s="7" t="s">
        <v>9</v>
      </c>
      <c r="J653" s="8" t="s">
        <v>175</v>
      </c>
    </row>
    <row r="654" spans="1:10">
      <c r="A654" s="10" t="s">
        <v>15</v>
      </c>
      <c r="B654" s="3"/>
      <c r="C654" s="3"/>
      <c r="D654" s="11"/>
      <c r="E654" s="8"/>
      <c r="F654" s="34">
        <f>SUM(F643:G653)</f>
        <v>154942.9</v>
      </c>
      <c r="H654" s="9"/>
      <c r="I654" s="7"/>
      <c r="J654" s="5"/>
    </row>
    <row r="655" spans="1:10" ht="15.75">
      <c r="A655" s="12" t="s">
        <v>16</v>
      </c>
      <c r="B655" s="12" t="s">
        <v>17</v>
      </c>
      <c r="C655" s="12" t="s">
        <v>18</v>
      </c>
      <c r="D655" s="21">
        <v>111883109</v>
      </c>
      <c r="E655" s="8"/>
      <c r="H655" s="9"/>
      <c r="I655" s="7"/>
      <c r="J655" s="5"/>
    </row>
    <row r="658" spans="1:10">
      <c r="A658" s="1" t="s">
        <v>0</v>
      </c>
      <c r="B658" s="2"/>
      <c r="C658" s="2"/>
      <c r="D658" s="2"/>
      <c r="E658" s="2"/>
      <c r="F658" s="2"/>
      <c r="G658" s="2"/>
      <c r="H658" s="2"/>
      <c r="I658" s="2"/>
      <c r="J658" s="2"/>
    </row>
    <row r="659" spans="1:10">
      <c r="A659" s="3" t="s">
        <v>911</v>
      </c>
      <c r="B659" s="2"/>
      <c r="C659" s="2"/>
      <c r="D659" s="2"/>
      <c r="E659" s="2"/>
      <c r="F659" s="2"/>
      <c r="G659" s="2"/>
      <c r="H659" s="2"/>
      <c r="I659" s="2"/>
      <c r="J659" s="2"/>
    </row>
    <row r="660" spans="1:10">
      <c r="A660" s="103" t="s">
        <v>0</v>
      </c>
      <c r="B660" s="103" t="s">
        <v>2</v>
      </c>
      <c r="C660" s="103" t="s">
        <v>3</v>
      </c>
      <c r="D660" s="103" t="s">
        <v>4</v>
      </c>
      <c r="E660" s="103" t="s">
        <v>5</v>
      </c>
      <c r="F660" s="105" t="s">
        <v>6</v>
      </c>
      <c r="G660" s="106"/>
      <c r="H660" s="107"/>
      <c r="I660" s="103" t="s">
        <v>7</v>
      </c>
      <c r="J660" s="103" t="s">
        <v>8</v>
      </c>
    </row>
    <row r="661" spans="1:10">
      <c r="A661" s="104"/>
      <c r="B661" s="104"/>
      <c r="C661" s="104"/>
      <c r="D661" s="104"/>
      <c r="E661" s="104"/>
      <c r="F661" s="46" t="s">
        <v>9</v>
      </c>
      <c r="G661" s="46" t="s">
        <v>10</v>
      </c>
      <c r="H661" s="46" t="s">
        <v>11</v>
      </c>
      <c r="I661" s="104"/>
      <c r="J661" s="104"/>
    </row>
    <row r="662" spans="1:10">
      <c r="A662" s="5" t="s">
        <v>917</v>
      </c>
      <c r="B662" s="6">
        <v>44830.51861835648</v>
      </c>
      <c r="C662" s="5" t="s">
        <v>41</v>
      </c>
      <c r="D662" s="11"/>
      <c r="E662" s="8"/>
      <c r="G662" s="9">
        <v>11171.03</v>
      </c>
      <c r="I662" s="7" t="s">
        <v>10</v>
      </c>
      <c r="J662" s="8" t="s">
        <v>170</v>
      </c>
    </row>
    <row r="663" spans="1:10">
      <c r="A663" s="5" t="s">
        <v>917</v>
      </c>
      <c r="B663" s="6">
        <v>44830.51861835648</v>
      </c>
      <c r="C663" s="5" t="s">
        <v>41</v>
      </c>
      <c r="D663" s="11"/>
      <c r="E663" s="8"/>
      <c r="G663" s="9">
        <v>4305.6099999999997</v>
      </c>
      <c r="I663" s="7" t="s">
        <v>10</v>
      </c>
      <c r="J663" s="8" t="s">
        <v>52</v>
      </c>
    </row>
    <row r="664" spans="1:10">
      <c r="A664" s="5" t="s">
        <v>917</v>
      </c>
      <c r="B664" s="6">
        <v>44830.51861835648</v>
      </c>
      <c r="C664" s="5" t="s">
        <v>41</v>
      </c>
      <c r="D664" s="13">
        <v>45112981191</v>
      </c>
      <c r="E664" s="8" t="s">
        <v>21</v>
      </c>
      <c r="H664" s="9">
        <v>10083.24</v>
      </c>
      <c r="I664" s="5" t="s">
        <v>22</v>
      </c>
      <c r="J664" s="8" t="s">
        <v>52</v>
      </c>
    </row>
    <row r="665" spans="1:10">
      <c r="A665" s="5" t="s">
        <v>917</v>
      </c>
      <c r="B665" s="6">
        <v>44830.51861835648</v>
      </c>
      <c r="C665" s="5" t="s">
        <v>41</v>
      </c>
      <c r="D665" s="11"/>
      <c r="E665" s="8"/>
      <c r="F665" s="9">
        <v>7452.9</v>
      </c>
      <c r="I665" s="7" t="s">
        <v>9</v>
      </c>
      <c r="J665" s="8" t="s">
        <v>170</v>
      </c>
    </row>
    <row r="666" spans="1:10">
      <c r="A666" s="5" t="s">
        <v>917</v>
      </c>
      <c r="B666" s="6">
        <v>44830.51861835648</v>
      </c>
      <c r="C666" s="5" t="s">
        <v>41</v>
      </c>
      <c r="D666" s="11"/>
      <c r="E666" s="8"/>
      <c r="F666" s="9">
        <v>8945.7999999999993</v>
      </c>
      <c r="I666" s="7" t="s">
        <v>9</v>
      </c>
      <c r="J666" s="5" t="s">
        <v>42</v>
      </c>
    </row>
    <row r="667" spans="1:10">
      <c r="A667" s="5" t="s">
        <v>917</v>
      </c>
      <c r="B667" s="6">
        <v>44830.51861835648</v>
      </c>
      <c r="C667" s="5" t="s">
        <v>41</v>
      </c>
      <c r="D667" s="11"/>
      <c r="E667" s="8"/>
      <c r="F667" s="9">
        <v>10502.5</v>
      </c>
      <c r="I667" s="7" t="s">
        <v>9</v>
      </c>
      <c r="J667" s="8" t="s">
        <v>171</v>
      </c>
    </row>
    <row r="668" spans="1:10">
      <c r="A668" s="5" t="s">
        <v>917</v>
      </c>
      <c r="B668" s="6">
        <v>44830.51861835648</v>
      </c>
      <c r="C668" s="5" t="s">
        <v>41</v>
      </c>
      <c r="D668" s="11"/>
      <c r="E668" s="8"/>
      <c r="F668" s="9">
        <v>5571.2</v>
      </c>
      <c r="I668" s="7" t="s">
        <v>9</v>
      </c>
      <c r="J668" s="8" t="s">
        <v>43</v>
      </c>
    </row>
    <row r="669" spans="1:10">
      <c r="A669" s="5" t="s">
        <v>917</v>
      </c>
      <c r="B669" s="6">
        <v>44830.51861835648</v>
      </c>
      <c r="C669" s="5" t="s">
        <v>41</v>
      </c>
      <c r="D669" s="11"/>
      <c r="E669" s="8"/>
      <c r="F669" s="9">
        <v>19365.7</v>
      </c>
      <c r="I669" s="7" t="s">
        <v>9</v>
      </c>
      <c r="J669" s="5" t="s">
        <v>172</v>
      </c>
    </row>
    <row r="670" spans="1:10">
      <c r="A670" s="5" t="s">
        <v>917</v>
      </c>
      <c r="B670" s="6">
        <v>44830.51861835648</v>
      </c>
      <c r="C670" s="5" t="s">
        <v>41</v>
      </c>
      <c r="D670" s="11"/>
      <c r="E670" s="8"/>
      <c r="F670" s="9">
        <v>9602.4</v>
      </c>
      <c r="I670" s="7" t="s">
        <v>9</v>
      </c>
      <c r="J670" s="8" t="s">
        <v>173</v>
      </c>
    </row>
    <row r="671" spans="1:10">
      <c r="A671" s="5" t="s">
        <v>917</v>
      </c>
      <c r="B671" s="6">
        <v>44830.51861835648</v>
      </c>
      <c r="C671" s="5" t="s">
        <v>41</v>
      </c>
      <c r="D671" s="11"/>
      <c r="E671" s="8"/>
      <c r="F671" s="9">
        <v>11629.8</v>
      </c>
      <c r="I671" s="7" t="s">
        <v>9</v>
      </c>
      <c r="J671" s="8" t="s">
        <v>44</v>
      </c>
    </row>
    <row r="672" spans="1:10">
      <c r="A672" s="5" t="s">
        <v>917</v>
      </c>
      <c r="B672" s="6">
        <v>44830.51861835648</v>
      </c>
      <c r="C672" s="5" t="s">
        <v>41</v>
      </c>
      <c r="D672" s="11"/>
      <c r="E672" s="8"/>
      <c r="F672" s="9">
        <v>529.79999999999995</v>
      </c>
      <c r="I672" s="7" t="s">
        <v>9</v>
      </c>
      <c r="J672" s="5" t="s">
        <v>178</v>
      </c>
    </row>
    <row r="673" spans="1:10">
      <c r="A673" s="5" t="s">
        <v>917</v>
      </c>
      <c r="B673" s="6">
        <v>44830.51861835648</v>
      </c>
      <c r="C673" s="5" t="s">
        <v>41</v>
      </c>
      <c r="D673" s="11"/>
      <c r="E673" s="8"/>
      <c r="F673" s="9">
        <v>13532</v>
      </c>
      <c r="I673" s="7" t="s">
        <v>9</v>
      </c>
      <c r="J673" s="8" t="s">
        <v>174</v>
      </c>
    </row>
    <row r="674" spans="1:10">
      <c r="A674" s="5" t="s">
        <v>917</v>
      </c>
      <c r="B674" s="6">
        <v>44830.51861835648</v>
      </c>
      <c r="C674" s="5" t="s">
        <v>41</v>
      </c>
      <c r="D674" s="11"/>
      <c r="E674" s="8"/>
      <c r="F674" s="9">
        <v>4679.2</v>
      </c>
      <c r="I674" s="7" t="s">
        <v>9</v>
      </c>
      <c r="J674" s="8" t="s">
        <v>180</v>
      </c>
    </row>
    <row r="675" spans="1:10">
      <c r="A675" s="5" t="s">
        <v>917</v>
      </c>
      <c r="B675" s="6">
        <v>44830.51861835648</v>
      </c>
      <c r="C675" s="5" t="s">
        <v>41</v>
      </c>
      <c r="D675" s="11"/>
      <c r="E675" s="8"/>
      <c r="F675" s="9">
        <v>9673</v>
      </c>
      <c r="I675" s="7" t="s">
        <v>9</v>
      </c>
      <c r="J675" s="8" t="s">
        <v>175</v>
      </c>
    </row>
    <row r="676" spans="1:10">
      <c r="A676" s="5" t="s">
        <v>917</v>
      </c>
      <c r="B676" s="6">
        <v>44830.51861835648</v>
      </c>
      <c r="C676" s="5" t="s">
        <v>41</v>
      </c>
      <c r="D676" s="11"/>
      <c r="E676" s="8"/>
      <c r="F676" s="9">
        <v>6521.4</v>
      </c>
      <c r="I676" s="7" t="s">
        <v>9</v>
      </c>
      <c r="J676" s="8" t="s">
        <v>176</v>
      </c>
    </row>
    <row r="677" spans="1:10">
      <c r="A677" s="10" t="s">
        <v>15</v>
      </c>
      <c r="B677" s="3"/>
      <c r="C677" s="3"/>
      <c r="D677" s="11"/>
      <c r="E677" s="8"/>
      <c r="F677" s="34">
        <f>SUM(F662:G676)</f>
        <v>123482.33999999998</v>
      </c>
      <c r="H677" s="9"/>
      <c r="I677" s="7"/>
      <c r="J677" s="8"/>
    </row>
    <row r="678" spans="1:10" ht="15.75">
      <c r="A678" s="12" t="s">
        <v>16</v>
      </c>
      <c r="B678" s="12" t="s">
        <v>17</v>
      </c>
      <c r="C678" s="12" t="s">
        <v>18</v>
      </c>
      <c r="D678" s="21">
        <v>111883112</v>
      </c>
      <c r="E678" s="8"/>
      <c r="H678" s="9"/>
      <c r="I678" s="7"/>
      <c r="J678" s="8"/>
    </row>
    <row r="679" spans="1:10">
      <c r="A679" s="5"/>
      <c r="B679" s="6"/>
      <c r="C679" s="5"/>
      <c r="D679" s="11"/>
      <c r="E679" s="8"/>
      <c r="H679" s="9"/>
      <c r="I679" s="7"/>
      <c r="J679" s="8"/>
    </row>
    <row r="680" spans="1:10">
      <c r="A680" s="5"/>
      <c r="B680" s="6"/>
      <c r="C680" s="5"/>
      <c r="D680" s="11"/>
      <c r="E680" s="8"/>
      <c r="H680" s="9"/>
      <c r="I680" s="7"/>
      <c r="J680" s="8"/>
    </row>
    <row r="681" spans="1:10">
      <c r="A681" s="5" t="s">
        <v>916</v>
      </c>
      <c r="B681" s="6">
        <v>44830.735958993057</v>
      </c>
      <c r="C681" s="5" t="s">
        <v>41</v>
      </c>
      <c r="D681" s="11">
        <v>330153</v>
      </c>
      <c r="E681" s="8" t="s">
        <v>21</v>
      </c>
      <c r="H681" s="9">
        <v>35641.300000000003</v>
      </c>
      <c r="I681" s="5" t="s">
        <v>22</v>
      </c>
      <c r="J681" s="5" t="s">
        <v>50</v>
      </c>
    </row>
    <row r="682" spans="1:10">
      <c r="A682" s="5" t="s">
        <v>916</v>
      </c>
      <c r="B682" s="6">
        <v>44830.735958993057</v>
      </c>
      <c r="C682" s="5" t="s">
        <v>41</v>
      </c>
      <c r="D682" s="11">
        <v>527526</v>
      </c>
      <c r="E682" s="8" t="s">
        <v>21</v>
      </c>
      <c r="H682" s="9">
        <v>16101.9</v>
      </c>
      <c r="I682" s="5" t="s">
        <v>22</v>
      </c>
      <c r="J682" s="5" t="s">
        <v>48</v>
      </c>
    </row>
    <row r="683" spans="1:10">
      <c r="A683" s="5" t="s">
        <v>916</v>
      </c>
      <c r="B683" s="6">
        <v>44830.735958993057</v>
      </c>
      <c r="C683" s="5" t="s">
        <v>41</v>
      </c>
      <c r="D683" s="11">
        <v>527527</v>
      </c>
      <c r="E683" s="8" t="s">
        <v>21</v>
      </c>
      <c r="H683" s="9">
        <v>9417.2000000000007</v>
      </c>
      <c r="I683" s="5" t="s">
        <v>22</v>
      </c>
      <c r="J683" s="5" t="s">
        <v>51</v>
      </c>
    </row>
    <row r="684" spans="1:10">
      <c r="A684" s="5" t="s">
        <v>916</v>
      </c>
      <c r="B684" s="6">
        <v>44830.735958993057</v>
      </c>
      <c r="C684" s="5" t="s">
        <v>41</v>
      </c>
      <c r="D684" s="11">
        <v>562031</v>
      </c>
      <c r="E684" s="8" t="s">
        <v>21</v>
      </c>
      <c r="H684" s="9">
        <v>12195.8</v>
      </c>
      <c r="I684" s="5" t="s">
        <v>22</v>
      </c>
      <c r="J684" s="5" t="s">
        <v>51</v>
      </c>
    </row>
    <row r="685" spans="1:10">
      <c r="A685" s="5" t="s">
        <v>916</v>
      </c>
      <c r="B685" s="6">
        <v>44830.735958993057</v>
      </c>
      <c r="C685" s="5" t="s">
        <v>41</v>
      </c>
      <c r="D685" s="11"/>
      <c r="E685" s="8"/>
      <c r="F685" s="9">
        <v>6826.6</v>
      </c>
      <c r="I685" s="7" t="s">
        <v>9</v>
      </c>
      <c r="J685" s="8" t="s">
        <v>173</v>
      </c>
    </row>
    <row r="686" spans="1:10">
      <c r="A686" s="5" t="s">
        <v>916</v>
      </c>
      <c r="B686" s="6">
        <v>44830.735958993057</v>
      </c>
      <c r="C686" s="5" t="s">
        <v>41</v>
      </c>
      <c r="D686" s="11"/>
      <c r="E686" s="8"/>
      <c r="F686" s="9">
        <v>912.2</v>
      </c>
      <c r="I686" s="7" t="s">
        <v>9</v>
      </c>
      <c r="J686" s="5" t="s">
        <v>178</v>
      </c>
    </row>
    <row r="687" spans="1:10">
      <c r="A687" s="5" t="s">
        <v>916</v>
      </c>
      <c r="B687" s="6">
        <v>44830.735958993057</v>
      </c>
      <c r="C687" s="5" t="s">
        <v>41</v>
      </c>
      <c r="D687" s="11"/>
      <c r="E687" s="8"/>
      <c r="F687" s="9">
        <v>6000</v>
      </c>
      <c r="I687" s="7" t="s">
        <v>9</v>
      </c>
      <c r="J687" s="5" t="s">
        <v>51</v>
      </c>
    </row>
    <row r="688" spans="1:10">
      <c r="A688" s="5" t="s">
        <v>916</v>
      </c>
      <c r="B688" s="6">
        <v>44830.735958993057</v>
      </c>
      <c r="C688" s="5" t="s">
        <v>41</v>
      </c>
      <c r="D688" s="11"/>
      <c r="E688" s="8"/>
      <c r="F688" s="9">
        <v>27490.1</v>
      </c>
      <c r="I688" s="7" t="s">
        <v>9</v>
      </c>
      <c r="J688" s="8" t="s">
        <v>45</v>
      </c>
    </row>
    <row r="689" spans="1:10">
      <c r="A689" s="5" t="s">
        <v>916</v>
      </c>
      <c r="B689" s="6">
        <v>44830.735958993057</v>
      </c>
      <c r="C689" s="5" t="s">
        <v>41</v>
      </c>
      <c r="D689" s="11"/>
      <c r="E689" s="8"/>
      <c r="F689" s="9">
        <v>9490.9</v>
      </c>
      <c r="I689" s="7" t="s">
        <v>9</v>
      </c>
      <c r="J689" s="8" t="s">
        <v>180</v>
      </c>
    </row>
    <row r="690" spans="1:10">
      <c r="A690" s="5" t="s">
        <v>916</v>
      </c>
      <c r="B690" s="6">
        <v>44830.735958993057</v>
      </c>
      <c r="C690" s="5" t="s">
        <v>41</v>
      </c>
      <c r="D690" s="11"/>
      <c r="E690" s="8"/>
      <c r="F690" s="9">
        <v>8782.2999999999993</v>
      </c>
      <c r="I690" s="7" t="s">
        <v>9</v>
      </c>
      <c r="J690" s="8" t="s">
        <v>175</v>
      </c>
    </row>
    <row r="691" spans="1:10">
      <c r="A691" s="5" t="s">
        <v>916</v>
      </c>
      <c r="B691" s="6">
        <v>44830.735958993057</v>
      </c>
      <c r="C691" s="5" t="s">
        <v>41</v>
      </c>
      <c r="D691" s="11"/>
      <c r="E691" s="8"/>
      <c r="F691" s="9">
        <v>7627.9</v>
      </c>
      <c r="I691" s="7" t="s">
        <v>9</v>
      </c>
      <c r="J691" s="8" t="s">
        <v>176</v>
      </c>
    </row>
    <row r="692" spans="1:10">
      <c r="A692" s="10" t="s">
        <v>15</v>
      </c>
      <c r="B692" s="3"/>
      <c r="C692" s="3"/>
      <c r="D692" s="11"/>
      <c r="E692" s="8"/>
      <c r="F692" s="33">
        <f>SUM(F681:G691)</f>
        <v>67129.999999999985</v>
      </c>
      <c r="H692" s="9"/>
      <c r="I692" s="7"/>
      <c r="J692" s="8"/>
    </row>
    <row r="693" spans="1:10" ht="15.75">
      <c r="A693" s="12" t="s">
        <v>16</v>
      </c>
      <c r="B693" s="12" t="s">
        <v>17</v>
      </c>
      <c r="C693" s="12" t="s">
        <v>18</v>
      </c>
      <c r="D693" s="21">
        <v>111889391</v>
      </c>
      <c r="E693" s="8"/>
      <c r="H693" s="9"/>
      <c r="I693" s="7"/>
      <c r="J693" s="8"/>
    </row>
    <row r="696" spans="1:10">
      <c r="A696" s="1" t="s">
        <v>0</v>
      </c>
      <c r="B696" s="2"/>
      <c r="C696" s="2"/>
      <c r="D696" s="2"/>
      <c r="E696" s="2"/>
      <c r="F696" s="2"/>
      <c r="G696" s="2"/>
      <c r="H696" s="2"/>
      <c r="I696" s="2"/>
      <c r="J696" s="2"/>
    </row>
    <row r="697" spans="1:10">
      <c r="A697" s="3" t="s">
        <v>952</v>
      </c>
      <c r="B697" s="2"/>
      <c r="C697" s="2"/>
      <c r="D697" s="2"/>
      <c r="E697" s="2"/>
      <c r="F697" s="2"/>
      <c r="G697" s="2"/>
      <c r="H697" s="2"/>
      <c r="I697" s="2"/>
      <c r="J697" s="2"/>
    </row>
    <row r="698" spans="1:10">
      <c r="A698" s="103" t="s">
        <v>0</v>
      </c>
      <c r="B698" s="103" t="s">
        <v>2</v>
      </c>
      <c r="C698" s="103" t="s">
        <v>3</v>
      </c>
      <c r="D698" s="103" t="s">
        <v>4</v>
      </c>
      <c r="E698" s="103" t="s">
        <v>5</v>
      </c>
      <c r="F698" s="105" t="s">
        <v>6</v>
      </c>
      <c r="G698" s="106"/>
      <c r="H698" s="107"/>
      <c r="I698" s="103" t="s">
        <v>7</v>
      </c>
      <c r="J698" s="103" t="s">
        <v>8</v>
      </c>
    </row>
    <row r="699" spans="1:10">
      <c r="A699" s="104"/>
      <c r="B699" s="104"/>
      <c r="C699" s="104"/>
      <c r="D699" s="104"/>
      <c r="E699" s="104"/>
      <c r="F699" s="46" t="s">
        <v>9</v>
      </c>
      <c r="G699" s="46" t="s">
        <v>10</v>
      </c>
      <c r="H699" s="46" t="s">
        <v>11</v>
      </c>
      <c r="I699" s="104"/>
      <c r="J699" s="104"/>
    </row>
    <row r="700" spans="1:10">
      <c r="A700" s="5" t="s">
        <v>958</v>
      </c>
      <c r="B700" s="6">
        <v>44831.462360254627</v>
      </c>
      <c r="C700" s="5" t="s">
        <v>41</v>
      </c>
      <c r="D700" s="7"/>
      <c r="E700" s="8"/>
      <c r="F700" s="9">
        <v>15685.7</v>
      </c>
      <c r="I700" s="7" t="s">
        <v>9</v>
      </c>
      <c r="J700" s="8" t="s">
        <v>170</v>
      </c>
    </row>
    <row r="701" spans="1:10">
      <c r="A701" s="5" t="s">
        <v>958</v>
      </c>
      <c r="B701" s="6">
        <v>44831.462360254627</v>
      </c>
      <c r="C701" s="5" t="s">
        <v>41</v>
      </c>
      <c r="D701" s="7"/>
      <c r="E701" s="8"/>
      <c r="F701" s="9">
        <v>12566.8</v>
      </c>
      <c r="I701" s="7" t="s">
        <v>9</v>
      </c>
      <c r="J701" s="5" t="s">
        <v>42</v>
      </c>
    </row>
    <row r="702" spans="1:10">
      <c r="A702" s="5" t="s">
        <v>958</v>
      </c>
      <c r="B702" s="6">
        <v>44831.462360254627</v>
      </c>
      <c r="C702" s="5" t="s">
        <v>41</v>
      </c>
      <c r="D702" s="7"/>
      <c r="E702" s="8"/>
      <c r="F702" s="9">
        <v>10307</v>
      </c>
      <c r="I702" s="7" t="s">
        <v>9</v>
      </c>
      <c r="J702" s="8" t="s">
        <v>171</v>
      </c>
    </row>
    <row r="703" spans="1:10">
      <c r="A703" s="5" t="s">
        <v>958</v>
      </c>
      <c r="B703" s="6">
        <v>44831.462360254627</v>
      </c>
      <c r="C703" s="5" t="s">
        <v>41</v>
      </c>
      <c r="D703" s="7"/>
      <c r="E703" s="8"/>
      <c r="F703" s="9">
        <v>7249.7</v>
      </c>
      <c r="I703" s="7" t="s">
        <v>9</v>
      </c>
      <c r="J703" s="8" t="s">
        <v>43</v>
      </c>
    </row>
    <row r="704" spans="1:10">
      <c r="A704" s="5" t="s">
        <v>958</v>
      </c>
      <c r="B704" s="6">
        <v>44831.462360254627</v>
      </c>
      <c r="C704" s="5" t="s">
        <v>41</v>
      </c>
      <c r="D704" s="7"/>
      <c r="E704" s="8"/>
      <c r="F704" s="9">
        <v>13881.8</v>
      </c>
      <c r="I704" s="7" t="s">
        <v>9</v>
      </c>
      <c r="J704" s="5" t="s">
        <v>172</v>
      </c>
    </row>
    <row r="705" spans="1:10">
      <c r="A705" s="5" t="s">
        <v>958</v>
      </c>
      <c r="B705" s="6">
        <v>44831.462360254627</v>
      </c>
      <c r="C705" s="5" t="s">
        <v>41</v>
      </c>
      <c r="D705" s="7"/>
      <c r="E705" s="8"/>
      <c r="F705" s="9">
        <v>0.1</v>
      </c>
      <c r="I705" s="7" t="s">
        <v>9</v>
      </c>
      <c r="J705" s="5" t="s">
        <v>365</v>
      </c>
    </row>
    <row r="706" spans="1:10">
      <c r="A706" s="5" t="s">
        <v>958</v>
      </c>
      <c r="B706" s="6">
        <v>44831.462360254627</v>
      </c>
      <c r="C706" s="5" t="s">
        <v>41</v>
      </c>
      <c r="D706" s="7"/>
      <c r="E706" s="8"/>
      <c r="F706" s="9">
        <v>17880.599999999999</v>
      </c>
      <c r="I706" s="7" t="s">
        <v>9</v>
      </c>
      <c r="J706" s="8" t="s">
        <v>44</v>
      </c>
    </row>
    <row r="707" spans="1:10">
      <c r="A707" s="5" t="s">
        <v>958</v>
      </c>
      <c r="B707" s="6">
        <v>44831.462360254627</v>
      </c>
      <c r="C707" s="5" t="s">
        <v>41</v>
      </c>
      <c r="D707" s="7"/>
      <c r="E707" s="8"/>
      <c r="F707" s="9">
        <v>17956.2</v>
      </c>
      <c r="I707" s="7" t="s">
        <v>9</v>
      </c>
      <c r="J707" s="8" t="s">
        <v>174</v>
      </c>
    </row>
    <row r="708" spans="1:10">
      <c r="A708" s="10" t="s">
        <v>15</v>
      </c>
      <c r="B708" s="3"/>
      <c r="C708" s="3"/>
      <c r="D708" s="11"/>
      <c r="E708" s="8"/>
      <c r="F708" s="14">
        <f>SUM(F700:G707)</f>
        <v>95527.9</v>
      </c>
      <c r="H708" s="9"/>
      <c r="I708" s="7"/>
      <c r="J708" s="5"/>
    </row>
    <row r="709" spans="1:10" ht="15.75">
      <c r="A709" s="12" t="s">
        <v>16</v>
      </c>
      <c r="B709" s="12" t="s">
        <v>17</v>
      </c>
      <c r="C709" s="12" t="s">
        <v>18</v>
      </c>
      <c r="D709" s="21">
        <v>111889392</v>
      </c>
      <c r="E709" s="8"/>
      <c r="H709" s="9"/>
      <c r="I709" s="7"/>
      <c r="J709" s="5"/>
    </row>
    <row r="710" spans="1:10">
      <c r="A710" s="5"/>
      <c r="B710" s="6"/>
      <c r="C710" s="5"/>
      <c r="D710" s="11"/>
      <c r="E710" s="8"/>
      <c r="H710" s="9"/>
      <c r="I710" s="7"/>
      <c r="J710" s="5"/>
    </row>
    <row r="711" spans="1:10">
      <c r="A711" s="5"/>
      <c r="B711" s="6"/>
      <c r="C711" s="5"/>
      <c r="D711" s="11"/>
      <c r="E711" s="8"/>
      <c r="H711" s="9"/>
      <c r="I711" s="7"/>
      <c r="J711" s="5"/>
    </row>
    <row r="712" spans="1:10">
      <c r="A712" s="5" t="s">
        <v>957</v>
      </c>
      <c r="B712" s="6">
        <v>44831.761746018521</v>
      </c>
      <c r="C712" s="5" t="s">
        <v>41</v>
      </c>
      <c r="D712" s="11">
        <v>22817369</v>
      </c>
      <c r="E712" s="5" t="s">
        <v>73</v>
      </c>
      <c r="H712" s="9">
        <v>2985.4</v>
      </c>
      <c r="I712" s="5" t="s">
        <v>22</v>
      </c>
      <c r="J712" s="8" t="s">
        <v>52</v>
      </c>
    </row>
    <row r="713" spans="1:10">
      <c r="A713" s="5" t="s">
        <v>957</v>
      </c>
      <c r="B713" s="6">
        <v>44831.761746018521</v>
      </c>
      <c r="C713" s="5" t="s">
        <v>41</v>
      </c>
      <c r="D713" s="11">
        <v>2946171116</v>
      </c>
      <c r="E713" s="5" t="s">
        <v>73</v>
      </c>
      <c r="H713" s="9">
        <v>24504</v>
      </c>
      <c r="I713" s="5" t="s">
        <v>22</v>
      </c>
      <c r="J713" s="8" t="s">
        <v>52</v>
      </c>
    </row>
    <row r="714" spans="1:10">
      <c r="A714" s="5" t="s">
        <v>957</v>
      </c>
      <c r="B714" s="6">
        <v>44831.761746018521</v>
      </c>
      <c r="C714" s="5" t="s">
        <v>41</v>
      </c>
      <c r="D714" s="13">
        <v>29461696331</v>
      </c>
      <c r="E714" s="5" t="s">
        <v>73</v>
      </c>
      <c r="H714" s="9">
        <v>164.8</v>
      </c>
      <c r="I714" s="5" t="s">
        <v>22</v>
      </c>
      <c r="J714" s="8" t="s">
        <v>52</v>
      </c>
    </row>
    <row r="715" spans="1:10">
      <c r="A715" s="5" t="s">
        <v>957</v>
      </c>
      <c r="B715" s="6">
        <v>44831.761746018521</v>
      </c>
      <c r="C715" s="5" t="s">
        <v>41</v>
      </c>
      <c r="D715" s="13">
        <v>29461696332</v>
      </c>
      <c r="E715" s="5" t="s">
        <v>73</v>
      </c>
      <c r="H715" s="9">
        <v>11389.9</v>
      </c>
      <c r="I715" s="5" t="s">
        <v>22</v>
      </c>
      <c r="J715" s="8" t="s">
        <v>52</v>
      </c>
    </row>
    <row r="716" spans="1:10">
      <c r="A716" s="5" t="s">
        <v>957</v>
      </c>
      <c r="B716" s="6">
        <v>44831.761746018521</v>
      </c>
      <c r="C716" s="5" t="s">
        <v>41</v>
      </c>
      <c r="D716" s="13">
        <v>45112985347</v>
      </c>
      <c r="E716" s="8" t="s">
        <v>21</v>
      </c>
      <c r="H716" s="9">
        <v>10000</v>
      </c>
      <c r="I716" s="5" t="s">
        <v>22</v>
      </c>
      <c r="J716" s="5" t="s">
        <v>48</v>
      </c>
    </row>
    <row r="717" spans="1:10">
      <c r="A717" s="5" t="s">
        <v>957</v>
      </c>
      <c r="B717" s="6">
        <v>44831.761746018521</v>
      </c>
      <c r="C717" s="5" t="s">
        <v>41</v>
      </c>
      <c r="D717" s="11">
        <v>458476</v>
      </c>
      <c r="E717" s="8" t="s">
        <v>21</v>
      </c>
      <c r="H717" s="9">
        <v>29302.9</v>
      </c>
      <c r="I717" s="5" t="s">
        <v>22</v>
      </c>
      <c r="J717" s="5" t="s">
        <v>50</v>
      </c>
    </row>
    <row r="718" spans="1:10">
      <c r="A718" s="5" t="s">
        <v>957</v>
      </c>
      <c r="B718" s="6">
        <v>44831.761746018521</v>
      </c>
      <c r="C718" s="5" t="s">
        <v>41</v>
      </c>
      <c r="D718" s="11">
        <v>562214</v>
      </c>
      <c r="E718" s="8" t="s">
        <v>21</v>
      </c>
      <c r="H718" s="9">
        <v>243.5</v>
      </c>
      <c r="I718" s="5" t="s">
        <v>22</v>
      </c>
      <c r="J718" s="5" t="s">
        <v>50</v>
      </c>
    </row>
    <row r="719" spans="1:10">
      <c r="A719" s="5" t="s">
        <v>957</v>
      </c>
      <c r="B719" s="6">
        <v>44831.761746018521</v>
      </c>
      <c r="C719" s="5" t="s">
        <v>41</v>
      </c>
      <c r="D719" s="11">
        <v>109846</v>
      </c>
      <c r="E719" s="8" t="s">
        <v>21</v>
      </c>
      <c r="H719" s="9">
        <v>15660</v>
      </c>
      <c r="I719" s="5" t="s">
        <v>22</v>
      </c>
      <c r="J719" s="5" t="s">
        <v>48</v>
      </c>
    </row>
    <row r="720" spans="1:10">
      <c r="A720" s="5" t="s">
        <v>957</v>
      </c>
      <c r="B720" s="6">
        <v>44831.761746018521</v>
      </c>
      <c r="C720" s="5" t="s">
        <v>41</v>
      </c>
      <c r="D720" s="11">
        <v>527709</v>
      </c>
      <c r="E720" s="8" t="s">
        <v>21</v>
      </c>
      <c r="H720" s="9">
        <v>54800</v>
      </c>
      <c r="I720" s="5" t="s">
        <v>22</v>
      </c>
      <c r="J720" s="5" t="s">
        <v>48</v>
      </c>
    </row>
    <row r="721" spans="1:10">
      <c r="A721" s="5" t="s">
        <v>957</v>
      </c>
      <c r="B721" s="6">
        <v>44831.761746018521</v>
      </c>
      <c r="C721" s="5" t="s">
        <v>41</v>
      </c>
      <c r="D721" s="11">
        <v>22910329</v>
      </c>
      <c r="E721" s="5" t="s">
        <v>73</v>
      </c>
      <c r="H721" s="9">
        <v>3200</v>
      </c>
      <c r="I721" s="5" t="s">
        <v>22</v>
      </c>
      <c r="J721" s="8" t="s">
        <v>52</v>
      </c>
    </row>
    <row r="722" spans="1:10">
      <c r="A722" s="5" t="s">
        <v>957</v>
      </c>
      <c r="B722" s="6">
        <v>44831.761746018521</v>
      </c>
      <c r="C722" s="5" t="s">
        <v>41</v>
      </c>
      <c r="D722" s="11">
        <v>229089991</v>
      </c>
      <c r="E722" s="5" t="s">
        <v>73</v>
      </c>
      <c r="H722" s="9">
        <v>12664.8</v>
      </c>
      <c r="I722" s="5" t="s">
        <v>22</v>
      </c>
      <c r="J722" s="8" t="s">
        <v>52</v>
      </c>
    </row>
    <row r="723" spans="1:10">
      <c r="A723" s="5" t="s">
        <v>957</v>
      </c>
      <c r="B723" s="6">
        <v>44831.761746018521</v>
      </c>
      <c r="C723" s="5" t="s">
        <v>41</v>
      </c>
      <c r="D723" s="11">
        <v>229089992</v>
      </c>
      <c r="E723" s="5" t="s">
        <v>73</v>
      </c>
      <c r="H723" s="9">
        <v>18335.2</v>
      </c>
      <c r="I723" s="5" t="s">
        <v>22</v>
      </c>
      <c r="J723" s="8" t="s">
        <v>52</v>
      </c>
    </row>
    <row r="724" spans="1:10">
      <c r="A724" s="5" t="s">
        <v>957</v>
      </c>
      <c r="B724" s="6">
        <v>44831.761746018521</v>
      </c>
      <c r="C724" s="5" t="s">
        <v>41</v>
      </c>
      <c r="D724" s="13">
        <v>51116849955</v>
      </c>
      <c r="E724" s="8" t="s">
        <v>21</v>
      </c>
      <c r="H724" s="9">
        <v>8968.89</v>
      </c>
      <c r="I724" s="5" t="s">
        <v>22</v>
      </c>
      <c r="J724" s="8" t="s">
        <v>52</v>
      </c>
    </row>
    <row r="725" spans="1:10">
      <c r="A725" s="5" t="s">
        <v>957</v>
      </c>
      <c r="B725" s="6">
        <v>44831.761746018521</v>
      </c>
      <c r="C725" s="5" t="s">
        <v>41</v>
      </c>
      <c r="D725" s="11">
        <v>478498</v>
      </c>
      <c r="E725" s="8" t="s">
        <v>21</v>
      </c>
      <c r="H725" s="9">
        <v>67257.100000000006</v>
      </c>
      <c r="I725" s="5" t="s">
        <v>22</v>
      </c>
      <c r="J725" s="5" t="s">
        <v>51</v>
      </c>
    </row>
    <row r="726" spans="1:10">
      <c r="A726" s="5" t="s">
        <v>957</v>
      </c>
      <c r="B726" s="6">
        <v>44831.761746018521</v>
      </c>
      <c r="C726" s="5" t="s">
        <v>41</v>
      </c>
      <c r="D726" s="11"/>
      <c r="E726" s="8"/>
      <c r="F726" s="9">
        <v>3223.4</v>
      </c>
      <c r="I726" s="7" t="s">
        <v>9</v>
      </c>
      <c r="J726" s="5" t="s">
        <v>178</v>
      </c>
    </row>
    <row r="727" spans="1:10">
      <c r="A727" s="5" t="s">
        <v>957</v>
      </c>
      <c r="B727" s="6">
        <v>44831.761746018521</v>
      </c>
      <c r="C727" s="5" t="s">
        <v>41</v>
      </c>
      <c r="D727" s="11"/>
      <c r="E727" s="8"/>
      <c r="F727" s="9">
        <v>500</v>
      </c>
      <c r="I727" s="7" t="s">
        <v>9</v>
      </c>
      <c r="J727" s="5" t="s">
        <v>51</v>
      </c>
    </row>
    <row r="728" spans="1:10">
      <c r="A728" s="10" t="s">
        <v>15</v>
      </c>
      <c r="B728" s="3"/>
      <c r="C728" s="3"/>
      <c r="D728" s="11"/>
      <c r="E728" s="8"/>
      <c r="F728" s="14">
        <f>SUM(F712:G727)</f>
        <v>3723.4</v>
      </c>
      <c r="H728" s="9"/>
      <c r="I728" s="7"/>
      <c r="J728" s="5"/>
    </row>
    <row r="729" spans="1:10" ht="15.75">
      <c r="A729" s="12" t="s">
        <v>16</v>
      </c>
      <c r="B729" s="12" t="s">
        <v>17</v>
      </c>
      <c r="C729" s="12" t="s">
        <v>18</v>
      </c>
      <c r="D729" s="21">
        <v>111897357</v>
      </c>
      <c r="E729" s="8"/>
      <c r="H729" s="9"/>
      <c r="I729" s="7"/>
      <c r="J729" s="5"/>
    </row>
    <row r="732" spans="1:10">
      <c r="A732" s="1" t="s">
        <v>0</v>
      </c>
      <c r="B732" s="2"/>
      <c r="C732" s="2"/>
      <c r="D732" s="2"/>
      <c r="E732" s="2"/>
      <c r="F732" s="2"/>
      <c r="G732" s="2"/>
      <c r="H732" s="2"/>
      <c r="I732" s="2"/>
      <c r="J732" s="2"/>
    </row>
    <row r="733" spans="1:10">
      <c r="A733" s="3" t="s">
        <v>990</v>
      </c>
      <c r="B733" s="2"/>
      <c r="C733" s="2"/>
      <c r="D733" s="2"/>
      <c r="E733" s="2"/>
      <c r="F733" s="2"/>
      <c r="G733" s="2"/>
      <c r="H733" s="2"/>
      <c r="I733" s="2"/>
      <c r="J733" s="2"/>
    </row>
    <row r="734" spans="1:10">
      <c r="A734" s="103" t="s">
        <v>0</v>
      </c>
      <c r="B734" s="103" t="s">
        <v>2</v>
      </c>
      <c r="C734" s="103" t="s">
        <v>3</v>
      </c>
      <c r="D734" s="103" t="s">
        <v>4</v>
      </c>
      <c r="E734" s="103" t="s">
        <v>5</v>
      </c>
      <c r="F734" s="105" t="s">
        <v>6</v>
      </c>
      <c r="G734" s="106"/>
      <c r="H734" s="107"/>
      <c r="I734" s="103" t="s">
        <v>7</v>
      </c>
      <c r="J734" s="103" t="s">
        <v>8</v>
      </c>
    </row>
    <row r="735" spans="1:10">
      <c r="A735" s="104"/>
      <c r="B735" s="104"/>
      <c r="C735" s="104"/>
      <c r="D735" s="104"/>
      <c r="E735" s="104"/>
      <c r="F735" s="46" t="s">
        <v>9</v>
      </c>
      <c r="G735" s="46" t="s">
        <v>10</v>
      </c>
      <c r="H735" s="46" t="s">
        <v>11</v>
      </c>
      <c r="I735" s="104"/>
      <c r="J735" s="104"/>
    </row>
    <row r="736" spans="1:10">
      <c r="A736" s="5" t="s">
        <v>996</v>
      </c>
      <c r="B736" s="6">
        <v>44832.491236550923</v>
      </c>
      <c r="C736" s="5" t="s">
        <v>41</v>
      </c>
      <c r="D736" s="11"/>
      <c r="E736" s="8"/>
      <c r="F736" s="9">
        <v>11819.5</v>
      </c>
      <c r="I736" s="7" t="s">
        <v>9</v>
      </c>
      <c r="J736" s="8" t="s">
        <v>170</v>
      </c>
    </row>
    <row r="737" spans="1:10">
      <c r="A737" s="5" t="s">
        <v>996</v>
      </c>
      <c r="B737" s="6">
        <v>44832.491236550923</v>
      </c>
      <c r="C737" s="5" t="s">
        <v>41</v>
      </c>
      <c r="D737" s="11"/>
      <c r="E737" s="8"/>
      <c r="F737" s="9">
        <v>12393.5</v>
      </c>
      <c r="I737" s="7" t="s">
        <v>9</v>
      </c>
      <c r="J737" s="5" t="s">
        <v>42</v>
      </c>
    </row>
    <row r="738" spans="1:10">
      <c r="A738" s="5" t="s">
        <v>996</v>
      </c>
      <c r="B738" s="6">
        <v>44832.491236550923</v>
      </c>
      <c r="C738" s="5" t="s">
        <v>41</v>
      </c>
      <c r="D738" s="11"/>
      <c r="E738" s="8"/>
      <c r="F738" s="9">
        <v>10776.2</v>
      </c>
      <c r="I738" s="7" t="s">
        <v>9</v>
      </c>
      <c r="J738" s="8" t="s">
        <v>171</v>
      </c>
    </row>
    <row r="739" spans="1:10">
      <c r="A739" s="5" t="s">
        <v>996</v>
      </c>
      <c r="B739" s="6">
        <v>44832.491236550923</v>
      </c>
      <c r="C739" s="5" t="s">
        <v>41</v>
      </c>
      <c r="D739" s="11"/>
      <c r="E739" s="8"/>
      <c r="F739" s="9">
        <v>4454.2</v>
      </c>
      <c r="I739" s="7" t="s">
        <v>9</v>
      </c>
      <c r="J739" s="8" t="s">
        <v>43</v>
      </c>
    </row>
    <row r="740" spans="1:10">
      <c r="A740" s="5" t="s">
        <v>996</v>
      </c>
      <c r="B740" s="6">
        <v>44832.491236550923</v>
      </c>
      <c r="C740" s="5" t="s">
        <v>41</v>
      </c>
      <c r="D740" s="11"/>
      <c r="E740" s="8"/>
      <c r="F740" s="9">
        <v>21926.9</v>
      </c>
      <c r="I740" s="7" t="s">
        <v>9</v>
      </c>
      <c r="J740" s="5" t="s">
        <v>172</v>
      </c>
    </row>
    <row r="741" spans="1:10">
      <c r="A741" s="5" t="s">
        <v>996</v>
      </c>
      <c r="B741" s="6">
        <v>44832.491236550923</v>
      </c>
      <c r="C741" s="5" t="s">
        <v>41</v>
      </c>
      <c r="D741" s="11"/>
      <c r="E741" s="8"/>
      <c r="F741" s="9">
        <v>11499.1</v>
      </c>
      <c r="I741" s="7" t="s">
        <v>9</v>
      </c>
      <c r="J741" s="8" t="s">
        <v>173</v>
      </c>
    </row>
    <row r="742" spans="1:10">
      <c r="A742" s="5" t="s">
        <v>996</v>
      </c>
      <c r="B742" s="6">
        <v>44832.491236550923</v>
      </c>
      <c r="C742" s="5" t="s">
        <v>41</v>
      </c>
      <c r="D742" s="11"/>
      <c r="E742" s="8"/>
      <c r="F742" s="9">
        <v>31700</v>
      </c>
      <c r="I742" s="7" t="s">
        <v>9</v>
      </c>
      <c r="J742" s="8" t="s">
        <v>44</v>
      </c>
    </row>
    <row r="743" spans="1:10">
      <c r="A743" s="5" t="s">
        <v>996</v>
      </c>
      <c r="B743" s="6">
        <v>44832.491236550923</v>
      </c>
      <c r="C743" s="5" t="s">
        <v>41</v>
      </c>
      <c r="D743" s="11"/>
      <c r="E743" s="8"/>
      <c r="F743" s="9">
        <v>16243.7</v>
      </c>
      <c r="I743" s="7" t="s">
        <v>9</v>
      </c>
      <c r="J743" s="8" t="s">
        <v>174</v>
      </c>
    </row>
    <row r="744" spans="1:10">
      <c r="A744" s="5" t="s">
        <v>996</v>
      </c>
      <c r="B744" s="6">
        <v>44832.491236550923</v>
      </c>
      <c r="C744" s="5" t="s">
        <v>41</v>
      </c>
      <c r="D744" s="11"/>
      <c r="E744" s="8"/>
      <c r="F744" s="9">
        <v>13689.7</v>
      </c>
      <c r="I744" s="7" t="s">
        <v>9</v>
      </c>
      <c r="J744" s="8" t="s">
        <v>45</v>
      </c>
    </row>
    <row r="745" spans="1:10">
      <c r="A745" s="5" t="s">
        <v>996</v>
      </c>
      <c r="B745" s="6">
        <v>44832.491236550923</v>
      </c>
      <c r="C745" s="5" t="s">
        <v>41</v>
      </c>
      <c r="D745" s="11"/>
      <c r="E745" s="8"/>
      <c r="F745" s="9">
        <v>16425.400000000001</v>
      </c>
      <c r="I745" s="7" t="s">
        <v>9</v>
      </c>
      <c r="J745" s="8" t="s">
        <v>180</v>
      </c>
    </row>
    <row r="746" spans="1:10">
      <c r="A746" s="5" t="s">
        <v>996</v>
      </c>
      <c r="B746" s="6">
        <v>44832.491236550923</v>
      </c>
      <c r="C746" s="5" t="s">
        <v>41</v>
      </c>
      <c r="D746" s="11"/>
      <c r="E746" s="8"/>
      <c r="F746" s="9">
        <v>9470.4</v>
      </c>
      <c r="I746" s="7" t="s">
        <v>9</v>
      </c>
      <c r="J746" s="8" t="s">
        <v>175</v>
      </c>
    </row>
    <row r="747" spans="1:10">
      <c r="A747" s="5" t="s">
        <v>996</v>
      </c>
      <c r="B747" s="6">
        <v>44832.491236550923</v>
      </c>
      <c r="C747" s="5" t="s">
        <v>41</v>
      </c>
      <c r="D747" s="11"/>
      <c r="E747" s="8"/>
      <c r="F747" s="9">
        <v>8289.4</v>
      </c>
      <c r="I747" s="7" t="s">
        <v>9</v>
      </c>
      <c r="J747" s="8" t="s">
        <v>176</v>
      </c>
    </row>
    <row r="748" spans="1:10">
      <c r="A748" s="10" t="s">
        <v>15</v>
      </c>
      <c r="B748" s="3"/>
      <c r="C748" s="3"/>
      <c r="D748" s="11"/>
      <c r="E748" s="8"/>
      <c r="F748" s="14">
        <f>SUM(F736:G747)</f>
        <v>168687.99999999997</v>
      </c>
      <c r="H748" s="9"/>
      <c r="I748" s="7"/>
      <c r="J748" s="8"/>
    </row>
    <row r="749" spans="1:10" ht="15.75">
      <c r="A749" s="12" t="s">
        <v>16</v>
      </c>
      <c r="B749" s="12" t="s">
        <v>17</v>
      </c>
      <c r="C749" s="12" t="s">
        <v>18</v>
      </c>
      <c r="D749" s="21">
        <v>111897361</v>
      </c>
      <c r="E749" s="8"/>
      <c r="H749" s="9"/>
      <c r="I749" s="7"/>
      <c r="J749" s="8"/>
    </row>
    <row r="750" spans="1:10">
      <c r="A750" s="5"/>
      <c r="B750" s="6"/>
      <c r="C750" s="5"/>
      <c r="D750" s="11"/>
      <c r="E750" s="8"/>
      <c r="H750" s="9"/>
      <c r="I750" s="7"/>
      <c r="J750" s="8"/>
    </row>
    <row r="751" spans="1:10">
      <c r="A751" s="5"/>
      <c r="B751" s="6"/>
      <c r="C751" s="5"/>
      <c r="D751" s="11"/>
      <c r="E751" s="8"/>
      <c r="H751" s="9"/>
      <c r="I751" s="7"/>
      <c r="J751" s="8"/>
    </row>
    <row r="752" spans="1:10">
      <c r="A752" s="5" t="s">
        <v>995</v>
      </c>
      <c r="B752" s="6">
        <v>44832.709069189812</v>
      </c>
      <c r="C752" s="5" t="s">
        <v>41</v>
      </c>
      <c r="D752" s="11"/>
      <c r="E752" s="8"/>
      <c r="G752" s="9">
        <v>4869</v>
      </c>
      <c r="I752" s="7" t="s">
        <v>10</v>
      </c>
      <c r="J752" s="5" t="s">
        <v>178</v>
      </c>
    </row>
    <row r="753" spans="1:10">
      <c r="A753" s="5" t="s">
        <v>995</v>
      </c>
      <c r="B753" s="6">
        <v>44832.709069189812</v>
      </c>
      <c r="C753" s="5" t="s">
        <v>41</v>
      </c>
      <c r="D753" s="13">
        <v>45162946995</v>
      </c>
      <c r="E753" s="8" t="s">
        <v>21</v>
      </c>
      <c r="H753" s="9">
        <v>10000</v>
      </c>
      <c r="I753" s="5" t="s">
        <v>22</v>
      </c>
      <c r="J753" s="5" t="s">
        <v>48</v>
      </c>
    </row>
    <row r="754" spans="1:10">
      <c r="A754" s="5" t="s">
        <v>995</v>
      </c>
      <c r="B754" s="6">
        <v>44832.709069189812</v>
      </c>
      <c r="C754" s="5" t="s">
        <v>41</v>
      </c>
      <c r="D754" s="11">
        <v>418068</v>
      </c>
      <c r="E754" s="8" t="s">
        <v>21</v>
      </c>
      <c r="H754" s="9">
        <v>3000</v>
      </c>
      <c r="I754" s="5" t="s">
        <v>22</v>
      </c>
      <c r="J754" s="5" t="s">
        <v>48</v>
      </c>
    </row>
    <row r="755" spans="1:10">
      <c r="A755" s="5" t="s">
        <v>995</v>
      </c>
      <c r="B755" s="6">
        <v>44832.709069189812</v>
      </c>
      <c r="C755" s="5" t="s">
        <v>41</v>
      </c>
      <c r="D755" s="13">
        <v>364101002710002</v>
      </c>
      <c r="E755" s="5" t="s">
        <v>60</v>
      </c>
      <c r="H755" s="9">
        <v>48200.3</v>
      </c>
      <c r="I755" s="5" t="s">
        <v>22</v>
      </c>
      <c r="J755" s="5" t="s">
        <v>48</v>
      </c>
    </row>
    <row r="756" spans="1:10">
      <c r="A756" s="5" t="s">
        <v>995</v>
      </c>
      <c r="B756" s="6">
        <v>44832.709069189812</v>
      </c>
      <c r="C756" s="5" t="s">
        <v>41</v>
      </c>
      <c r="D756" s="13">
        <v>364101002710002</v>
      </c>
      <c r="E756" s="5" t="s">
        <v>368</v>
      </c>
      <c r="H756" s="9">
        <v>11832</v>
      </c>
      <c r="I756" s="5" t="s">
        <v>22</v>
      </c>
      <c r="J756" s="5" t="s">
        <v>48</v>
      </c>
    </row>
    <row r="757" spans="1:10">
      <c r="A757" s="5" t="s">
        <v>995</v>
      </c>
      <c r="B757" s="6">
        <v>44832.709069189812</v>
      </c>
      <c r="C757" s="5" t="s">
        <v>41</v>
      </c>
      <c r="D757" s="11">
        <v>527958</v>
      </c>
      <c r="E757" s="8" t="s">
        <v>21</v>
      </c>
      <c r="H757" s="9">
        <v>49295.1</v>
      </c>
      <c r="I757" s="5" t="s">
        <v>22</v>
      </c>
      <c r="J757" s="5" t="s">
        <v>50</v>
      </c>
    </row>
    <row r="758" spans="1:10">
      <c r="A758" s="5" t="s">
        <v>995</v>
      </c>
      <c r="B758" s="6">
        <v>44832.709069189812</v>
      </c>
      <c r="C758" s="5" t="s">
        <v>41</v>
      </c>
      <c r="D758" s="11">
        <v>527959</v>
      </c>
      <c r="E758" s="8" t="s">
        <v>21</v>
      </c>
      <c r="H758" s="9">
        <v>38364.5</v>
      </c>
      <c r="I758" s="5" t="s">
        <v>22</v>
      </c>
      <c r="J758" s="5" t="s">
        <v>51</v>
      </c>
    </row>
    <row r="759" spans="1:10">
      <c r="A759" s="5" t="s">
        <v>995</v>
      </c>
      <c r="B759" s="6">
        <v>44832.709069189812</v>
      </c>
      <c r="C759" s="5" t="s">
        <v>41</v>
      </c>
      <c r="D759" s="11"/>
      <c r="E759" s="8"/>
      <c r="F759" s="9">
        <v>2915</v>
      </c>
      <c r="I759" s="7" t="s">
        <v>9</v>
      </c>
      <c r="J759" s="5" t="s">
        <v>178</v>
      </c>
    </row>
    <row r="760" spans="1:10">
      <c r="A760" s="5" t="s">
        <v>995</v>
      </c>
      <c r="B760" s="6">
        <v>44832.709069189812</v>
      </c>
      <c r="C760" s="5" t="s">
        <v>41</v>
      </c>
      <c r="D760" s="11"/>
      <c r="E760" s="8"/>
      <c r="F760" s="9">
        <v>2100</v>
      </c>
      <c r="I760" s="7" t="s">
        <v>9</v>
      </c>
      <c r="J760" s="5" t="s">
        <v>51</v>
      </c>
    </row>
    <row r="761" spans="1:10">
      <c r="A761" s="5" t="s">
        <v>995</v>
      </c>
      <c r="B761" s="6">
        <v>44832.709069189812</v>
      </c>
      <c r="C761" s="5" t="s">
        <v>41</v>
      </c>
      <c r="D761" s="11"/>
      <c r="E761" s="8"/>
      <c r="F761" s="9">
        <v>5581.3</v>
      </c>
      <c r="I761" s="7" t="s">
        <v>9</v>
      </c>
      <c r="J761" s="8" t="s">
        <v>176</v>
      </c>
    </row>
    <row r="762" spans="1:10">
      <c r="A762" s="10" t="s">
        <v>15</v>
      </c>
      <c r="B762" s="3"/>
      <c r="C762" s="3"/>
      <c r="D762" s="11"/>
      <c r="E762" s="8"/>
      <c r="F762" s="14">
        <f>SUM(F752:G761)</f>
        <v>15465.3</v>
      </c>
      <c r="H762" s="9"/>
      <c r="I762" s="7"/>
      <c r="J762" s="8"/>
    </row>
    <row r="763" spans="1:10" ht="15.75">
      <c r="A763" s="12" t="s">
        <v>16</v>
      </c>
      <c r="B763" s="12" t="s">
        <v>17</v>
      </c>
      <c r="C763" s="12" t="s">
        <v>18</v>
      </c>
      <c r="D763" s="21">
        <v>111905072</v>
      </c>
      <c r="E763" s="8"/>
      <c r="H763" s="9"/>
      <c r="I763" s="7"/>
      <c r="J763" s="8"/>
    </row>
    <row r="766" spans="1:10">
      <c r="A766" s="1" t="s">
        <v>0</v>
      </c>
      <c r="B766" s="2"/>
      <c r="C766" s="2"/>
      <c r="D766" s="2"/>
      <c r="E766" s="2"/>
      <c r="F766" s="2"/>
      <c r="G766" s="2"/>
      <c r="H766" s="2"/>
      <c r="I766" s="2"/>
      <c r="J766" s="2"/>
    </row>
    <row r="767" spans="1:10">
      <c r="A767" s="3" t="s">
        <v>1023</v>
      </c>
      <c r="B767" s="2"/>
      <c r="C767" s="2"/>
      <c r="D767" s="2"/>
      <c r="E767" s="2"/>
      <c r="F767" s="2"/>
      <c r="G767" s="2"/>
      <c r="H767" s="2"/>
      <c r="I767" s="2"/>
      <c r="J767" s="2"/>
    </row>
    <row r="768" spans="1:10">
      <c r="A768" s="103" t="s">
        <v>0</v>
      </c>
      <c r="B768" s="103" t="s">
        <v>2</v>
      </c>
      <c r="C768" s="103" t="s">
        <v>3</v>
      </c>
      <c r="D768" s="103" t="s">
        <v>4</v>
      </c>
      <c r="E768" s="103" t="s">
        <v>5</v>
      </c>
      <c r="F768" s="105" t="s">
        <v>6</v>
      </c>
      <c r="G768" s="106"/>
      <c r="H768" s="107"/>
      <c r="I768" s="103" t="s">
        <v>7</v>
      </c>
      <c r="J768" s="103" t="s">
        <v>8</v>
      </c>
    </row>
    <row r="769" spans="1:10">
      <c r="A769" s="104"/>
      <c r="B769" s="104"/>
      <c r="C769" s="104"/>
      <c r="D769" s="104"/>
      <c r="E769" s="104"/>
      <c r="F769" s="46" t="s">
        <v>9</v>
      </c>
      <c r="G769" s="46" t="s">
        <v>10</v>
      </c>
      <c r="H769" s="46" t="s">
        <v>11</v>
      </c>
      <c r="I769" s="104"/>
      <c r="J769" s="104"/>
    </row>
    <row r="770" spans="1:10">
      <c r="A770" s="5" t="s">
        <v>1029</v>
      </c>
      <c r="B770" s="6">
        <v>44833.488298460645</v>
      </c>
      <c r="C770" s="5" t="s">
        <v>41</v>
      </c>
      <c r="D770" s="7"/>
      <c r="E770" s="8"/>
      <c r="F770" s="9">
        <v>14220.4</v>
      </c>
      <c r="I770" s="7" t="s">
        <v>9</v>
      </c>
      <c r="J770" s="8" t="s">
        <v>170</v>
      </c>
    </row>
    <row r="771" spans="1:10">
      <c r="A771" s="5" t="s">
        <v>1029</v>
      </c>
      <c r="B771" s="6">
        <v>44833.488298460645</v>
      </c>
      <c r="C771" s="5" t="s">
        <v>41</v>
      </c>
      <c r="D771" s="7"/>
      <c r="E771" s="8"/>
      <c r="F771" s="9">
        <v>12058.8</v>
      </c>
      <c r="I771" s="7" t="s">
        <v>9</v>
      </c>
      <c r="J771" s="5" t="s">
        <v>42</v>
      </c>
    </row>
    <row r="772" spans="1:10">
      <c r="A772" s="5" t="s">
        <v>1029</v>
      </c>
      <c r="B772" s="6">
        <v>44833.488298460645</v>
      </c>
      <c r="C772" s="5" t="s">
        <v>41</v>
      </c>
      <c r="D772" s="7"/>
      <c r="E772" s="8"/>
      <c r="F772" s="9">
        <v>9847.4</v>
      </c>
      <c r="I772" s="7" t="s">
        <v>9</v>
      </c>
      <c r="J772" s="8" t="s">
        <v>171</v>
      </c>
    </row>
    <row r="773" spans="1:10">
      <c r="A773" s="5" t="s">
        <v>1029</v>
      </c>
      <c r="B773" s="6">
        <v>44833.488298460645</v>
      </c>
      <c r="C773" s="5" t="s">
        <v>41</v>
      </c>
      <c r="D773" s="7"/>
      <c r="E773" s="8"/>
      <c r="F773" s="9">
        <v>8883.2999999999993</v>
      </c>
      <c r="I773" s="7" t="s">
        <v>9</v>
      </c>
      <c r="J773" s="8" t="s">
        <v>43</v>
      </c>
    </row>
    <row r="774" spans="1:10">
      <c r="A774" s="5" t="s">
        <v>1029</v>
      </c>
      <c r="B774" s="6">
        <v>44833.488298460645</v>
      </c>
      <c r="C774" s="5" t="s">
        <v>41</v>
      </c>
      <c r="D774" s="7"/>
      <c r="E774" s="8"/>
      <c r="F774" s="9">
        <v>16130.4</v>
      </c>
      <c r="I774" s="7" t="s">
        <v>9</v>
      </c>
      <c r="J774" s="5" t="s">
        <v>172</v>
      </c>
    </row>
    <row r="775" spans="1:10">
      <c r="A775" s="5" t="s">
        <v>1029</v>
      </c>
      <c r="B775" s="6">
        <v>44833.488298460645</v>
      </c>
      <c r="C775" s="5" t="s">
        <v>41</v>
      </c>
      <c r="D775" s="7"/>
      <c r="E775" s="8"/>
      <c r="F775" s="9">
        <v>9394.2000000000007</v>
      </c>
      <c r="I775" s="7" t="s">
        <v>9</v>
      </c>
      <c r="J775" s="8" t="s">
        <v>173</v>
      </c>
    </row>
    <row r="776" spans="1:10">
      <c r="A776" s="5" t="s">
        <v>1029</v>
      </c>
      <c r="B776" s="6">
        <v>44833.488298460645</v>
      </c>
      <c r="C776" s="5" t="s">
        <v>41</v>
      </c>
      <c r="D776" s="7"/>
      <c r="E776" s="8"/>
      <c r="F776" s="9">
        <v>50435.9</v>
      </c>
      <c r="I776" s="7" t="s">
        <v>9</v>
      </c>
      <c r="J776" s="8" t="s">
        <v>44</v>
      </c>
    </row>
    <row r="777" spans="1:10">
      <c r="A777" s="5" t="s">
        <v>1029</v>
      </c>
      <c r="B777" s="6">
        <v>44833.488298460645</v>
      </c>
      <c r="C777" s="5" t="s">
        <v>41</v>
      </c>
      <c r="D777" s="7"/>
      <c r="E777" s="8"/>
      <c r="F777" s="9">
        <v>29687</v>
      </c>
      <c r="I777" s="7" t="s">
        <v>9</v>
      </c>
      <c r="J777" s="8" t="s">
        <v>174</v>
      </c>
    </row>
    <row r="778" spans="1:10">
      <c r="A778" s="5" t="s">
        <v>1029</v>
      </c>
      <c r="B778" s="6">
        <v>44833.488298460645</v>
      </c>
      <c r="C778" s="5" t="s">
        <v>41</v>
      </c>
      <c r="D778" s="7"/>
      <c r="E778" s="8"/>
      <c r="F778" s="9">
        <v>24048.799999999999</v>
      </c>
      <c r="I778" s="7" t="s">
        <v>9</v>
      </c>
      <c r="J778" s="8" t="s">
        <v>45</v>
      </c>
    </row>
    <row r="779" spans="1:10">
      <c r="A779" s="5" t="s">
        <v>1029</v>
      </c>
      <c r="B779" s="6">
        <v>44833.488298460645</v>
      </c>
      <c r="C779" s="5" t="s">
        <v>41</v>
      </c>
      <c r="D779" s="7"/>
      <c r="E779" s="8"/>
      <c r="F779" s="9">
        <v>2679.6</v>
      </c>
      <c r="I779" s="7" t="s">
        <v>9</v>
      </c>
      <c r="J779" s="8" t="s">
        <v>180</v>
      </c>
    </row>
    <row r="780" spans="1:10">
      <c r="A780" s="5" t="s">
        <v>1029</v>
      </c>
      <c r="B780" s="6">
        <v>44833.488298460645</v>
      </c>
      <c r="C780" s="5" t="s">
        <v>41</v>
      </c>
      <c r="D780" s="7"/>
      <c r="E780" s="8"/>
      <c r="F780" s="9">
        <v>13555.8</v>
      </c>
      <c r="I780" s="7" t="s">
        <v>9</v>
      </c>
      <c r="J780" s="8" t="s">
        <v>175</v>
      </c>
    </row>
    <row r="781" spans="1:10">
      <c r="A781" s="10" t="s">
        <v>15</v>
      </c>
      <c r="B781" s="3"/>
      <c r="C781" s="3"/>
      <c r="D781" s="11"/>
      <c r="E781" s="8"/>
      <c r="F781" s="14">
        <f>SUM(F770:G780)</f>
        <v>190941.59999999998</v>
      </c>
      <c r="H781" s="9"/>
      <c r="I781" s="7"/>
      <c r="J781" s="5"/>
    </row>
    <row r="782" spans="1:10" ht="15.75">
      <c r="A782" s="12" t="s">
        <v>16</v>
      </c>
      <c r="B782" s="12" t="s">
        <v>17</v>
      </c>
      <c r="C782" s="12" t="s">
        <v>18</v>
      </c>
      <c r="D782" s="21">
        <v>111905074</v>
      </c>
      <c r="E782" s="8"/>
      <c r="H782" s="9"/>
      <c r="I782" s="7"/>
      <c r="J782" s="5"/>
    </row>
    <row r="783" spans="1:10">
      <c r="A783" s="5"/>
      <c r="B783" s="6"/>
      <c r="C783" s="5"/>
      <c r="D783" s="11"/>
      <c r="E783" s="8"/>
      <c r="H783" s="9"/>
      <c r="I783" s="7"/>
      <c r="J783" s="5"/>
    </row>
    <row r="784" spans="1:10">
      <c r="A784" s="5"/>
      <c r="B784" s="6"/>
      <c r="C784" s="5"/>
      <c r="D784" s="11"/>
      <c r="E784" s="8"/>
      <c r="H784" s="9"/>
      <c r="I784" s="7"/>
      <c r="J784" s="5"/>
    </row>
    <row r="785" spans="1:10">
      <c r="A785" s="5" t="s">
        <v>1028</v>
      </c>
      <c r="B785" s="6">
        <v>44833.793099467592</v>
      </c>
      <c r="C785" s="5" t="s">
        <v>41</v>
      </c>
      <c r="D785" s="13">
        <v>45143226905</v>
      </c>
      <c r="E785" s="8" t="s">
        <v>21</v>
      </c>
      <c r="H785" s="9">
        <v>7000</v>
      </c>
      <c r="I785" s="5" t="s">
        <v>22</v>
      </c>
      <c r="J785" s="5" t="s">
        <v>48</v>
      </c>
    </row>
    <row r="786" spans="1:10">
      <c r="A786" s="5" t="s">
        <v>1028</v>
      </c>
      <c r="B786" s="6">
        <v>44833.793099467592</v>
      </c>
      <c r="C786" s="5" t="s">
        <v>41</v>
      </c>
      <c r="D786" s="11">
        <v>528113</v>
      </c>
      <c r="E786" s="8" t="s">
        <v>21</v>
      </c>
      <c r="H786" s="9">
        <v>46707.8</v>
      </c>
      <c r="I786" s="5" t="s">
        <v>22</v>
      </c>
      <c r="J786" s="5" t="s">
        <v>48</v>
      </c>
    </row>
    <row r="787" spans="1:10">
      <c r="A787" s="5" t="s">
        <v>1028</v>
      </c>
      <c r="B787" s="6">
        <v>44833.793099467592</v>
      </c>
      <c r="C787" s="5" t="s">
        <v>41</v>
      </c>
      <c r="D787" s="11">
        <v>23163547</v>
      </c>
      <c r="E787" s="5" t="s">
        <v>73</v>
      </c>
      <c r="H787" s="9">
        <v>6830</v>
      </c>
      <c r="I787" s="5" t="s">
        <v>22</v>
      </c>
      <c r="J787" s="8" t="s">
        <v>52</v>
      </c>
    </row>
    <row r="788" spans="1:10">
      <c r="A788" s="5" t="s">
        <v>1028</v>
      </c>
      <c r="B788" s="6">
        <v>44833.793099467592</v>
      </c>
      <c r="C788" s="5" t="s">
        <v>41</v>
      </c>
      <c r="D788" s="13">
        <v>45172917318</v>
      </c>
      <c r="E788" s="8" t="s">
        <v>21</v>
      </c>
      <c r="H788" s="9">
        <v>372.79</v>
      </c>
      <c r="I788" s="5" t="s">
        <v>22</v>
      </c>
      <c r="J788" s="8" t="s">
        <v>52</v>
      </c>
    </row>
    <row r="789" spans="1:10">
      <c r="A789" s="5" t="s">
        <v>1028</v>
      </c>
      <c r="B789" s="6">
        <v>44833.793099467592</v>
      </c>
      <c r="C789" s="5" t="s">
        <v>41</v>
      </c>
      <c r="D789" s="13">
        <v>45152848883</v>
      </c>
      <c r="E789" s="8" t="s">
        <v>21</v>
      </c>
      <c r="H789" s="9">
        <v>4319.3599999999997</v>
      </c>
      <c r="I789" s="5" t="s">
        <v>22</v>
      </c>
      <c r="J789" s="8" t="s">
        <v>52</v>
      </c>
    </row>
    <row r="790" spans="1:10">
      <c r="A790" s="5" t="s">
        <v>1028</v>
      </c>
      <c r="B790" s="6">
        <v>44833.793099467592</v>
      </c>
      <c r="C790" s="5" t="s">
        <v>41</v>
      </c>
      <c r="D790" s="11">
        <v>418267</v>
      </c>
      <c r="E790" s="8" t="s">
        <v>21</v>
      </c>
      <c r="H790" s="9">
        <v>25041.8</v>
      </c>
      <c r="I790" s="5" t="s">
        <v>22</v>
      </c>
      <c r="J790" s="5" t="s">
        <v>50</v>
      </c>
    </row>
    <row r="791" spans="1:10">
      <c r="A791" s="5" t="s">
        <v>1028</v>
      </c>
      <c r="B791" s="6">
        <v>44833.793099467592</v>
      </c>
      <c r="C791" s="5" t="s">
        <v>41</v>
      </c>
      <c r="D791" s="11">
        <v>562586</v>
      </c>
      <c r="E791" s="8" t="s">
        <v>21</v>
      </c>
      <c r="H791" s="9">
        <v>66312.399999999994</v>
      </c>
      <c r="I791" s="5" t="s">
        <v>22</v>
      </c>
      <c r="J791" s="5" t="s">
        <v>51</v>
      </c>
    </row>
    <row r="792" spans="1:10">
      <c r="A792" s="5" t="s">
        <v>1028</v>
      </c>
      <c r="B792" s="6">
        <v>44833.793099467592</v>
      </c>
      <c r="C792" s="5" t="s">
        <v>41</v>
      </c>
      <c r="D792" s="11"/>
      <c r="E792" s="8"/>
      <c r="F792" s="9">
        <v>13029.2</v>
      </c>
      <c r="I792" s="7" t="s">
        <v>9</v>
      </c>
      <c r="J792" s="8" t="s">
        <v>173</v>
      </c>
    </row>
    <row r="793" spans="1:10">
      <c r="A793" s="5" t="s">
        <v>1028</v>
      </c>
      <c r="B793" s="6">
        <v>44833.793099467592</v>
      </c>
      <c r="C793" s="5" t="s">
        <v>41</v>
      </c>
      <c r="D793" s="11"/>
      <c r="E793" s="8"/>
      <c r="F793" s="9">
        <v>30562</v>
      </c>
      <c r="I793" s="7" t="s">
        <v>9</v>
      </c>
      <c r="J793" s="5" t="s">
        <v>48</v>
      </c>
    </row>
    <row r="794" spans="1:10">
      <c r="A794" s="5" t="s">
        <v>1028</v>
      </c>
      <c r="B794" s="6">
        <v>44833.793099467592</v>
      </c>
      <c r="C794" s="5" t="s">
        <v>41</v>
      </c>
      <c r="D794" s="11"/>
      <c r="E794" s="8"/>
      <c r="F794" s="9">
        <v>46798.9</v>
      </c>
      <c r="I794" s="7" t="s">
        <v>9</v>
      </c>
      <c r="J794" s="5" t="s">
        <v>51</v>
      </c>
    </row>
    <row r="795" spans="1:10">
      <c r="A795" s="10" t="s">
        <v>15</v>
      </c>
      <c r="B795" s="3"/>
      <c r="C795" s="3"/>
      <c r="D795" s="11"/>
      <c r="E795" s="8"/>
      <c r="F795" s="14">
        <f>SUM(F785:G794)</f>
        <v>90390.1</v>
      </c>
      <c r="H795" s="9"/>
      <c r="I795" s="7"/>
      <c r="J795" s="5"/>
    </row>
    <row r="796" spans="1:10" ht="15.75">
      <c r="A796" s="12" t="s">
        <v>16</v>
      </c>
      <c r="B796" s="12" t="s">
        <v>17</v>
      </c>
      <c r="C796" s="12" t="s">
        <v>18</v>
      </c>
      <c r="D796" s="21">
        <v>111916654</v>
      </c>
      <c r="E796" s="8"/>
      <c r="H796" s="9"/>
      <c r="I796" s="7"/>
      <c r="J796" s="5"/>
    </row>
    <row r="799" spans="1:10">
      <c r="A799" s="1" t="s">
        <v>0</v>
      </c>
      <c r="B799" s="2"/>
      <c r="C799" s="2"/>
      <c r="D799" s="2"/>
      <c r="E799" s="2"/>
      <c r="F799" s="2"/>
      <c r="G799" s="2"/>
      <c r="H799" s="2"/>
      <c r="I799" s="2"/>
      <c r="J799" s="2"/>
    </row>
    <row r="800" spans="1:10">
      <c r="A800" s="3" t="s">
        <v>1061</v>
      </c>
      <c r="B800" s="2"/>
      <c r="C800" s="2"/>
      <c r="D800" s="2"/>
      <c r="E800" s="2"/>
      <c r="F800" s="2"/>
      <c r="G800" s="2"/>
      <c r="H800" s="2"/>
      <c r="I800" s="2"/>
      <c r="J800" s="2"/>
    </row>
    <row r="801" spans="1:10">
      <c r="A801" s="103" t="s">
        <v>0</v>
      </c>
      <c r="B801" s="103" t="s">
        <v>2</v>
      </c>
      <c r="C801" s="103" t="s">
        <v>3</v>
      </c>
      <c r="D801" s="103" t="s">
        <v>4</v>
      </c>
      <c r="E801" s="103" t="s">
        <v>5</v>
      </c>
      <c r="F801" s="105" t="s">
        <v>6</v>
      </c>
      <c r="G801" s="106"/>
      <c r="H801" s="107"/>
      <c r="I801" s="103" t="s">
        <v>7</v>
      </c>
      <c r="J801" s="103" t="s">
        <v>8</v>
      </c>
    </row>
    <row r="802" spans="1:10">
      <c r="A802" s="104"/>
      <c r="B802" s="104"/>
      <c r="C802" s="104"/>
      <c r="D802" s="104"/>
      <c r="E802" s="104"/>
      <c r="F802" s="46" t="s">
        <v>9</v>
      </c>
      <c r="G802" s="46" t="s">
        <v>10</v>
      </c>
      <c r="H802" s="46" t="s">
        <v>11</v>
      </c>
      <c r="I802" s="104"/>
      <c r="J802" s="104"/>
    </row>
    <row r="803" spans="1:10">
      <c r="A803" s="5" t="s">
        <v>1073</v>
      </c>
      <c r="B803" s="6">
        <v>44834.53278833333</v>
      </c>
      <c r="C803" s="5" t="s">
        <v>41</v>
      </c>
      <c r="D803" s="11"/>
      <c r="E803" s="8"/>
      <c r="F803" s="9">
        <v>54734</v>
      </c>
      <c r="I803" s="7" t="s">
        <v>9</v>
      </c>
      <c r="J803" s="8" t="s">
        <v>174</v>
      </c>
    </row>
    <row r="804" spans="1:10">
      <c r="A804" s="5" t="s">
        <v>1072</v>
      </c>
      <c r="B804" s="6">
        <v>44834.53278833333</v>
      </c>
      <c r="C804" s="5" t="s">
        <v>41</v>
      </c>
      <c r="D804" s="11"/>
      <c r="E804" s="8"/>
      <c r="F804" s="9">
        <v>11813.4</v>
      </c>
      <c r="I804" s="7" t="s">
        <v>9</v>
      </c>
      <c r="J804" s="8" t="s">
        <v>170</v>
      </c>
    </row>
    <row r="805" spans="1:10">
      <c r="A805" s="5" t="s">
        <v>1072</v>
      </c>
      <c r="B805" s="6">
        <v>44834.53278833333</v>
      </c>
      <c r="C805" s="5" t="s">
        <v>41</v>
      </c>
      <c r="D805" s="11"/>
      <c r="E805" s="8"/>
      <c r="F805" s="9">
        <v>9978.1</v>
      </c>
      <c r="I805" s="7" t="s">
        <v>9</v>
      </c>
      <c r="J805" s="5" t="s">
        <v>42</v>
      </c>
    </row>
    <row r="806" spans="1:10">
      <c r="A806" s="5" t="s">
        <v>1072</v>
      </c>
      <c r="B806" s="6">
        <v>44834.53278833333</v>
      </c>
      <c r="C806" s="5" t="s">
        <v>41</v>
      </c>
      <c r="D806" s="11"/>
      <c r="E806" s="8"/>
      <c r="F806" s="9">
        <v>11519</v>
      </c>
      <c r="I806" s="7" t="s">
        <v>9</v>
      </c>
      <c r="J806" s="8" t="s">
        <v>171</v>
      </c>
    </row>
    <row r="807" spans="1:10">
      <c r="A807" s="5" t="s">
        <v>1072</v>
      </c>
      <c r="B807" s="6">
        <v>44834.53278833333</v>
      </c>
      <c r="C807" s="5" t="s">
        <v>41</v>
      </c>
      <c r="D807" s="11"/>
      <c r="E807" s="8"/>
      <c r="F807" s="9">
        <v>6985.5</v>
      </c>
      <c r="I807" s="7" t="s">
        <v>9</v>
      </c>
      <c r="J807" s="8" t="s">
        <v>43</v>
      </c>
    </row>
    <row r="808" spans="1:10">
      <c r="A808" s="5" t="s">
        <v>1072</v>
      </c>
      <c r="B808" s="6">
        <v>44834.53278833333</v>
      </c>
      <c r="C808" s="5" t="s">
        <v>41</v>
      </c>
      <c r="D808" s="11"/>
      <c r="E808" s="8"/>
      <c r="F808" s="9">
        <v>10797.8</v>
      </c>
      <c r="I808" s="7" t="s">
        <v>9</v>
      </c>
      <c r="J808" s="5" t="s">
        <v>172</v>
      </c>
    </row>
    <row r="809" spans="1:10">
      <c r="A809" s="5" t="s">
        <v>1072</v>
      </c>
      <c r="B809" s="6">
        <v>44834.53278833333</v>
      </c>
      <c r="C809" s="5" t="s">
        <v>41</v>
      </c>
      <c r="D809" s="11"/>
      <c r="E809" s="8"/>
      <c r="F809" s="9">
        <v>0.1</v>
      </c>
      <c r="I809" s="7" t="s">
        <v>9</v>
      </c>
      <c r="J809" s="5" t="s">
        <v>365</v>
      </c>
    </row>
    <row r="810" spans="1:10">
      <c r="A810" s="5" t="s">
        <v>1072</v>
      </c>
      <c r="B810" s="6">
        <v>44834.53278833333</v>
      </c>
      <c r="C810" s="5" t="s">
        <v>41</v>
      </c>
      <c r="D810" s="11"/>
      <c r="E810" s="8"/>
      <c r="F810" s="9">
        <v>17296.5</v>
      </c>
      <c r="I810" s="7" t="s">
        <v>9</v>
      </c>
      <c r="J810" s="8" t="s">
        <v>44</v>
      </c>
    </row>
    <row r="811" spans="1:10">
      <c r="A811" s="5" t="s">
        <v>1072</v>
      </c>
      <c r="B811" s="6">
        <v>44834.53278833333</v>
      </c>
      <c r="C811" s="5" t="s">
        <v>41</v>
      </c>
      <c r="D811" s="11"/>
      <c r="E811" s="8"/>
      <c r="F811" s="9">
        <v>10947.1</v>
      </c>
      <c r="I811" s="7" t="s">
        <v>9</v>
      </c>
      <c r="J811" s="8" t="s">
        <v>45</v>
      </c>
    </row>
    <row r="812" spans="1:10">
      <c r="A812" s="5" t="s">
        <v>1072</v>
      </c>
      <c r="B812" s="6">
        <v>44834.53278833333</v>
      </c>
      <c r="C812" s="5" t="s">
        <v>41</v>
      </c>
      <c r="D812" s="11"/>
      <c r="E812" s="8"/>
      <c r="F812" s="9">
        <v>12734.3</v>
      </c>
      <c r="I812" s="7" t="s">
        <v>9</v>
      </c>
      <c r="J812" s="8" t="s">
        <v>180</v>
      </c>
    </row>
    <row r="813" spans="1:10">
      <c r="A813" s="5" t="s">
        <v>1072</v>
      </c>
      <c r="B813" s="6">
        <v>44834.53278833333</v>
      </c>
      <c r="C813" s="5" t="s">
        <v>41</v>
      </c>
      <c r="D813" s="11"/>
      <c r="E813" s="8"/>
      <c r="F813" s="9">
        <v>15999.3</v>
      </c>
      <c r="I813" s="7" t="s">
        <v>9</v>
      </c>
      <c r="J813" s="8" t="s">
        <v>175</v>
      </c>
    </row>
    <row r="814" spans="1:10">
      <c r="A814" s="5" t="s">
        <v>1072</v>
      </c>
      <c r="B814" s="6">
        <v>44834.53278833333</v>
      </c>
      <c r="C814" s="5" t="s">
        <v>41</v>
      </c>
      <c r="D814" s="11"/>
      <c r="E814" s="8"/>
      <c r="F814" s="9">
        <v>7695.3</v>
      </c>
      <c r="I814" s="7" t="s">
        <v>9</v>
      </c>
      <c r="J814" s="8" t="s">
        <v>176</v>
      </c>
    </row>
    <row r="815" spans="1:10">
      <c r="A815" s="10" t="s">
        <v>15</v>
      </c>
      <c r="B815" s="3"/>
      <c r="C815" s="3"/>
      <c r="D815" s="11"/>
      <c r="E815" s="8"/>
      <c r="F815" s="14">
        <f>SUM(F803:G814)</f>
        <v>170500.39999999997</v>
      </c>
      <c r="H815" s="9"/>
      <c r="I815" s="5"/>
      <c r="J815" s="5"/>
    </row>
    <row r="816" spans="1:10" ht="15.75">
      <c r="A816" s="12" t="s">
        <v>16</v>
      </c>
      <c r="B816" s="12" t="s">
        <v>17</v>
      </c>
      <c r="C816" s="12" t="s">
        <v>18</v>
      </c>
      <c r="D816" s="21">
        <v>111916659</v>
      </c>
      <c r="E816" s="8"/>
      <c r="H816" s="9"/>
      <c r="I816" s="5"/>
      <c r="J816" s="5"/>
    </row>
    <row r="817" spans="1:10">
      <c r="A817" s="5"/>
      <c r="B817" s="6"/>
      <c r="C817" s="5"/>
      <c r="D817" s="11"/>
      <c r="E817" s="8"/>
      <c r="H817" s="9"/>
      <c r="I817" s="5"/>
      <c r="J817" s="5"/>
    </row>
    <row r="818" spans="1:10">
      <c r="A818" s="5"/>
      <c r="B818" s="6"/>
      <c r="C818" s="5"/>
      <c r="D818" s="11"/>
      <c r="E818" s="8"/>
      <c r="H818" s="9"/>
      <c r="I818" s="5"/>
      <c r="J818" s="5"/>
    </row>
    <row r="819" spans="1:10">
      <c r="A819" s="5" t="s">
        <v>1071</v>
      </c>
      <c r="B819" s="6">
        <v>44834.938190474539</v>
      </c>
      <c r="C819" s="5" t="s">
        <v>41</v>
      </c>
      <c r="D819" s="11">
        <v>528330</v>
      </c>
      <c r="E819" s="8" t="s">
        <v>21</v>
      </c>
      <c r="H819" s="9">
        <v>67471</v>
      </c>
      <c r="I819" s="5" t="s">
        <v>22</v>
      </c>
      <c r="J819" s="5" t="s">
        <v>50</v>
      </c>
    </row>
    <row r="820" spans="1:10">
      <c r="A820" s="5" t="s">
        <v>1070</v>
      </c>
      <c r="B820" s="6">
        <v>44834.938190474539</v>
      </c>
      <c r="C820" s="5" t="s">
        <v>41</v>
      </c>
      <c r="D820" s="13">
        <v>51316815519</v>
      </c>
      <c r="E820" s="8" t="s">
        <v>21</v>
      </c>
      <c r="H820" s="9">
        <v>20924.310000000001</v>
      </c>
      <c r="I820" s="5" t="s">
        <v>22</v>
      </c>
      <c r="J820" s="8" t="s">
        <v>52</v>
      </c>
    </row>
    <row r="821" spans="1:10">
      <c r="A821" s="5" t="s">
        <v>1070</v>
      </c>
      <c r="B821" s="6">
        <v>44834.938190474539</v>
      </c>
      <c r="C821" s="5" t="s">
        <v>41</v>
      </c>
      <c r="D821" s="13">
        <v>45152851319</v>
      </c>
      <c r="E821" s="8" t="s">
        <v>21</v>
      </c>
      <c r="H821" s="9">
        <v>12000</v>
      </c>
      <c r="I821" s="5" t="s">
        <v>22</v>
      </c>
      <c r="J821" s="5" t="s">
        <v>48</v>
      </c>
    </row>
    <row r="822" spans="1:10">
      <c r="A822" s="5" t="s">
        <v>1070</v>
      </c>
      <c r="B822" s="6">
        <v>44834.938190474539</v>
      </c>
      <c r="C822" s="5" t="s">
        <v>41</v>
      </c>
      <c r="D822" s="11">
        <v>2949291741</v>
      </c>
      <c r="E822" s="5" t="s">
        <v>73</v>
      </c>
      <c r="H822" s="9">
        <v>21709</v>
      </c>
      <c r="I822" s="5" t="s">
        <v>22</v>
      </c>
      <c r="J822" s="8" t="s">
        <v>52</v>
      </c>
    </row>
    <row r="823" spans="1:10">
      <c r="A823" s="5" t="s">
        <v>1070</v>
      </c>
      <c r="B823" s="6">
        <v>44834.938190474539</v>
      </c>
      <c r="C823" s="5" t="s">
        <v>41</v>
      </c>
      <c r="D823" s="13">
        <v>45122980009</v>
      </c>
      <c r="E823" s="8" t="s">
        <v>21</v>
      </c>
      <c r="H823" s="9">
        <v>21533.72</v>
      </c>
      <c r="I823" s="5" t="s">
        <v>22</v>
      </c>
      <c r="J823" s="5" t="s">
        <v>50</v>
      </c>
    </row>
    <row r="824" spans="1:10">
      <c r="A824" s="5" t="s">
        <v>1070</v>
      </c>
      <c r="B824" s="6">
        <v>44834.938190474539</v>
      </c>
      <c r="C824" s="5" t="s">
        <v>41</v>
      </c>
      <c r="D824" s="13">
        <v>45162952781</v>
      </c>
      <c r="E824" s="8" t="s">
        <v>21</v>
      </c>
      <c r="H824" s="9">
        <v>12000</v>
      </c>
      <c r="I824" s="5" t="s">
        <v>22</v>
      </c>
      <c r="J824" s="5" t="s">
        <v>51</v>
      </c>
    </row>
    <row r="825" spans="1:10">
      <c r="A825" s="5" t="s">
        <v>1070</v>
      </c>
      <c r="B825" s="6">
        <v>44834.938190474539</v>
      </c>
      <c r="C825" s="5" t="s">
        <v>41</v>
      </c>
      <c r="D825" s="13">
        <v>45132858371</v>
      </c>
      <c r="E825" s="8" t="s">
        <v>21</v>
      </c>
      <c r="H825" s="9">
        <v>1137.51</v>
      </c>
      <c r="I825" s="5" t="s">
        <v>22</v>
      </c>
      <c r="J825" s="8" t="s">
        <v>52</v>
      </c>
    </row>
    <row r="826" spans="1:10">
      <c r="A826" s="5" t="s">
        <v>1070</v>
      </c>
      <c r="B826" s="6">
        <v>44834.938190474539</v>
      </c>
      <c r="C826" s="5" t="s">
        <v>41</v>
      </c>
      <c r="D826" s="13">
        <v>45112992997</v>
      </c>
      <c r="E826" s="8" t="s">
        <v>21</v>
      </c>
      <c r="H826" s="9">
        <v>5847.4</v>
      </c>
      <c r="I826" s="5" t="s">
        <v>22</v>
      </c>
      <c r="J826" s="8" t="s">
        <v>52</v>
      </c>
    </row>
    <row r="827" spans="1:10">
      <c r="A827" s="5" t="s">
        <v>1070</v>
      </c>
      <c r="B827" s="6">
        <v>44834.938190474539</v>
      </c>
      <c r="C827" s="5" t="s">
        <v>41</v>
      </c>
      <c r="D827" s="13">
        <v>451129929971</v>
      </c>
      <c r="E827" s="8" t="s">
        <v>21</v>
      </c>
      <c r="H827" s="9">
        <v>6184.93</v>
      </c>
      <c r="I827" s="5" t="s">
        <v>22</v>
      </c>
      <c r="J827" s="8" t="s">
        <v>52</v>
      </c>
    </row>
    <row r="828" spans="1:10">
      <c r="A828" s="5" t="s">
        <v>1070</v>
      </c>
      <c r="B828" s="6">
        <v>44834.938190474539</v>
      </c>
      <c r="C828" s="5" t="s">
        <v>41</v>
      </c>
      <c r="D828" s="13">
        <v>45172921457</v>
      </c>
      <c r="E828" s="8" t="s">
        <v>21</v>
      </c>
      <c r="H828" s="9">
        <v>3778</v>
      </c>
      <c r="I828" s="5" t="s">
        <v>22</v>
      </c>
      <c r="J828" s="5" t="s">
        <v>50</v>
      </c>
    </row>
    <row r="829" spans="1:10">
      <c r="A829" s="5" t="s">
        <v>1070</v>
      </c>
      <c r="B829" s="6">
        <v>44834.938190474539</v>
      </c>
      <c r="C829" s="5" t="s">
        <v>41</v>
      </c>
      <c r="D829" s="11">
        <v>2950377510</v>
      </c>
      <c r="E829" s="5" t="s">
        <v>73</v>
      </c>
      <c r="H829" s="9">
        <v>11960</v>
      </c>
      <c r="I829" s="5" t="s">
        <v>22</v>
      </c>
      <c r="J829" s="8" t="s">
        <v>52</v>
      </c>
    </row>
    <row r="830" spans="1:10">
      <c r="A830" s="5" t="s">
        <v>1070</v>
      </c>
      <c r="B830" s="6">
        <v>44834.938190474539</v>
      </c>
      <c r="C830" s="5" t="s">
        <v>41</v>
      </c>
      <c r="D830" s="13">
        <v>29503775101</v>
      </c>
      <c r="E830" s="5" t="s">
        <v>73</v>
      </c>
      <c r="H830" s="9">
        <v>18040</v>
      </c>
      <c r="I830" s="5" t="s">
        <v>22</v>
      </c>
      <c r="J830" s="8" t="s">
        <v>52</v>
      </c>
    </row>
    <row r="831" spans="1:10">
      <c r="A831" s="5" t="s">
        <v>1070</v>
      </c>
      <c r="B831" s="6">
        <v>44834.938190474539</v>
      </c>
      <c r="C831" s="5" t="s">
        <v>41</v>
      </c>
      <c r="D831" s="11">
        <v>405721</v>
      </c>
      <c r="E831" s="8" t="s">
        <v>21</v>
      </c>
      <c r="H831" s="9">
        <v>77950</v>
      </c>
      <c r="I831" s="5" t="s">
        <v>22</v>
      </c>
      <c r="J831" s="5" t="s">
        <v>51</v>
      </c>
    </row>
    <row r="832" spans="1:10">
      <c r="A832" s="5" t="s">
        <v>1070</v>
      </c>
      <c r="B832" s="6">
        <v>44834.938190474539</v>
      </c>
      <c r="C832" s="5" t="s">
        <v>41</v>
      </c>
      <c r="D832" s="11"/>
      <c r="E832" s="8"/>
      <c r="F832" s="9">
        <v>10147.1</v>
      </c>
      <c r="I832" s="7" t="s">
        <v>9</v>
      </c>
      <c r="J832" s="8" t="s">
        <v>170</v>
      </c>
    </row>
    <row r="833" spans="1:10">
      <c r="A833" s="5" t="s">
        <v>1070</v>
      </c>
      <c r="B833" s="6">
        <v>44834.938190474539</v>
      </c>
      <c r="C833" s="5" t="s">
        <v>41</v>
      </c>
      <c r="D833" s="11"/>
      <c r="E833" s="8"/>
      <c r="F833" s="9">
        <v>12376.7</v>
      </c>
      <c r="I833" s="7" t="s">
        <v>9</v>
      </c>
      <c r="J833" s="5" t="s">
        <v>42</v>
      </c>
    </row>
    <row r="834" spans="1:10">
      <c r="A834" s="5" t="s">
        <v>1070</v>
      </c>
      <c r="B834" s="6">
        <v>44834.938190474539</v>
      </c>
      <c r="C834" s="5" t="s">
        <v>41</v>
      </c>
      <c r="D834" s="11"/>
      <c r="E834" s="8"/>
      <c r="F834" s="9">
        <v>11357.1</v>
      </c>
      <c r="I834" s="7" t="s">
        <v>9</v>
      </c>
      <c r="J834" s="8" t="s">
        <v>171</v>
      </c>
    </row>
    <row r="835" spans="1:10">
      <c r="A835" s="5" t="s">
        <v>1070</v>
      </c>
      <c r="B835" s="6">
        <v>44834.938190474539</v>
      </c>
      <c r="C835" s="5" t="s">
        <v>41</v>
      </c>
      <c r="D835" s="11"/>
      <c r="E835" s="8"/>
      <c r="F835" s="9">
        <v>1933.5</v>
      </c>
      <c r="I835" s="7" t="s">
        <v>9</v>
      </c>
      <c r="J835" s="8" t="s">
        <v>43</v>
      </c>
    </row>
    <row r="836" spans="1:10">
      <c r="A836" s="5" t="s">
        <v>1070</v>
      </c>
      <c r="B836" s="6">
        <v>44834.938190474539</v>
      </c>
      <c r="C836" s="5" t="s">
        <v>41</v>
      </c>
      <c r="D836" s="11"/>
      <c r="E836" s="8"/>
      <c r="F836" s="9">
        <v>25584.2</v>
      </c>
      <c r="I836" s="7" t="s">
        <v>9</v>
      </c>
      <c r="J836" s="5" t="s">
        <v>172</v>
      </c>
    </row>
    <row r="837" spans="1:10">
      <c r="A837" s="5" t="s">
        <v>1070</v>
      </c>
      <c r="B837" s="6">
        <v>44834.938190474539</v>
      </c>
      <c r="C837" s="5" t="s">
        <v>41</v>
      </c>
      <c r="D837" s="11"/>
      <c r="E837" s="8"/>
      <c r="F837" s="9">
        <v>0.1</v>
      </c>
      <c r="I837" s="7" t="s">
        <v>9</v>
      </c>
      <c r="J837" s="5" t="s">
        <v>365</v>
      </c>
    </row>
    <row r="838" spans="1:10">
      <c r="A838" s="5" t="s">
        <v>1070</v>
      </c>
      <c r="B838" s="6">
        <v>44834.938190474539</v>
      </c>
      <c r="C838" s="5" t="s">
        <v>41</v>
      </c>
      <c r="D838" s="11"/>
      <c r="E838" s="8"/>
      <c r="F838" s="9">
        <v>17927</v>
      </c>
      <c r="I838" s="7" t="s">
        <v>9</v>
      </c>
      <c r="J838" s="8" t="s">
        <v>173</v>
      </c>
    </row>
    <row r="839" spans="1:10">
      <c r="A839" s="5" t="s">
        <v>1070</v>
      </c>
      <c r="B839" s="6">
        <v>44834.938190474539</v>
      </c>
      <c r="C839" s="5" t="s">
        <v>41</v>
      </c>
      <c r="D839" s="11"/>
      <c r="E839" s="8"/>
      <c r="F839" s="9">
        <v>29275.1</v>
      </c>
      <c r="I839" s="7" t="s">
        <v>9</v>
      </c>
      <c r="J839" s="8" t="s">
        <v>44</v>
      </c>
    </row>
    <row r="840" spans="1:10">
      <c r="A840" s="5" t="s">
        <v>1070</v>
      </c>
      <c r="B840" s="6">
        <v>44834.938190474539</v>
      </c>
      <c r="C840" s="5" t="s">
        <v>41</v>
      </c>
      <c r="D840" s="11"/>
      <c r="E840" s="8"/>
      <c r="F840" s="9">
        <v>96.4</v>
      </c>
      <c r="I840" s="7" t="s">
        <v>9</v>
      </c>
      <c r="J840" s="5" t="s">
        <v>178</v>
      </c>
    </row>
    <row r="841" spans="1:10">
      <c r="A841" s="5" t="s">
        <v>1070</v>
      </c>
      <c r="B841" s="6">
        <v>44834.938190474539</v>
      </c>
      <c r="C841" s="5" t="s">
        <v>41</v>
      </c>
      <c r="D841" s="11"/>
      <c r="E841" s="8"/>
      <c r="F841" s="9">
        <v>95323.7</v>
      </c>
      <c r="I841" s="7" t="s">
        <v>9</v>
      </c>
      <c r="J841" s="5" t="s">
        <v>48</v>
      </c>
    </row>
    <row r="842" spans="1:10">
      <c r="A842" s="5" t="s">
        <v>1070</v>
      </c>
      <c r="B842" s="6">
        <v>44834.938190474539</v>
      </c>
      <c r="C842" s="5" t="s">
        <v>41</v>
      </c>
      <c r="D842" s="11"/>
      <c r="E842" s="8"/>
      <c r="F842" s="9">
        <v>63288.4</v>
      </c>
      <c r="I842" s="7" t="s">
        <v>9</v>
      </c>
      <c r="J842" s="5" t="s">
        <v>51</v>
      </c>
    </row>
    <row r="843" spans="1:10">
      <c r="A843" s="5" t="s">
        <v>1070</v>
      </c>
      <c r="B843" s="6">
        <v>44834.938190474539</v>
      </c>
      <c r="C843" s="5" t="s">
        <v>41</v>
      </c>
      <c r="D843" s="11"/>
      <c r="E843" s="8"/>
      <c r="F843" s="9">
        <v>17739.2</v>
      </c>
      <c r="I843" s="7" t="s">
        <v>9</v>
      </c>
      <c r="J843" s="8" t="s">
        <v>174</v>
      </c>
    </row>
    <row r="844" spans="1:10">
      <c r="A844" s="5" t="s">
        <v>1070</v>
      </c>
      <c r="B844" s="6">
        <v>44834.938190474539</v>
      </c>
      <c r="C844" s="5" t="s">
        <v>41</v>
      </c>
      <c r="D844" s="11"/>
      <c r="E844" s="8"/>
      <c r="F844" s="9">
        <v>88066.5</v>
      </c>
      <c r="I844" s="7" t="s">
        <v>9</v>
      </c>
      <c r="J844" s="8" t="s">
        <v>45</v>
      </c>
    </row>
    <row r="845" spans="1:10">
      <c r="A845" s="5" t="s">
        <v>1070</v>
      </c>
      <c r="B845" s="6">
        <v>44834.938190474539</v>
      </c>
      <c r="C845" s="5" t="s">
        <v>41</v>
      </c>
      <c r="D845" s="11"/>
      <c r="E845" s="8"/>
      <c r="F845" s="9">
        <v>32172.799999999999</v>
      </c>
      <c r="I845" s="7" t="s">
        <v>9</v>
      </c>
      <c r="J845" s="8" t="s">
        <v>180</v>
      </c>
    </row>
    <row r="846" spans="1:10">
      <c r="A846" s="5" t="s">
        <v>1070</v>
      </c>
      <c r="B846" s="6">
        <v>44834.938190474539</v>
      </c>
      <c r="C846" s="5" t="s">
        <v>41</v>
      </c>
      <c r="D846" s="11"/>
      <c r="E846" s="8"/>
      <c r="F846" s="9">
        <v>9788.4</v>
      </c>
      <c r="I846" s="7" t="s">
        <v>9</v>
      </c>
      <c r="J846" s="8" t="s">
        <v>175</v>
      </c>
    </row>
    <row r="847" spans="1:10">
      <c r="A847" s="5" t="s">
        <v>1070</v>
      </c>
      <c r="B847" s="6">
        <v>44834.938190474539</v>
      </c>
      <c r="C847" s="5" t="s">
        <v>41</v>
      </c>
      <c r="D847" s="11"/>
      <c r="E847" s="8"/>
      <c r="F847" s="9">
        <v>18523.400000000001</v>
      </c>
      <c r="I847" s="7" t="s">
        <v>9</v>
      </c>
      <c r="J847" s="8" t="s">
        <v>176</v>
      </c>
    </row>
    <row r="848" spans="1:10">
      <c r="A848" s="5" t="s">
        <v>1070</v>
      </c>
      <c r="B848" s="6">
        <v>44834.938190474539</v>
      </c>
      <c r="C848" s="5" t="s">
        <v>41</v>
      </c>
      <c r="D848" s="11"/>
      <c r="E848" s="8"/>
      <c r="F848" s="9">
        <v>111730.3</v>
      </c>
      <c r="I848" s="7" t="s">
        <v>9</v>
      </c>
      <c r="J848" s="5" t="s">
        <v>50</v>
      </c>
    </row>
    <row r="849" spans="1:10">
      <c r="A849" s="10" t="s">
        <v>15</v>
      </c>
      <c r="B849" s="3"/>
      <c r="C849" s="3"/>
      <c r="D849" s="11"/>
      <c r="E849" s="8"/>
      <c r="F849" s="14">
        <f>SUM(F819:G848)</f>
        <v>545329.90000000014</v>
      </c>
      <c r="H849" s="9"/>
      <c r="I849" s="5"/>
      <c r="J849" s="5"/>
    </row>
    <row r="850" spans="1:10" ht="15.75">
      <c r="A850" s="12" t="s">
        <v>16</v>
      </c>
      <c r="B850" s="12" t="s">
        <v>17</v>
      </c>
      <c r="C850" s="12" t="s">
        <v>18</v>
      </c>
      <c r="D850" s="21">
        <v>111925695</v>
      </c>
      <c r="E850" s="8"/>
      <c r="H850" s="9"/>
      <c r="I850" s="5"/>
      <c r="J850" s="5"/>
    </row>
    <row r="851" spans="1:10">
      <c r="A851" s="5"/>
      <c r="B851" s="6"/>
      <c r="C851" s="5"/>
      <c r="D851" s="11"/>
      <c r="E851" s="8"/>
      <c r="H851" s="9"/>
      <c r="I851" s="5"/>
      <c r="J851" s="5"/>
    </row>
    <row r="852" spans="1:10">
      <c r="A852" s="5"/>
      <c r="B852" s="6"/>
      <c r="C852" s="5"/>
      <c r="D852" s="11"/>
      <c r="E852" s="8"/>
      <c r="H852" s="9"/>
      <c r="I852" s="5"/>
      <c r="J852" s="5"/>
    </row>
    <row r="853" spans="1:10">
      <c r="A853" s="1" t="s">
        <v>0</v>
      </c>
      <c r="B853" s="2"/>
      <c r="C853" s="2"/>
      <c r="D853" s="2"/>
      <c r="E853" s="2"/>
      <c r="F853" s="2"/>
      <c r="G853" s="2"/>
      <c r="H853" s="2"/>
      <c r="I853" s="2"/>
      <c r="J853" s="2"/>
    </row>
    <row r="854" spans="1:10">
      <c r="A854" s="3" t="s">
        <v>1057</v>
      </c>
      <c r="B854" s="2"/>
      <c r="C854" s="2"/>
      <c r="D854" s="2"/>
      <c r="E854" s="2"/>
      <c r="F854" s="2"/>
      <c r="G854" s="2"/>
      <c r="H854" s="2"/>
      <c r="I854" s="2"/>
      <c r="J854" s="2"/>
    </row>
    <row r="855" spans="1:10">
      <c r="A855" s="103" t="s">
        <v>0</v>
      </c>
      <c r="B855" s="103" t="s">
        <v>2</v>
      </c>
      <c r="C855" s="103" t="s">
        <v>3</v>
      </c>
      <c r="D855" s="103" t="s">
        <v>4</v>
      </c>
      <c r="E855" s="103" t="s">
        <v>5</v>
      </c>
      <c r="F855" s="105" t="s">
        <v>6</v>
      </c>
      <c r="G855" s="106"/>
      <c r="H855" s="107"/>
      <c r="I855" s="103" t="s">
        <v>7</v>
      </c>
      <c r="J855" s="103" t="s">
        <v>8</v>
      </c>
    </row>
    <row r="856" spans="1:10">
      <c r="A856" s="104"/>
      <c r="B856" s="104"/>
      <c r="C856" s="104"/>
      <c r="D856" s="104"/>
      <c r="E856" s="104"/>
      <c r="F856" s="46" t="s">
        <v>9</v>
      </c>
      <c r="G856" s="46" t="s">
        <v>10</v>
      </c>
      <c r="H856" s="46" t="s">
        <v>11</v>
      </c>
      <c r="I856" s="104"/>
      <c r="J856" s="104"/>
    </row>
    <row r="857" spans="1:10">
      <c r="A857" s="5" t="s">
        <v>1069</v>
      </c>
      <c r="B857" s="6">
        <v>44835.643296215276</v>
      </c>
      <c r="C857" s="5" t="s">
        <v>41</v>
      </c>
      <c r="D857" s="11">
        <v>562923</v>
      </c>
      <c r="E857" s="8" t="s">
        <v>21</v>
      </c>
      <c r="H857" s="9">
        <v>7948.3</v>
      </c>
      <c r="I857" s="5" t="s">
        <v>22</v>
      </c>
      <c r="J857" s="5" t="s">
        <v>50</v>
      </c>
    </row>
    <row r="858" spans="1:10">
      <c r="A858" s="5" t="s">
        <v>1069</v>
      </c>
      <c r="B858" s="6">
        <v>44835.643296215276</v>
      </c>
      <c r="C858" s="5" t="s">
        <v>41</v>
      </c>
      <c r="D858" s="11">
        <v>458871</v>
      </c>
      <c r="E858" s="8" t="s">
        <v>21</v>
      </c>
      <c r="H858" s="9">
        <v>50845.8</v>
      </c>
      <c r="I858" s="5" t="s">
        <v>22</v>
      </c>
      <c r="J858" s="5" t="s">
        <v>51</v>
      </c>
    </row>
    <row r="859" spans="1:10">
      <c r="A859" s="5" t="s">
        <v>1069</v>
      </c>
      <c r="B859" s="6">
        <v>44835.643296215276</v>
      </c>
      <c r="C859" s="5" t="s">
        <v>41</v>
      </c>
      <c r="D859" s="11">
        <v>528442</v>
      </c>
      <c r="E859" s="8" t="s">
        <v>21</v>
      </c>
      <c r="H859" s="9">
        <v>13244.8</v>
      </c>
      <c r="I859" s="5" t="s">
        <v>22</v>
      </c>
      <c r="J859" s="5" t="s">
        <v>48</v>
      </c>
    </row>
    <row r="860" spans="1:10">
      <c r="A860" s="10" t="s">
        <v>15</v>
      </c>
      <c r="B860" s="3"/>
      <c r="C860" s="3"/>
      <c r="D860" s="11"/>
      <c r="E860" s="8"/>
      <c r="H860" s="9"/>
      <c r="I860" s="5"/>
      <c r="J860" s="5"/>
    </row>
    <row r="861" spans="1:10">
      <c r="A861" s="12" t="s">
        <v>16</v>
      </c>
      <c r="B861" s="12" t="s">
        <v>17</v>
      </c>
      <c r="C861" s="12" t="s">
        <v>18</v>
      </c>
      <c r="D861" s="11"/>
      <c r="E861" s="8"/>
      <c r="H861" s="9"/>
      <c r="I861" s="5"/>
      <c r="J861" s="5"/>
    </row>
    <row r="862" spans="1:10">
      <c r="A862" s="58" t="s">
        <v>498</v>
      </c>
      <c r="B862" s="23"/>
      <c r="C862" s="23"/>
    </row>
    <row r="863" spans="1:10">
      <c r="A863" s="59" t="s">
        <v>1126</v>
      </c>
      <c r="B863" s="23"/>
      <c r="C863" s="23"/>
    </row>
    <row r="865" spans="1:10">
      <c r="A865" s="1" t="s">
        <v>0</v>
      </c>
      <c r="B865" s="2"/>
      <c r="C865" s="2"/>
      <c r="D865" s="2"/>
      <c r="E865" s="2"/>
      <c r="F865" s="2"/>
      <c r="G865" s="2"/>
      <c r="H865" s="2"/>
      <c r="I865" s="2"/>
      <c r="J865" s="2"/>
    </row>
    <row r="866" spans="1:10">
      <c r="A866" s="3" t="s">
        <v>1131</v>
      </c>
      <c r="B866" s="2"/>
      <c r="C866" s="2"/>
      <c r="D866" s="2"/>
      <c r="E866" s="2"/>
      <c r="F866" s="2"/>
      <c r="G866" s="2"/>
      <c r="H866" s="2"/>
      <c r="I866" s="2"/>
      <c r="J866" s="2"/>
    </row>
    <row r="867" spans="1:10">
      <c r="A867" s="103" t="s">
        <v>0</v>
      </c>
      <c r="B867" s="103" t="s">
        <v>2</v>
      </c>
      <c r="C867" s="103" t="s">
        <v>3</v>
      </c>
      <c r="D867" s="103" t="s">
        <v>4</v>
      </c>
      <c r="E867" s="103" t="s">
        <v>5</v>
      </c>
      <c r="F867" s="105" t="s">
        <v>6</v>
      </c>
      <c r="G867" s="106"/>
      <c r="H867" s="107"/>
      <c r="I867" s="103" t="s">
        <v>7</v>
      </c>
      <c r="J867" s="103" t="s">
        <v>8</v>
      </c>
    </row>
    <row r="868" spans="1:10">
      <c r="A868" s="104"/>
      <c r="B868" s="104"/>
      <c r="C868" s="104"/>
      <c r="D868" s="104"/>
      <c r="E868" s="104"/>
      <c r="F868" s="46" t="s">
        <v>9</v>
      </c>
      <c r="G868" s="46" t="s">
        <v>10</v>
      </c>
      <c r="H868" s="46" t="s">
        <v>11</v>
      </c>
      <c r="I868" s="104"/>
      <c r="J868" s="104"/>
    </row>
    <row r="869" spans="1:10">
      <c r="A869" s="5" t="s">
        <v>1139</v>
      </c>
      <c r="B869" s="6">
        <v>44837.500027708331</v>
      </c>
      <c r="C869" s="5" t="s">
        <v>41</v>
      </c>
      <c r="D869" s="7"/>
      <c r="E869" s="8"/>
      <c r="F869" s="9">
        <v>10276.9</v>
      </c>
      <c r="I869" s="7" t="s">
        <v>9</v>
      </c>
      <c r="J869" s="8" t="s">
        <v>170</v>
      </c>
    </row>
    <row r="870" spans="1:10">
      <c r="A870" s="5" t="s">
        <v>1139</v>
      </c>
      <c r="B870" s="6">
        <v>44837.500027708331</v>
      </c>
      <c r="C870" s="5" t="s">
        <v>41</v>
      </c>
      <c r="D870" s="7"/>
      <c r="E870" s="8"/>
      <c r="F870" s="9">
        <v>7271.9</v>
      </c>
      <c r="I870" s="7" t="s">
        <v>9</v>
      </c>
      <c r="J870" s="5" t="s">
        <v>42</v>
      </c>
    </row>
    <row r="871" spans="1:10">
      <c r="A871" s="5" t="s">
        <v>1139</v>
      </c>
      <c r="B871" s="6">
        <v>44837.500027708331</v>
      </c>
      <c r="C871" s="5" t="s">
        <v>41</v>
      </c>
      <c r="D871" s="7"/>
      <c r="E871" s="8"/>
      <c r="F871" s="9">
        <v>21626.400000000001</v>
      </c>
      <c r="I871" s="7" t="s">
        <v>9</v>
      </c>
      <c r="J871" s="5" t="s">
        <v>172</v>
      </c>
    </row>
    <row r="872" spans="1:10">
      <c r="A872" s="5" t="s">
        <v>1139</v>
      </c>
      <c r="B872" s="6">
        <v>44837.500027708331</v>
      </c>
      <c r="C872" s="5" t="s">
        <v>41</v>
      </c>
      <c r="D872" s="7"/>
      <c r="E872" s="8"/>
      <c r="F872" s="9">
        <v>11341.4</v>
      </c>
      <c r="I872" s="7" t="s">
        <v>9</v>
      </c>
      <c r="J872" s="8" t="s">
        <v>173</v>
      </c>
    </row>
    <row r="873" spans="1:10">
      <c r="A873" s="5" t="s">
        <v>1139</v>
      </c>
      <c r="B873" s="6">
        <v>44837.500027708331</v>
      </c>
      <c r="C873" s="5" t="s">
        <v>41</v>
      </c>
      <c r="D873" s="7"/>
      <c r="E873" s="8"/>
      <c r="F873" s="9">
        <v>8505.5</v>
      </c>
      <c r="I873" s="7" t="s">
        <v>9</v>
      </c>
      <c r="J873" s="8" t="s">
        <v>44</v>
      </c>
    </row>
    <row r="874" spans="1:10">
      <c r="A874" s="5" t="s">
        <v>1139</v>
      </c>
      <c r="B874" s="6">
        <v>44837.500027708331</v>
      </c>
      <c r="C874" s="5" t="s">
        <v>41</v>
      </c>
      <c r="D874" s="7"/>
      <c r="E874" s="8"/>
      <c r="F874" s="9">
        <v>38729.699999999997</v>
      </c>
      <c r="I874" s="7" t="s">
        <v>9</v>
      </c>
      <c r="J874" s="8" t="s">
        <v>174</v>
      </c>
    </row>
    <row r="875" spans="1:10">
      <c r="A875" s="5" t="s">
        <v>1139</v>
      </c>
      <c r="B875" s="6">
        <v>44837.500027708331</v>
      </c>
      <c r="C875" s="5" t="s">
        <v>41</v>
      </c>
      <c r="D875" s="7"/>
      <c r="E875" s="8"/>
      <c r="F875" s="9">
        <v>14660.9</v>
      </c>
      <c r="I875" s="7" t="s">
        <v>9</v>
      </c>
      <c r="J875" s="8" t="s">
        <v>175</v>
      </c>
    </row>
    <row r="876" spans="1:10">
      <c r="A876" s="5" t="s">
        <v>1139</v>
      </c>
      <c r="B876" s="6">
        <v>44837.500027708331</v>
      </c>
      <c r="C876" s="5" t="s">
        <v>41</v>
      </c>
      <c r="D876" s="7"/>
      <c r="E876" s="8"/>
      <c r="F876" s="9">
        <v>9450.4</v>
      </c>
      <c r="I876" s="7" t="s">
        <v>9</v>
      </c>
      <c r="J876" s="8" t="s">
        <v>176</v>
      </c>
    </row>
    <row r="877" spans="1:10">
      <c r="A877" s="10" t="s">
        <v>15</v>
      </c>
      <c r="B877" s="3"/>
      <c r="C877" s="3"/>
      <c r="D877" s="11"/>
      <c r="E877" s="8"/>
      <c r="F877" s="14">
        <f>SUM(F869:G876)</f>
        <v>121863.09999999998</v>
      </c>
      <c r="H877" s="9"/>
      <c r="I877" s="7"/>
      <c r="J877" s="8"/>
    </row>
    <row r="878" spans="1:10" ht="15.75">
      <c r="A878" s="12" t="s">
        <v>16</v>
      </c>
      <c r="B878" s="12" t="s">
        <v>17</v>
      </c>
      <c r="C878" s="12" t="s">
        <v>18</v>
      </c>
      <c r="D878" s="21">
        <v>111925697</v>
      </c>
      <c r="E878" s="8"/>
      <c r="H878" s="9"/>
      <c r="I878" s="7"/>
      <c r="J878" s="8"/>
    </row>
    <row r="879" spans="1:10">
      <c r="A879" s="5"/>
      <c r="B879" s="6"/>
      <c r="C879" s="5"/>
      <c r="D879" s="11"/>
      <c r="E879" s="8"/>
      <c r="H879" s="9"/>
      <c r="I879" s="7"/>
      <c r="J879" s="8"/>
    </row>
    <row r="880" spans="1:10">
      <c r="A880" s="5"/>
      <c r="B880" s="6"/>
      <c r="C880" s="5"/>
      <c r="D880" s="11"/>
      <c r="E880" s="8"/>
      <c r="H880" s="9"/>
      <c r="I880" s="7"/>
      <c r="J880" s="8"/>
    </row>
    <row r="881" spans="1:10">
      <c r="A881" s="5" t="s">
        <v>1138</v>
      </c>
      <c r="B881" s="6">
        <v>44837.725646493054</v>
      </c>
      <c r="C881" s="5" t="s">
        <v>41</v>
      </c>
      <c r="D881" s="11">
        <v>418790</v>
      </c>
      <c r="E881" s="8" t="s">
        <v>21</v>
      </c>
      <c r="H881" s="9">
        <v>27046.1</v>
      </c>
      <c r="I881" s="5" t="s">
        <v>22</v>
      </c>
      <c r="J881" s="5" t="s">
        <v>50</v>
      </c>
    </row>
    <row r="882" spans="1:10">
      <c r="A882" s="5" t="s">
        <v>1138</v>
      </c>
      <c r="B882" s="6">
        <v>44837.725646493054</v>
      </c>
      <c r="C882" s="5" t="s">
        <v>41</v>
      </c>
      <c r="D882" s="11">
        <v>418781</v>
      </c>
      <c r="E882" s="8" t="s">
        <v>21</v>
      </c>
      <c r="H882" s="9">
        <v>47395.199999999997</v>
      </c>
      <c r="I882" s="5" t="s">
        <v>22</v>
      </c>
      <c r="J882" s="5" t="s">
        <v>48</v>
      </c>
    </row>
    <row r="883" spans="1:10">
      <c r="A883" s="5" t="s">
        <v>1138</v>
      </c>
      <c r="B883" s="6">
        <v>44837.725646493054</v>
      </c>
      <c r="C883" s="5" t="s">
        <v>41</v>
      </c>
      <c r="D883" s="11">
        <v>528658</v>
      </c>
      <c r="E883" s="8" t="s">
        <v>21</v>
      </c>
      <c r="H883" s="9">
        <v>32305.3</v>
      </c>
      <c r="I883" s="5" t="s">
        <v>22</v>
      </c>
      <c r="J883" s="5" t="s">
        <v>51</v>
      </c>
    </row>
    <row r="884" spans="1:10">
      <c r="A884" s="5" t="s">
        <v>1138</v>
      </c>
      <c r="B884" s="6">
        <v>44837.725646493054</v>
      </c>
      <c r="C884" s="5" t="s">
        <v>41</v>
      </c>
      <c r="D884" s="11"/>
      <c r="E884" s="8"/>
      <c r="F884" s="9">
        <v>8044.3</v>
      </c>
      <c r="I884" s="7" t="s">
        <v>9</v>
      </c>
      <c r="J884" s="8" t="s">
        <v>171</v>
      </c>
    </row>
    <row r="885" spans="1:10">
      <c r="A885" s="5" t="s">
        <v>1138</v>
      </c>
      <c r="B885" s="6">
        <v>44837.725646493054</v>
      </c>
      <c r="C885" s="5" t="s">
        <v>41</v>
      </c>
      <c r="D885" s="11"/>
      <c r="E885" s="8"/>
      <c r="F885" s="9">
        <v>1888.5</v>
      </c>
      <c r="I885" s="7" t="s">
        <v>9</v>
      </c>
      <c r="J885" s="8" t="s">
        <v>173</v>
      </c>
    </row>
    <row r="886" spans="1:10">
      <c r="A886" s="5" t="s">
        <v>1138</v>
      </c>
      <c r="B886" s="6">
        <v>44837.725646493054</v>
      </c>
      <c r="C886" s="5" t="s">
        <v>41</v>
      </c>
      <c r="D886" s="11"/>
      <c r="E886" s="8"/>
      <c r="F886" s="9">
        <v>21000</v>
      </c>
      <c r="I886" s="7" t="s">
        <v>9</v>
      </c>
      <c r="J886" s="5" t="s">
        <v>48</v>
      </c>
    </row>
    <row r="887" spans="1:10">
      <c r="A887" s="5" t="s">
        <v>1138</v>
      </c>
      <c r="B887" s="6">
        <v>44837.725646493054</v>
      </c>
      <c r="C887" s="5" t="s">
        <v>41</v>
      </c>
      <c r="D887" s="11"/>
      <c r="E887" s="8"/>
      <c r="F887" s="9">
        <v>5445.8</v>
      </c>
      <c r="I887" s="7" t="s">
        <v>9</v>
      </c>
      <c r="J887" s="8" t="s">
        <v>175</v>
      </c>
    </row>
    <row r="888" spans="1:10">
      <c r="A888" s="5" t="s">
        <v>1138</v>
      </c>
      <c r="B888" s="6">
        <v>44837.725646493054</v>
      </c>
      <c r="C888" s="5" t="s">
        <v>41</v>
      </c>
      <c r="D888" s="11"/>
      <c r="E888" s="8"/>
      <c r="F888" s="9">
        <v>10264.9</v>
      </c>
      <c r="I888" s="7" t="s">
        <v>9</v>
      </c>
      <c r="J888" s="8" t="s">
        <v>176</v>
      </c>
    </row>
    <row r="889" spans="1:10">
      <c r="A889" s="10" t="s">
        <v>15</v>
      </c>
      <c r="B889" s="3"/>
      <c r="C889" s="3"/>
      <c r="D889" s="11"/>
      <c r="E889" s="8"/>
      <c r="F889" s="14">
        <f>SUM(F881:G888)</f>
        <v>46643.5</v>
      </c>
      <c r="H889" s="9"/>
      <c r="I889" s="7"/>
      <c r="J889" s="8"/>
    </row>
    <row r="890" spans="1:10" ht="15.75">
      <c r="A890" s="12" t="s">
        <v>16</v>
      </c>
      <c r="B890" s="12" t="s">
        <v>17</v>
      </c>
      <c r="C890" s="12" t="s">
        <v>18</v>
      </c>
      <c r="D890" s="21">
        <v>111927590</v>
      </c>
      <c r="E890" s="8"/>
      <c r="H890" s="9"/>
      <c r="I890" s="7"/>
      <c r="J890" s="8"/>
    </row>
    <row r="893" spans="1:10">
      <c r="A893" s="1" t="s">
        <v>0</v>
      </c>
      <c r="B893" s="2"/>
      <c r="C893" s="2"/>
      <c r="D893" s="2"/>
      <c r="E893" s="2"/>
      <c r="F893" s="2"/>
      <c r="G893" s="2"/>
      <c r="H893" s="2"/>
      <c r="I893" s="2"/>
      <c r="J893" s="2"/>
    </row>
    <row r="894" spans="1:10">
      <c r="A894" s="3" t="s">
        <v>1170</v>
      </c>
      <c r="B894" s="2"/>
      <c r="C894" s="2"/>
      <c r="D894" s="2"/>
      <c r="E894" s="2"/>
      <c r="F894" s="2"/>
      <c r="G894" s="2"/>
      <c r="H894" s="2"/>
      <c r="I894" s="2"/>
      <c r="J894" s="2"/>
    </row>
    <row r="895" spans="1:10">
      <c r="A895" s="103" t="s">
        <v>0</v>
      </c>
      <c r="B895" s="103" t="s">
        <v>2</v>
      </c>
      <c r="C895" s="103" t="s">
        <v>3</v>
      </c>
      <c r="D895" s="103" t="s">
        <v>4</v>
      </c>
      <c r="E895" s="103" t="s">
        <v>5</v>
      </c>
      <c r="F895" s="105" t="s">
        <v>6</v>
      </c>
      <c r="G895" s="106"/>
      <c r="H895" s="107"/>
      <c r="I895" s="103" t="s">
        <v>7</v>
      </c>
      <c r="J895" s="103" t="s">
        <v>8</v>
      </c>
    </row>
    <row r="896" spans="1:10">
      <c r="A896" s="104"/>
      <c r="B896" s="104"/>
      <c r="C896" s="104"/>
      <c r="D896" s="104"/>
      <c r="E896" s="104"/>
      <c r="F896" s="46" t="s">
        <v>9</v>
      </c>
      <c r="G896" s="46" t="s">
        <v>10</v>
      </c>
      <c r="H896" s="46" t="s">
        <v>11</v>
      </c>
      <c r="I896" s="104"/>
      <c r="J896" s="104"/>
    </row>
    <row r="897" spans="1:10">
      <c r="A897" s="5" t="s">
        <v>1177</v>
      </c>
      <c r="B897" s="6">
        <v>44838.495802268517</v>
      </c>
      <c r="C897" s="5" t="s">
        <v>41</v>
      </c>
      <c r="D897" s="11">
        <v>2949028991</v>
      </c>
      <c r="E897" s="5" t="s">
        <v>73</v>
      </c>
      <c r="H897" s="9">
        <v>7020</v>
      </c>
      <c r="I897" s="5" t="s">
        <v>22</v>
      </c>
      <c r="J897" s="8" t="s">
        <v>52</v>
      </c>
    </row>
    <row r="898" spans="1:10">
      <c r="A898" s="5" t="s">
        <v>1177</v>
      </c>
      <c r="B898" s="6">
        <v>44838.495802268517</v>
      </c>
      <c r="C898" s="5" t="s">
        <v>41</v>
      </c>
      <c r="D898" s="11"/>
      <c r="E898" s="8"/>
      <c r="F898" s="9">
        <v>8517.1</v>
      </c>
      <c r="I898" s="7" t="s">
        <v>9</v>
      </c>
      <c r="J898" s="8" t="s">
        <v>170</v>
      </c>
    </row>
    <row r="899" spans="1:10">
      <c r="A899" s="5" t="s">
        <v>1177</v>
      </c>
      <c r="B899" s="6">
        <v>44838.495802268517</v>
      </c>
      <c r="C899" s="5" t="s">
        <v>41</v>
      </c>
      <c r="D899" s="11"/>
      <c r="E899" s="8"/>
      <c r="F899" s="9">
        <v>7596.6</v>
      </c>
      <c r="I899" s="7" t="s">
        <v>9</v>
      </c>
      <c r="J899" s="5" t="s">
        <v>42</v>
      </c>
    </row>
    <row r="900" spans="1:10">
      <c r="A900" s="5" t="s">
        <v>1177</v>
      </c>
      <c r="B900" s="6">
        <v>44838.495802268517</v>
      </c>
      <c r="C900" s="5" t="s">
        <v>41</v>
      </c>
      <c r="D900" s="11"/>
      <c r="E900" s="8"/>
      <c r="F900" s="9">
        <v>11135.3</v>
      </c>
      <c r="I900" s="7" t="s">
        <v>9</v>
      </c>
      <c r="J900" s="8" t="s">
        <v>43</v>
      </c>
    </row>
    <row r="901" spans="1:10">
      <c r="A901" s="5" t="s">
        <v>1177</v>
      </c>
      <c r="B901" s="6">
        <v>44838.495802268517</v>
      </c>
      <c r="C901" s="5" t="s">
        <v>41</v>
      </c>
      <c r="D901" s="11"/>
      <c r="E901" s="8"/>
      <c r="F901" s="9">
        <v>930.3</v>
      </c>
      <c r="I901" s="7" t="s">
        <v>9</v>
      </c>
      <c r="J901" s="5" t="s">
        <v>172</v>
      </c>
    </row>
    <row r="902" spans="1:10">
      <c r="A902" s="5" t="s">
        <v>1177</v>
      </c>
      <c r="B902" s="6">
        <v>44838.495802268517</v>
      </c>
      <c r="C902" s="5" t="s">
        <v>41</v>
      </c>
      <c r="D902" s="11"/>
      <c r="E902" s="8"/>
      <c r="F902" s="9">
        <v>12000.6</v>
      </c>
      <c r="I902" s="7" t="s">
        <v>9</v>
      </c>
      <c r="J902" s="8" t="s">
        <v>44</v>
      </c>
    </row>
    <row r="903" spans="1:10">
      <c r="A903" s="5" t="s">
        <v>1177</v>
      </c>
      <c r="B903" s="6">
        <v>44838.495802268517</v>
      </c>
      <c r="C903" s="5" t="s">
        <v>41</v>
      </c>
      <c r="D903" s="11"/>
      <c r="E903" s="8"/>
      <c r="F903" s="9">
        <v>189</v>
      </c>
      <c r="I903" s="7" t="s">
        <v>9</v>
      </c>
      <c r="J903" s="5" t="s">
        <v>178</v>
      </c>
    </row>
    <row r="904" spans="1:10">
      <c r="A904" s="5" t="s">
        <v>1177</v>
      </c>
      <c r="B904" s="6">
        <v>44838.495802268517</v>
      </c>
      <c r="C904" s="5" t="s">
        <v>41</v>
      </c>
      <c r="D904" s="11"/>
      <c r="E904" s="8"/>
      <c r="F904" s="9">
        <v>1344.3</v>
      </c>
      <c r="I904" s="7" t="s">
        <v>9</v>
      </c>
      <c r="J904" s="8" t="s">
        <v>180</v>
      </c>
    </row>
    <row r="905" spans="1:10">
      <c r="A905" s="10" t="s">
        <v>15</v>
      </c>
      <c r="B905" s="3"/>
      <c r="C905" s="3"/>
      <c r="D905" s="11"/>
      <c r="E905" s="8"/>
      <c r="F905" s="33">
        <f>SUM(F897:G904)</f>
        <v>41713.200000000004</v>
      </c>
      <c r="H905" s="9"/>
      <c r="I905" s="7"/>
      <c r="J905" s="8"/>
    </row>
    <row r="906" spans="1:10" ht="15.75">
      <c r="A906" s="12" t="s">
        <v>16</v>
      </c>
      <c r="B906" s="12" t="s">
        <v>17</v>
      </c>
      <c r="C906" s="12" t="s">
        <v>18</v>
      </c>
      <c r="D906" s="21">
        <v>111927592</v>
      </c>
      <c r="E906" s="8"/>
      <c r="H906" s="9"/>
      <c r="I906" s="7"/>
      <c r="J906" s="8"/>
    </row>
    <row r="907" spans="1:10">
      <c r="A907" s="5"/>
      <c r="B907" s="6"/>
      <c r="C907" s="5"/>
      <c r="D907" s="11"/>
      <c r="E907" s="8"/>
      <c r="H907" s="9"/>
      <c r="I907" s="7"/>
      <c r="J907" s="8"/>
    </row>
    <row r="908" spans="1:10">
      <c r="A908" s="5"/>
      <c r="B908" s="6"/>
      <c r="C908" s="5"/>
      <c r="D908" s="11"/>
      <c r="E908" s="8"/>
      <c r="H908" s="9"/>
      <c r="I908" s="7"/>
      <c r="J908" s="8"/>
    </row>
    <row r="909" spans="1:10">
      <c r="A909" s="5" t="s">
        <v>1175</v>
      </c>
      <c r="B909" s="6">
        <v>44838.741101412037</v>
      </c>
      <c r="C909" s="5" t="s">
        <v>41</v>
      </c>
      <c r="D909" s="13">
        <v>45152857734</v>
      </c>
      <c r="E909" s="8" t="s">
        <v>21</v>
      </c>
      <c r="H909" s="9">
        <v>1833.69</v>
      </c>
      <c r="I909" s="5" t="s">
        <v>22</v>
      </c>
      <c r="J909" s="5" t="s">
        <v>51</v>
      </c>
    </row>
    <row r="910" spans="1:10">
      <c r="A910" s="5" t="s">
        <v>1175</v>
      </c>
      <c r="B910" s="6">
        <v>44838.741101412037</v>
      </c>
      <c r="C910" s="5" t="s">
        <v>41</v>
      </c>
      <c r="D910" s="13">
        <v>45113003167</v>
      </c>
      <c r="E910" s="8" t="s">
        <v>21</v>
      </c>
      <c r="H910" s="9">
        <v>10000</v>
      </c>
      <c r="I910" s="5" t="s">
        <v>22</v>
      </c>
      <c r="J910" s="5" t="s">
        <v>48</v>
      </c>
    </row>
    <row r="911" spans="1:10">
      <c r="A911" s="5" t="s">
        <v>1175</v>
      </c>
      <c r="B911" s="6">
        <v>44838.741101412037</v>
      </c>
      <c r="C911" s="5" t="s">
        <v>41</v>
      </c>
      <c r="D911" s="11">
        <v>418969</v>
      </c>
      <c r="E911" s="8" t="s">
        <v>21</v>
      </c>
      <c r="H911" s="9">
        <v>42400.2</v>
      </c>
      <c r="I911" s="5" t="s">
        <v>22</v>
      </c>
      <c r="J911" s="5" t="s">
        <v>50</v>
      </c>
    </row>
    <row r="912" spans="1:10">
      <c r="A912" s="5" t="s">
        <v>1175</v>
      </c>
      <c r="B912" s="6">
        <v>44838.741101412037</v>
      </c>
      <c r="C912" s="5" t="s">
        <v>41</v>
      </c>
      <c r="D912" s="11">
        <v>563354</v>
      </c>
      <c r="E912" s="8" t="s">
        <v>21</v>
      </c>
      <c r="H912" s="9">
        <v>7842.4</v>
      </c>
      <c r="I912" s="5" t="s">
        <v>22</v>
      </c>
      <c r="J912" s="5" t="s">
        <v>51</v>
      </c>
    </row>
    <row r="913" spans="1:10">
      <c r="A913" s="5" t="s">
        <v>1176</v>
      </c>
      <c r="B913" s="6">
        <v>44838.741101412037</v>
      </c>
      <c r="C913" s="5" t="s">
        <v>41</v>
      </c>
      <c r="D913" s="11"/>
      <c r="E913" s="8"/>
      <c r="F913" s="9">
        <v>198.4</v>
      </c>
      <c r="I913" s="7" t="s">
        <v>9</v>
      </c>
      <c r="J913" s="5" t="s">
        <v>172</v>
      </c>
    </row>
    <row r="914" spans="1:10">
      <c r="A914" s="5" t="s">
        <v>1175</v>
      </c>
      <c r="B914" s="6">
        <v>44838.741101412037</v>
      </c>
      <c r="C914" s="5" t="s">
        <v>41</v>
      </c>
      <c r="D914" s="11"/>
      <c r="E914" s="8"/>
      <c r="F914" s="9">
        <v>8001.4</v>
      </c>
      <c r="I914" s="7" t="s">
        <v>9</v>
      </c>
      <c r="J914" s="8" t="s">
        <v>170</v>
      </c>
    </row>
    <row r="915" spans="1:10">
      <c r="A915" s="5" t="s">
        <v>1175</v>
      </c>
      <c r="B915" s="6">
        <v>44838.741101412037</v>
      </c>
      <c r="C915" s="5" t="s">
        <v>41</v>
      </c>
      <c r="D915" s="11"/>
      <c r="E915" s="8"/>
      <c r="F915" s="9">
        <v>2280.8000000000002</v>
      </c>
      <c r="I915" s="7" t="s">
        <v>9</v>
      </c>
      <c r="J915" s="8" t="s">
        <v>171</v>
      </c>
    </row>
    <row r="916" spans="1:10">
      <c r="A916" s="5" t="s">
        <v>1175</v>
      </c>
      <c r="B916" s="6">
        <v>44838.741101412037</v>
      </c>
      <c r="C916" s="5" t="s">
        <v>41</v>
      </c>
      <c r="D916" s="11"/>
      <c r="E916" s="8"/>
      <c r="F916" s="9">
        <v>1991.8</v>
      </c>
      <c r="I916" s="7" t="s">
        <v>9</v>
      </c>
      <c r="J916" s="8" t="s">
        <v>43</v>
      </c>
    </row>
    <row r="917" spans="1:10">
      <c r="A917" s="5" t="s">
        <v>1175</v>
      </c>
      <c r="B917" s="6">
        <v>44838.741101412037</v>
      </c>
      <c r="C917" s="5" t="s">
        <v>41</v>
      </c>
      <c r="D917" s="11"/>
      <c r="E917" s="8"/>
      <c r="F917" s="9">
        <v>7948.4</v>
      </c>
      <c r="I917" s="7" t="s">
        <v>9</v>
      </c>
      <c r="J917" s="8" t="s">
        <v>173</v>
      </c>
    </row>
    <row r="918" spans="1:10">
      <c r="A918" s="5" t="s">
        <v>1175</v>
      </c>
      <c r="B918" s="6">
        <v>44838.741101412037</v>
      </c>
      <c r="C918" s="5" t="s">
        <v>41</v>
      </c>
      <c r="D918" s="11"/>
      <c r="E918" s="8"/>
      <c r="F918" s="9">
        <v>2674.8</v>
      </c>
      <c r="I918" s="7" t="s">
        <v>9</v>
      </c>
      <c r="J918" s="5" t="s">
        <v>178</v>
      </c>
    </row>
    <row r="919" spans="1:10">
      <c r="A919" s="5" t="s">
        <v>1175</v>
      </c>
      <c r="B919" s="6">
        <v>44838.741101412037</v>
      </c>
      <c r="C919" s="5" t="s">
        <v>41</v>
      </c>
      <c r="D919" s="11"/>
      <c r="E919" s="8"/>
      <c r="F919" s="9">
        <v>8025.8</v>
      </c>
      <c r="I919" s="7" t="s">
        <v>9</v>
      </c>
      <c r="J919" s="5" t="s">
        <v>48</v>
      </c>
    </row>
    <row r="920" spans="1:10">
      <c r="A920" s="5" t="s">
        <v>1175</v>
      </c>
      <c r="B920" s="6">
        <v>44838.741101412037</v>
      </c>
      <c r="C920" s="5" t="s">
        <v>41</v>
      </c>
      <c r="D920" s="11"/>
      <c r="E920" s="8"/>
      <c r="F920" s="9">
        <v>1170</v>
      </c>
      <c r="I920" s="7" t="s">
        <v>9</v>
      </c>
      <c r="J920" s="5" t="s">
        <v>51</v>
      </c>
    </row>
    <row r="921" spans="1:10">
      <c r="A921" s="5" t="s">
        <v>1175</v>
      </c>
      <c r="B921" s="6">
        <v>44838.741101412037</v>
      </c>
      <c r="C921" s="5" t="s">
        <v>41</v>
      </c>
      <c r="D921" s="11"/>
      <c r="E921" s="8"/>
      <c r="F921" s="9">
        <v>7441.8</v>
      </c>
      <c r="I921" s="7" t="s">
        <v>9</v>
      </c>
      <c r="J921" s="8" t="s">
        <v>45</v>
      </c>
    </row>
    <row r="922" spans="1:10">
      <c r="A922" s="5" t="s">
        <v>1175</v>
      </c>
      <c r="B922" s="6">
        <v>44838.741101412037</v>
      </c>
      <c r="C922" s="5" t="s">
        <v>41</v>
      </c>
      <c r="D922" s="11"/>
      <c r="E922" s="8"/>
      <c r="F922" s="9">
        <v>7176.6</v>
      </c>
      <c r="I922" s="7" t="s">
        <v>9</v>
      </c>
      <c r="J922" s="8" t="s">
        <v>180</v>
      </c>
    </row>
    <row r="923" spans="1:10">
      <c r="A923" s="10" t="s">
        <v>15</v>
      </c>
      <c r="B923" s="3"/>
      <c r="C923" s="3"/>
      <c r="D923" s="11"/>
      <c r="E923" s="8"/>
      <c r="F923" s="33">
        <f>SUM(F909:G922)</f>
        <v>46909.799999999996</v>
      </c>
      <c r="H923" s="9"/>
      <c r="I923" s="7"/>
      <c r="J923" s="8"/>
    </row>
    <row r="924" spans="1:10" ht="15.75">
      <c r="A924" s="12" t="s">
        <v>16</v>
      </c>
      <c r="B924" s="12" t="s">
        <v>17</v>
      </c>
      <c r="C924" s="12" t="s">
        <v>18</v>
      </c>
      <c r="D924" s="21">
        <v>111943620</v>
      </c>
      <c r="E924" s="8"/>
      <c r="H924" s="9"/>
      <c r="I924" s="7"/>
      <c r="J924" s="8"/>
    </row>
    <row r="927" spans="1:10">
      <c r="A927" s="1" t="s">
        <v>0</v>
      </c>
      <c r="B927" s="2"/>
      <c r="C927" s="2"/>
      <c r="D927" s="2"/>
      <c r="E927" s="2"/>
      <c r="F927" s="2"/>
      <c r="G927" s="2"/>
      <c r="H927" s="2"/>
      <c r="I927" s="2"/>
      <c r="J927" s="2"/>
    </row>
    <row r="928" spans="1:10">
      <c r="A928" s="3" t="s">
        <v>1205</v>
      </c>
      <c r="B928" s="2"/>
      <c r="C928" s="2"/>
      <c r="D928" s="2"/>
      <c r="E928" s="2"/>
      <c r="F928" s="2"/>
      <c r="G928" s="2"/>
      <c r="H928" s="2"/>
      <c r="I928" s="2"/>
      <c r="J928" s="2"/>
    </row>
    <row r="929" spans="1:10">
      <c r="A929" s="103" t="s">
        <v>0</v>
      </c>
      <c r="B929" s="103" t="s">
        <v>2</v>
      </c>
      <c r="C929" s="103" t="s">
        <v>3</v>
      </c>
      <c r="D929" s="103" t="s">
        <v>4</v>
      </c>
      <c r="E929" s="103" t="s">
        <v>5</v>
      </c>
      <c r="F929" s="105" t="s">
        <v>6</v>
      </c>
      <c r="G929" s="106"/>
      <c r="H929" s="107"/>
      <c r="I929" s="103" t="s">
        <v>7</v>
      </c>
      <c r="J929" s="103" t="s">
        <v>8</v>
      </c>
    </row>
    <row r="930" spans="1:10">
      <c r="A930" s="104"/>
      <c r="B930" s="104"/>
      <c r="C930" s="104"/>
      <c r="D930" s="104"/>
      <c r="E930" s="104"/>
      <c r="F930" s="46" t="s">
        <v>9</v>
      </c>
      <c r="G930" s="46" t="s">
        <v>10</v>
      </c>
      <c r="H930" s="46" t="s">
        <v>11</v>
      </c>
      <c r="I930" s="104"/>
      <c r="J930" s="104"/>
    </row>
    <row r="931" spans="1:10">
      <c r="A931" s="5" t="s">
        <v>1211</v>
      </c>
      <c r="B931" s="6">
        <v>44839.461199421297</v>
      </c>
      <c r="C931" s="5" t="s">
        <v>41</v>
      </c>
      <c r="D931" s="7"/>
      <c r="E931" s="8"/>
      <c r="F931" s="9">
        <v>11243.3</v>
      </c>
      <c r="I931" s="7" t="s">
        <v>9</v>
      </c>
      <c r="J931" s="5" t="s">
        <v>42</v>
      </c>
    </row>
    <row r="932" spans="1:10">
      <c r="A932" s="5" t="s">
        <v>1211</v>
      </c>
      <c r="B932" s="6">
        <v>44839.461199421297</v>
      </c>
      <c r="C932" s="5" t="s">
        <v>41</v>
      </c>
      <c r="D932" s="7"/>
      <c r="E932" s="8"/>
      <c r="F932" s="9">
        <v>28591.3</v>
      </c>
      <c r="I932" s="7" t="s">
        <v>9</v>
      </c>
      <c r="J932" s="8" t="s">
        <v>44</v>
      </c>
    </row>
    <row r="933" spans="1:10">
      <c r="A933" s="5" t="s">
        <v>1211</v>
      </c>
      <c r="B933" s="6">
        <v>44839.461199421297</v>
      </c>
      <c r="C933" s="5" t="s">
        <v>41</v>
      </c>
      <c r="D933" s="7"/>
      <c r="E933" s="8"/>
      <c r="F933" s="9">
        <v>11106.2</v>
      </c>
      <c r="I933" s="7" t="s">
        <v>9</v>
      </c>
      <c r="J933" s="8" t="s">
        <v>174</v>
      </c>
    </row>
    <row r="934" spans="1:10">
      <c r="A934" s="5" t="s">
        <v>1211</v>
      </c>
      <c r="B934" s="6">
        <v>44839.461199421297</v>
      </c>
      <c r="C934" s="5" t="s">
        <v>41</v>
      </c>
      <c r="D934" s="7"/>
      <c r="E934" s="8"/>
      <c r="F934" s="9">
        <v>6905.8</v>
      </c>
      <c r="I934" s="7" t="s">
        <v>9</v>
      </c>
      <c r="J934" s="8" t="s">
        <v>175</v>
      </c>
    </row>
    <row r="935" spans="1:10">
      <c r="A935" s="5" t="s">
        <v>1211</v>
      </c>
      <c r="B935" s="6">
        <v>44839.461199421297</v>
      </c>
      <c r="C935" s="5" t="s">
        <v>41</v>
      </c>
      <c r="D935" s="7"/>
      <c r="E935" s="8"/>
      <c r="F935" s="9">
        <v>8084.4</v>
      </c>
      <c r="I935" s="7" t="s">
        <v>9</v>
      </c>
      <c r="J935" s="8" t="s">
        <v>176</v>
      </c>
    </row>
    <row r="936" spans="1:10">
      <c r="A936" s="10" t="s">
        <v>15</v>
      </c>
      <c r="B936" s="3"/>
      <c r="C936" s="3"/>
      <c r="D936" s="11"/>
      <c r="E936" s="8"/>
      <c r="F936" s="14">
        <f>SUM(F931:G935)</f>
        <v>65931</v>
      </c>
      <c r="H936" s="9"/>
      <c r="I936" s="7"/>
      <c r="J936" s="8"/>
    </row>
    <row r="937" spans="1:10" ht="15.75">
      <c r="A937" s="12" t="s">
        <v>16</v>
      </c>
      <c r="B937" s="12" t="s">
        <v>17</v>
      </c>
      <c r="C937" s="12" t="s">
        <v>18</v>
      </c>
      <c r="D937" s="21">
        <v>111943729</v>
      </c>
      <c r="E937" s="8"/>
      <c r="H937" s="9"/>
      <c r="I937" s="7"/>
      <c r="J937" s="8"/>
    </row>
    <row r="938" spans="1:10">
      <c r="A938" s="5"/>
      <c r="B938" s="6"/>
      <c r="C938" s="5"/>
      <c r="D938" s="11"/>
      <c r="E938" s="8"/>
      <c r="H938" s="9"/>
      <c r="I938" s="7"/>
      <c r="J938" s="8"/>
    </row>
    <row r="939" spans="1:10">
      <c r="A939" s="5"/>
      <c r="B939" s="6"/>
      <c r="C939" s="5"/>
      <c r="D939" s="11"/>
      <c r="E939" s="8"/>
      <c r="H939" s="9"/>
      <c r="I939" s="7"/>
      <c r="J939" s="8"/>
    </row>
    <row r="940" spans="1:10">
      <c r="A940" s="5" t="s">
        <v>1210</v>
      </c>
      <c r="B940" s="6">
        <v>44839.888881354163</v>
      </c>
      <c r="C940" s="5" t="s">
        <v>41</v>
      </c>
      <c r="D940" s="13">
        <v>45152854237</v>
      </c>
      <c r="E940" s="8" t="s">
        <v>21</v>
      </c>
      <c r="H940" s="9">
        <v>13916.65</v>
      </c>
      <c r="I940" s="5" t="s">
        <v>22</v>
      </c>
      <c r="J940" s="8" t="s">
        <v>52</v>
      </c>
    </row>
    <row r="941" spans="1:10">
      <c r="A941" s="5" t="s">
        <v>1210</v>
      </c>
      <c r="B941" s="6">
        <v>44839.888881354163</v>
      </c>
      <c r="C941" s="5" t="s">
        <v>41</v>
      </c>
      <c r="D941" s="13">
        <v>451528542371</v>
      </c>
      <c r="E941" s="8" t="s">
        <v>21</v>
      </c>
      <c r="H941" s="9">
        <v>15759.73</v>
      </c>
      <c r="I941" s="5" t="s">
        <v>22</v>
      </c>
      <c r="J941" s="8" t="s">
        <v>52</v>
      </c>
    </row>
    <row r="942" spans="1:10">
      <c r="A942" s="5" t="s">
        <v>1210</v>
      </c>
      <c r="B942" s="6">
        <v>44839.888881354163</v>
      </c>
      <c r="C942" s="5" t="s">
        <v>41</v>
      </c>
      <c r="D942" s="11">
        <v>23839492</v>
      </c>
      <c r="E942" s="5" t="s">
        <v>73</v>
      </c>
      <c r="H942" s="9">
        <v>1469.4</v>
      </c>
      <c r="I942" s="5" t="s">
        <v>22</v>
      </c>
      <c r="J942" s="8" t="s">
        <v>52</v>
      </c>
    </row>
    <row r="943" spans="1:10">
      <c r="A943" s="5" t="s">
        <v>1210</v>
      </c>
      <c r="B943" s="6">
        <v>44839.888881354163</v>
      </c>
      <c r="C943" s="5" t="s">
        <v>41</v>
      </c>
      <c r="D943" s="13">
        <v>45162964176</v>
      </c>
      <c r="E943" s="8" t="s">
        <v>21</v>
      </c>
      <c r="H943" s="9">
        <v>10000</v>
      </c>
      <c r="I943" s="5" t="s">
        <v>22</v>
      </c>
      <c r="J943" s="5" t="s">
        <v>48</v>
      </c>
    </row>
    <row r="944" spans="1:10">
      <c r="A944" s="5" t="s">
        <v>1210</v>
      </c>
      <c r="B944" s="6">
        <v>44839.888881354163</v>
      </c>
      <c r="C944" s="5" t="s">
        <v>41</v>
      </c>
      <c r="D944" s="11">
        <v>529108</v>
      </c>
      <c r="E944" s="8" t="s">
        <v>21</v>
      </c>
      <c r="H944" s="9">
        <v>59380.1</v>
      </c>
      <c r="I944" s="5" t="s">
        <v>22</v>
      </c>
      <c r="J944" s="5" t="s">
        <v>48</v>
      </c>
    </row>
    <row r="945" spans="1:10">
      <c r="A945" s="5" t="s">
        <v>1210</v>
      </c>
      <c r="B945" s="6">
        <v>44839.888881354163</v>
      </c>
      <c r="C945" s="5" t="s">
        <v>41</v>
      </c>
      <c r="D945" s="11">
        <v>406133</v>
      </c>
      <c r="E945" s="8" t="s">
        <v>21</v>
      </c>
      <c r="H945" s="9">
        <v>11326.5</v>
      </c>
      <c r="I945" s="5" t="s">
        <v>22</v>
      </c>
      <c r="J945" s="5" t="s">
        <v>51</v>
      </c>
    </row>
    <row r="946" spans="1:10">
      <c r="A946" s="5" t="s">
        <v>1210</v>
      </c>
      <c r="B946" s="6">
        <v>44839.888881354163</v>
      </c>
      <c r="C946" s="5" t="s">
        <v>41</v>
      </c>
      <c r="D946" s="11">
        <v>563548</v>
      </c>
      <c r="E946" s="8" t="s">
        <v>21</v>
      </c>
      <c r="H946" s="9">
        <v>25666.2</v>
      </c>
      <c r="I946" s="5" t="s">
        <v>22</v>
      </c>
      <c r="J946" s="5" t="s">
        <v>50</v>
      </c>
    </row>
    <row r="947" spans="1:10">
      <c r="A947" s="5" t="s">
        <v>1210</v>
      </c>
      <c r="B947" s="6">
        <v>44839.888881354163</v>
      </c>
      <c r="C947" s="5" t="s">
        <v>41</v>
      </c>
      <c r="D947" s="13">
        <v>45112996384</v>
      </c>
      <c r="E947" s="8" t="s">
        <v>21</v>
      </c>
      <c r="H947" s="9">
        <v>9285.2999999999993</v>
      </c>
      <c r="I947" s="5" t="s">
        <v>22</v>
      </c>
      <c r="J947" s="8" t="s">
        <v>52</v>
      </c>
    </row>
    <row r="948" spans="1:10">
      <c r="A948" s="5" t="s">
        <v>1210</v>
      </c>
      <c r="B948" s="6">
        <v>44839.888881354163</v>
      </c>
      <c r="C948" s="5" t="s">
        <v>41</v>
      </c>
      <c r="D948" s="13">
        <v>451129963841</v>
      </c>
      <c r="E948" s="8" t="s">
        <v>21</v>
      </c>
      <c r="H948" s="9">
        <v>8505.83</v>
      </c>
      <c r="I948" s="5" t="s">
        <v>22</v>
      </c>
      <c r="J948" s="8" t="s">
        <v>52</v>
      </c>
    </row>
    <row r="949" spans="1:10">
      <c r="A949" s="5" t="s">
        <v>1210</v>
      </c>
      <c r="B949" s="6">
        <v>44839.888881354163</v>
      </c>
      <c r="C949" s="5" t="s">
        <v>41</v>
      </c>
      <c r="D949" s="13">
        <v>45112996386</v>
      </c>
      <c r="E949" s="8" t="s">
        <v>21</v>
      </c>
      <c r="H949" s="9">
        <v>6186.27</v>
      </c>
      <c r="I949" s="5" t="s">
        <v>22</v>
      </c>
      <c r="J949" s="8" t="s">
        <v>52</v>
      </c>
    </row>
    <row r="950" spans="1:10">
      <c r="A950" s="5" t="s">
        <v>1210</v>
      </c>
      <c r="B950" s="6">
        <v>44839.888881354163</v>
      </c>
      <c r="C950" s="5" t="s">
        <v>41</v>
      </c>
      <c r="D950" s="13">
        <v>451129963861</v>
      </c>
      <c r="E950" s="8" t="s">
        <v>21</v>
      </c>
      <c r="H950" s="9">
        <v>5468.14</v>
      </c>
      <c r="I950" s="5" t="s">
        <v>22</v>
      </c>
      <c r="J950" s="8" t="s">
        <v>52</v>
      </c>
    </row>
    <row r="951" spans="1:10">
      <c r="A951" s="5" t="s">
        <v>1210</v>
      </c>
      <c r="B951" s="6">
        <v>44839.888881354163</v>
      </c>
      <c r="C951" s="5" t="s">
        <v>41</v>
      </c>
      <c r="D951" s="13">
        <v>45122982211</v>
      </c>
      <c r="E951" s="8" t="s">
        <v>21</v>
      </c>
      <c r="H951" s="9">
        <v>25138.83</v>
      </c>
      <c r="I951" s="5" t="s">
        <v>22</v>
      </c>
      <c r="J951" s="8" t="s">
        <v>52</v>
      </c>
    </row>
    <row r="952" spans="1:10">
      <c r="A952" s="5" t="s">
        <v>1210</v>
      </c>
      <c r="B952" s="6">
        <v>44839.888881354163</v>
      </c>
      <c r="C952" s="5" t="s">
        <v>41</v>
      </c>
      <c r="D952" s="13">
        <v>451229822111</v>
      </c>
      <c r="E952" s="8" t="s">
        <v>21</v>
      </c>
      <c r="H952" s="9">
        <v>404</v>
      </c>
      <c r="I952" s="5" t="s">
        <v>22</v>
      </c>
      <c r="J952" s="8" t="s">
        <v>52</v>
      </c>
    </row>
    <row r="953" spans="1:10">
      <c r="A953" s="5" t="s">
        <v>1210</v>
      </c>
      <c r="B953" s="6">
        <v>44839.888881354163</v>
      </c>
      <c r="C953" s="5" t="s">
        <v>41</v>
      </c>
      <c r="D953" s="13">
        <v>451229822112</v>
      </c>
      <c r="E953" s="8" t="s">
        <v>21</v>
      </c>
      <c r="H953" s="9">
        <v>23509.81</v>
      </c>
      <c r="I953" s="5" t="s">
        <v>22</v>
      </c>
      <c r="J953" s="8" t="s">
        <v>52</v>
      </c>
    </row>
    <row r="954" spans="1:10">
      <c r="A954" s="5" t="s">
        <v>1210</v>
      </c>
      <c r="B954" s="6">
        <v>44839.888881354163</v>
      </c>
      <c r="C954" s="5" t="s">
        <v>41</v>
      </c>
      <c r="D954" s="11"/>
      <c r="E954" s="8"/>
      <c r="F954" s="9">
        <v>6101.5</v>
      </c>
      <c r="I954" s="7" t="s">
        <v>9</v>
      </c>
      <c r="J954" s="8" t="s">
        <v>175</v>
      </c>
    </row>
    <row r="955" spans="1:10">
      <c r="A955" s="10" t="s">
        <v>15</v>
      </c>
      <c r="B955" s="3"/>
      <c r="C955" s="3"/>
      <c r="D955" s="11"/>
      <c r="E955" s="8"/>
      <c r="H955" s="9"/>
      <c r="I955" s="7"/>
      <c r="J955" s="8"/>
    </row>
    <row r="956" spans="1:10" ht="15.75">
      <c r="A956" s="12" t="s">
        <v>16</v>
      </c>
      <c r="B956" s="12" t="s">
        <v>17</v>
      </c>
      <c r="C956" s="12" t="s">
        <v>18</v>
      </c>
      <c r="D956" s="21">
        <v>111956620</v>
      </c>
      <c r="E956" s="8"/>
      <c r="H956" s="9"/>
      <c r="I956" s="7"/>
      <c r="J956" s="8"/>
    </row>
    <row r="959" spans="1:10">
      <c r="A959" s="1" t="s">
        <v>0</v>
      </c>
      <c r="B959" s="2"/>
      <c r="C959" s="2"/>
      <c r="D959" s="2"/>
      <c r="E959" s="2"/>
      <c r="F959" s="2"/>
      <c r="G959" s="2"/>
      <c r="H959" s="2"/>
      <c r="I959" s="2"/>
      <c r="J959" s="2"/>
    </row>
    <row r="960" spans="1:10">
      <c r="A960" s="3" t="s">
        <v>1239</v>
      </c>
      <c r="B960" s="2"/>
      <c r="C960" s="2"/>
      <c r="D960" s="2"/>
      <c r="E960" s="2"/>
      <c r="F960" s="2"/>
      <c r="G960" s="2"/>
      <c r="H960" s="2"/>
      <c r="I960" s="2"/>
      <c r="J960" s="2"/>
    </row>
    <row r="961" spans="1:10">
      <c r="A961" s="103" t="s">
        <v>0</v>
      </c>
      <c r="B961" s="103" t="s">
        <v>2</v>
      </c>
      <c r="C961" s="103" t="s">
        <v>3</v>
      </c>
      <c r="D961" s="103" t="s">
        <v>4</v>
      </c>
      <c r="E961" s="103" t="s">
        <v>5</v>
      </c>
      <c r="F961" s="105" t="s">
        <v>6</v>
      </c>
      <c r="G961" s="106"/>
      <c r="H961" s="107"/>
      <c r="I961" s="103" t="s">
        <v>7</v>
      </c>
      <c r="J961" s="103" t="s">
        <v>8</v>
      </c>
    </row>
    <row r="962" spans="1:10">
      <c r="A962" s="104"/>
      <c r="B962" s="104"/>
      <c r="C962" s="104"/>
      <c r="D962" s="104"/>
      <c r="E962" s="104"/>
      <c r="F962" s="46" t="s">
        <v>9</v>
      </c>
      <c r="G962" s="46" t="s">
        <v>10</v>
      </c>
      <c r="H962" s="46" t="s">
        <v>11</v>
      </c>
      <c r="I962" s="104"/>
      <c r="J962" s="104"/>
    </row>
    <row r="963" spans="1:10">
      <c r="A963" s="5" t="s">
        <v>1245</v>
      </c>
      <c r="B963" s="6">
        <v>44840.468004861112</v>
      </c>
      <c r="C963" s="5" t="s">
        <v>41</v>
      </c>
      <c r="D963" s="11"/>
      <c r="E963" s="8"/>
      <c r="F963" s="9">
        <v>13910</v>
      </c>
      <c r="I963" s="7" t="s">
        <v>9</v>
      </c>
      <c r="J963" s="8" t="s">
        <v>170</v>
      </c>
    </row>
    <row r="964" spans="1:10">
      <c r="A964" s="5" t="s">
        <v>1245</v>
      </c>
      <c r="B964" s="6">
        <v>44840.468004861112</v>
      </c>
      <c r="C964" s="5" t="s">
        <v>41</v>
      </c>
      <c r="D964" s="11"/>
      <c r="E964" s="8"/>
      <c r="F964" s="9">
        <v>16183.7</v>
      </c>
      <c r="I964" s="7" t="s">
        <v>9</v>
      </c>
      <c r="J964" s="5" t="s">
        <v>42</v>
      </c>
    </row>
    <row r="965" spans="1:10">
      <c r="A965" s="5" t="s">
        <v>1245</v>
      </c>
      <c r="B965" s="6">
        <v>44840.468004861112</v>
      </c>
      <c r="C965" s="5" t="s">
        <v>41</v>
      </c>
      <c r="D965" s="11"/>
      <c r="E965" s="8"/>
      <c r="F965" s="9">
        <v>6680.4</v>
      </c>
      <c r="I965" s="7" t="s">
        <v>9</v>
      </c>
      <c r="J965" s="8" t="s">
        <v>171</v>
      </c>
    </row>
    <row r="966" spans="1:10">
      <c r="A966" s="5" t="s">
        <v>1245</v>
      </c>
      <c r="B966" s="6">
        <v>44840.468004861112</v>
      </c>
      <c r="C966" s="5" t="s">
        <v>41</v>
      </c>
      <c r="D966" s="11"/>
      <c r="E966" s="8"/>
      <c r="F966" s="9">
        <v>2627.1</v>
      </c>
      <c r="I966" s="7" t="s">
        <v>9</v>
      </c>
      <c r="J966" s="8" t="s">
        <v>43</v>
      </c>
    </row>
    <row r="967" spans="1:10">
      <c r="A967" s="5" t="s">
        <v>1245</v>
      </c>
      <c r="B967" s="6">
        <v>44840.468004861112</v>
      </c>
      <c r="C967" s="5" t="s">
        <v>41</v>
      </c>
      <c r="D967" s="11"/>
      <c r="E967" s="8"/>
      <c r="F967" s="9">
        <v>12363.6</v>
      </c>
      <c r="I967" s="7" t="s">
        <v>9</v>
      </c>
      <c r="J967" s="5" t="s">
        <v>172</v>
      </c>
    </row>
    <row r="968" spans="1:10">
      <c r="A968" s="5" t="s">
        <v>1245</v>
      </c>
      <c r="B968" s="6">
        <v>44840.468004861112</v>
      </c>
      <c r="C968" s="5" t="s">
        <v>41</v>
      </c>
      <c r="D968" s="11"/>
      <c r="E968" s="8"/>
      <c r="F968" s="9">
        <v>37590.6</v>
      </c>
      <c r="I968" s="7" t="s">
        <v>9</v>
      </c>
      <c r="J968" s="8" t="s">
        <v>44</v>
      </c>
    </row>
    <row r="969" spans="1:10">
      <c r="A969" s="5" t="s">
        <v>1245</v>
      </c>
      <c r="B969" s="6">
        <v>44840.468004861112</v>
      </c>
      <c r="C969" s="5" t="s">
        <v>41</v>
      </c>
      <c r="D969" s="11"/>
      <c r="E969" s="8"/>
      <c r="F969" s="9">
        <v>1963.3</v>
      </c>
      <c r="I969" s="7" t="s">
        <v>9</v>
      </c>
      <c r="J969" s="5" t="s">
        <v>178</v>
      </c>
    </row>
    <row r="970" spans="1:10">
      <c r="A970" s="5" t="s">
        <v>1245</v>
      </c>
      <c r="B970" s="6">
        <v>44840.468004861112</v>
      </c>
      <c r="C970" s="5" t="s">
        <v>41</v>
      </c>
      <c r="D970" s="11"/>
      <c r="E970" s="8"/>
      <c r="F970" s="9">
        <v>8406.2000000000007</v>
      </c>
      <c r="I970" s="7" t="s">
        <v>9</v>
      </c>
      <c r="J970" s="8" t="s">
        <v>174</v>
      </c>
    </row>
    <row r="971" spans="1:10">
      <c r="A971" s="5" t="s">
        <v>1245</v>
      </c>
      <c r="B971" s="6">
        <v>44840.468004861112</v>
      </c>
      <c r="C971" s="5" t="s">
        <v>41</v>
      </c>
      <c r="D971" s="11"/>
      <c r="E971" s="8"/>
      <c r="F971" s="9">
        <v>9004.4</v>
      </c>
      <c r="I971" s="7" t="s">
        <v>9</v>
      </c>
      <c r="J971" s="8" t="s">
        <v>180</v>
      </c>
    </row>
    <row r="972" spans="1:10">
      <c r="A972" s="10" t="s">
        <v>15</v>
      </c>
      <c r="B972" s="3"/>
      <c r="C972" s="3"/>
      <c r="D972" s="11"/>
      <c r="E972" s="8"/>
      <c r="F972" s="14">
        <f>SUM(F963:G971)</f>
        <v>108729.29999999999</v>
      </c>
      <c r="H972" s="9"/>
      <c r="I972" s="7"/>
      <c r="J972" s="5"/>
    </row>
    <row r="973" spans="1:10" ht="15.75">
      <c r="A973" s="12" t="s">
        <v>16</v>
      </c>
      <c r="B973" s="12" t="s">
        <v>17</v>
      </c>
      <c r="C973" s="12" t="s">
        <v>18</v>
      </c>
      <c r="D973" s="21">
        <v>111956751</v>
      </c>
      <c r="E973" s="8"/>
      <c r="H973" s="9"/>
      <c r="I973" s="7"/>
      <c r="J973" s="5"/>
    </row>
    <row r="974" spans="1:10">
      <c r="A974" s="5"/>
      <c r="B974" s="6"/>
      <c r="C974" s="5"/>
      <c r="D974" s="11"/>
      <c r="E974" s="8"/>
      <c r="H974" s="9"/>
      <c r="I974" s="7"/>
      <c r="J974" s="5"/>
    </row>
    <row r="975" spans="1:10">
      <c r="A975" s="5"/>
      <c r="B975" s="6"/>
      <c r="C975" s="5"/>
      <c r="D975" s="11"/>
      <c r="H975" s="9"/>
      <c r="I975" s="7"/>
      <c r="J975" s="5"/>
    </row>
    <row r="976" spans="1:10">
      <c r="A976" s="5" t="s">
        <v>1244</v>
      </c>
      <c r="B976" s="6">
        <v>44840.703320624998</v>
      </c>
      <c r="C976" s="5" t="s">
        <v>41</v>
      </c>
      <c r="D976" s="11">
        <v>529316</v>
      </c>
      <c r="E976" s="8" t="s">
        <v>21</v>
      </c>
      <c r="H976" s="9">
        <v>28419.7</v>
      </c>
      <c r="I976" s="5" t="s">
        <v>22</v>
      </c>
      <c r="J976" s="5" t="s">
        <v>48</v>
      </c>
    </row>
    <row r="977" spans="1:10">
      <c r="A977" s="5" t="s">
        <v>1244</v>
      </c>
      <c r="B977" s="6">
        <v>44840.703320624998</v>
      </c>
      <c r="C977" s="5" t="s">
        <v>41</v>
      </c>
      <c r="D977" s="13">
        <v>45122994314</v>
      </c>
      <c r="E977" s="8" t="s">
        <v>21</v>
      </c>
      <c r="H977" s="9">
        <v>7276.5</v>
      </c>
      <c r="I977" s="5" t="s">
        <v>22</v>
      </c>
      <c r="J977" s="8" t="s">
        <v>52</v>
      </c>
    </row>
    <row r="978" spans="1:10">
      <c r="A978" s="5" t="s">
        <v>1244</v>
      </c>
      <c r="B978" s="6">
        <v>44840.703320624998</v>
      </c>
      <c r="C978" s="5" t="s">
        <v>41</v>
      </c>
      <c r="D978" s="11">
        <v>419347</v>
      </c>
      <c r="E978" s="8" t="s">
        <v>21</v>
      </c>
      <c r="H978" s="9">
        <v>16680.8</v>
      </c>
      <c r="I978" s="5" t="s">
        <v>22</v>
      </c>
      <c r="J978" s="5" t="s">
        <v>51</v>
      </c>
    </row>
    <row r="979" spans="1:10">
      <c r="A979" s="5" t="s">
        <v>1244</v>
      </c>
      <c r="B979" s="6">
        <v>44840.703320624998</v>
      </c>
      <c r="C979" s="5" t="s">
        <v>41</v>
      </c>
      <c r="D979" s="11">
        <v>262888</v>
      </c>
      <c r="E979" s="8" t="s">
        <v>21</v>
      </c>
      <c r="H979" s="9">
        <v>24794.1</v>
      </c>
      <c r="I979" s="5" t="s">
        <v>22</v>
      </c>
      <c r="J979" s="5" t="s">
        <v>50</v>
      </c>
    </row>
    <row r="980" spans="1:10">
      <c r="A980" s="5" t="s">
        <v>1244</v>
      </c>
      <c r="B980" s="6">
        <v>44840.703320624998</v>
      </c>
      <c r="C980" s="5" t="s">
        <v>41</v>
      </c>
      <c r="D980" s="11"/>
      <c r="E980" s="8"/>
      <c r="F980" s="9">
        <v>18335.099999999999</v>
      </c>
      <c r="I980" s="7" t="s">
        <v>9</v>
      </c>
      <c r="J980" s="8" t="s">
        <v>173</v>
      </c>
    </row>
    <row r="981" spans="1:10">
      <c r="A981" s="5" t="s">
        <v>1244</v>
      </c>
      <c r="B981" s="6">
        <v>44840.703320624998</v>
      </c>
      <c r="C981" s="5" t="s">
        <v>41</v>
      </c>
      <c r="D981" s="11"/>
      <c r="E981" s="8"/>
      <c r="F981" s="9">
        <v>8714.4</v>
      </c>
      <c r="I981" s="7" t="s">
        <v>9</v>
      </c>
      <c r="J981" s="8" t="s">
        <v>45</v>
      </c>
    </row>
    <row r="982" spans="1:10">
      <c r="A982" s="5" t="s">
        <v>1244</v>
      </c>
      <c r="B982" s="6">
        <v>44840.703320624998</v>
      </c>
      <c r="C982" s="5" t="s">
        <v>41</v>
      </c>
      <c r="D982" s="11"/>
      <c r="E982" s="8"/>
      <c r="F982" s="9">
        <v>5986.1</v>
      </c>
      <c r="I982" s="7" t="s">
        <v>9</v>
      </c>
      <c r="J982" s="8" t="s">
        <v>180</v>
      </c>
    </row>
    <row r="983" spans="1:10">
      <c r="A983" s="10" t="s">
        <v>15</v>
      </c>
      <c r="B983" s="3"/>
      <c r="C983" s="3"/>
      <c r="D983" s="11"/>
      <c r="E983" s="8"/>
      <c r="F983" s="14">
        <f>SUM(F976:G982)</f>
        <v>33035.599999999999</v>
      </c>
      <c r="H983" s="9"/>
      <c r="I983" s="7"/>
      <c r="J983" s="5"/>
    </row>
    <row r="984" spans="1:10" ht="15.75">
      <c r="A984" s="12" t="s">
        <v>16</v>
      </c>
      <c r="B984" s="12" t="s">
        <v>17</v>
      </c>
      <c r="C984" s="12" t="s">
        <v>18</v>
      </c>
      <c r="D984" s="21">
        <v>111968944</v>
      </c>
      <c r="E984" s="8"/>
      <c r="H984" s="9"/>
      <c r="I984" s="7"/>
      <c r="J984" s="5"/>
    </row>
    <row r="987" spans="1:10">
      <c r="A987" s="1" t="s">
        <v>0</v>
      </c>
      <c r="B987" s="2"/>
      <c r="C987" s="2"/>
      <c r="D987" s="2"/>
      <c r="E987" s="2"/>
      <c r="F987" s="2"/>
      <c r="G987" s="2"/>
      <c r="H987" s="2"/>
      <c r="I987" s="2"/>
      <c r="J987" s="2"/>
    </row>
    <row r="988" spans="1:10">
      <c r="A988" s="3" t="s">
        <v>1274</v>
      </c>
      <c r="B988" s="2"/>
      <c r="C988" s="2"/>
      <c r="D988" s="2"/>
      <c r="E988" s="2"/>
      <c r="F988" s="2"/>
      <c r="G988" s="2"/>
      <c r="H988" s="2"/>
      <c r="I988" s="2"/>
      <c r="J988" s="2"/>
    </row>
    <row r="989" spans="1:10">
      <c r="A989" s="103" t="s">
        <v>0</v>
      </c>
      <c r="B989" s="103" t="s">
        <v>2</v>
      </c>
      <c r="C989" s="103" t="s">
        <v>3</v>
      </c>
      <c r="D989" s="103" t="s">
        <v>4</v>
      </c>
      <c r="E989" s="103" t="s">
        <v>5</v>
      </c>
      <c r="F989" s="105" t="s">
        <v>6</v>
      </c>
      <c r="G989" s="106"/>
      <c r="H989" s="107"/>
      <c r="I989" s="103" t="s">
        <v>7</v>
      </c>
      <c r="J989" s="103" t="s">
        <v>8</v>
      </c>
    </row>
    <row r="990" spans="1:10">
      <c r="A990" s="104"/>
      <c r="B990" s="104"/>
      <c r="C990" s="104"/>
      <c r="D990" s="104"/>
      <c r="E990" s="104"/>
      <c r="F990" s="46" t="s">
        <v>9</v>
      </c>
      <c r="G990" s="46" t="s">
        <v>10</v>
      </c>
      <c r="H990" s="46" t="s">
        <v>11</v>
      </c>
      <c r="I990" s="104"/>
      <c r="J990" s="104"/>
    </row>
    <row r="991" spans="1:10">
      <c r="A991" s="5" t="s">
        <v>1285</v>
      </c>
      <c r="B991" s="6">
        <v>44841.498692152774</v>
      </c>
      <c r="C991" s="5" t="s">
        <v>41</v>
      </c>
      <c r="D991" s="7"/>
      <c r="E991" s="8"/>
      <c r="F991" s="9">
        <v>14465.5</v>
      </c>
      <c r="I991" s="7" t="s">
        <v>9</v>
      </c>
      <c r="J991" s="8" t="s">
        <v>170</v>
      </c>
    </row>
    <row r="992" spans="1:10">
      <c r="A992" s="5" t="s">
        <v>1285</v>
      </c>
      <c r="B992" s="6">
        <v>44841.498692152774</v>
      </c>
      <c r="C992" s="5" t="s">
        <v>41</v>
      </c>
      <c r="D992" s="7"/>
      <c r="E992" s="8"/>
      <c r="F992" s="9">
        <v>13724.1</v>
      </c>
      <c r="I992" s="7" t="s">
        <v>9</v>
      </c>
      <c r="J992" s="5" t="s">
        <v>42</v>
      </c>
    </row>
    <row r="993" spans="1:10">
      <c r="A993" s="5" t="s">
        <v>1285</v>
      </c>
      <c r="B993" s="6">
        <v>44841.498692152774</v>
      </c>
      <c r="C993" s="5" t="s">
        <v>41</v>
      </c>
      <c r="D993" s="7"/>
      <c r="E993" s="8"/>
      <c r="F993" s="9">
        <v>25955.7</v>
      </c>
      <c r="I993" s="7" t="s">
        <v>9</v>
      </c>
      <c r="J993" s="5" t="s">
        <v>172</v>
      </c>
    </row>
    <row r="994" spans="1:10">
      <c r="A994" s="5" t="s">
        <v>1285</v>
      </c>
      <c r="B994" s="6">
        <v>44841.498692152774</v>
      </c>
      <c r="C994" s="5" t="s">
        <v>41</v>
      </c>
      <c r="D994" s="7"/>
      <c r="E994" s="8"/>
      <c r="F994" s="9">
        <v>29565.8</v>
      </c>
      <c r="I994" s="7" t="s">
        <v>9</v>
      </c>
      <c r="J994" s="8" t="s">
        <v>44</v>
      </c>
    </row>
    <row r="995" spans="1:10">
      <c r="A995" s="5" t="s">
        <v>1285</v>
      </c>
      <c r="B995" s="6">
        <v>44841.498692152774</v>
      </c>
      <c r="C995" s="5" t="s">
        <v>41</v>
      </c>
      <c r="D995" s="7"/>
      <c r="E995" s="8"/>
      <c r="F995" s="9">
        <v>13559.9</v>
      </c>
      <c r="I995" s="7" t="s">
        <v>9</v>
      </c>
      <c r="J995" s="8" t="s">
        <v>174</v>
      </c>
    </row>
    <row r="996" spans="1:10">
      <c r="A996" s="5" t="s">
        <v>1285</v>
      </c>
      <c r="B996" s="6">
        <v>44841.498692152774</v>
      </c>
      <c r="C996" s="5" t="s">
        <v>41</v>
      </c>
      <c r="D996" s="7"/>
      <c r="E996" s="8"/>
      <c r="F996" s="9">
        <v>13049</v>
      </c>
      <c r="I996" s="7" t="s">
        <v>9</v>
      </c>
      <c r="J996" s="8" t="s">
        <v>175</v>
      </c>
    </row>
    <row r="997" spans="1:10">
      <c r="A997" s="5" t="s">
        <v>1285</v>
      </c>
      <c r="B997" s="6">
        <v>44841.498692152774</v>
      </c>
      <c r="C997" s="5" t="s">
        <v>41</v>
      </c>
      <c r="D997" s="7"/>
      <c r="E997" s="8"/>
      <c r="F997" s="9">
        <v>18422.900000000001</v>
      </c>
      <c r="I997" s="7" t="s">
        <v>9</v>
      </c>
      <c r="J997" s="8" t="s">
        <v>176</v>
      </c>
    </row>
    <row r="998" spans="1:10">
      <c r="A998" s="10" t="s">
        <v>15</v>
      </c>
      <c r="B998" s="3"/>
      <c r="C998" s="3"/>
      <c r="D998" s="11"/>
      <c r="E998" s="8"/>
      <c r="F998" s="22">
        <f>SUM(F991:G997)</f>
        <v>128742.9</v>
      </c>
      <c r="H998" s="9"/>
      <c r="I998" s="7"/>
      <c r="J998" s="5"/>
    </row>
    <row r="999" spans="1:10" ht="15.75">
      <c r="A999" s="12" t="s">
        <v>16</v>
      </c>
      <c r="B999" s="12" t="s">
        <v>17</v>
      </c>
      <c r="C999" s="12" t="s">
        <v>18</v>
      </c>
      <c r="D999" s="21">
        <v>111968946</v>
      </c>
      <c r="E999" s="8"/>
      <c r="H999" s="9"/>
      <c r="I999" s="7"/>
      <c r="J999" s="5"/>
    </row>
    <row r="1000" spans="1:10">
      <c r="A1000" s="5"/>
      <c r="B1000" s="6"/>
      <c r="C1000" s="5"/>
      <c r="D1000" s="11"/>
      <c r="E1000" s="8"/>
      <c r="H1000" s="9"/>
      <c r="I1000" s="7"/>
      <c r="J1000" s="5"/>
    </row>
    <row r="1001" spans="1:10">
      <c r="A1001" s="5"/>
      <c r="B1001" s="6"/>
      <c r="C1001" s="5"/>
      <c r="D1001" s="11"/>
      <c r="E1001" s="8"/>
      <c r="H1001" s="9"/>
      <c r="I1001" s="7"/>
      <c r="J1001" s="5"/>
    </row>
    <row r="1002" spans="1:10">
      <c r="A1002" s="5" t="s">
        <v>1284</v>
      </c>
      <c r="B1002" s="6">
        <v>44841.698059074071</v>
      </c>
      <c r="C1002" s="5" t="s">
        <v>41</v>
      </c>
      <c r="D1002" s="13">
        <v>29617171731</v>
      </c>
      <c r="E1002" s="5" t="s">
        <v>73</v>
      </c>
      <c r="H1002" s="9">
        <v>23221.74</v>
      </c>
      <c r="I1002" s="5" t="s">
        <v>22</v>
      </c>
      <c r="J1002" s="8" t="s">
        <v>52</v>
      </c>
    </row>
    <row r="1003" spans="1:10">
      <c r="A1003" s="5" t="s">
        <v>1284</v>
      </c>
      <c r="B1003" s="6">
        <v>44841.698059074071</v>
      </c>
      <c r="C1003" s="5" t="s">
        <v>41</v>
      </c>
      <c r="D1003" s="13">
        <v>29617171732</v>
      </c>
      <c r="E1003" s="5" t="s">
        <v>73</v>
      </c>
      <c r="H1003" s="9">
        <v>8288.57</v>
      </c>
      <c r="I1003" s="5" t="s">
        <v>22</v>
      </c>
      <c r="J1003" s="8" t="s">
        <v>52</v>
      </c>
    </row>
    <row r="1004" spans="1:10">
      <c r="A1004" s="5" t="s">
        <v>1284</v>
      </c>
      <c r="B1004" s="6">
        <v>44841.698059074071</v>
      </c>
      <c r="C1004" s="5" t="s">
        <v>41</v>
      </c>
      <c r="D1004" s="11">
        <v>240713151</v>
      </c>
      <c r="E1004" s="5" t="s">
        <v>73</v>
      </c>
      <c r="H1004" s="9">
        <v>3580.99</v>
      </c>
      <c r="I1004" s="5" t="s">
        <v>22</v>
      </c>
      <c r="J1004" s="8" t="s">
        <v>52</v>
      </c>
    </row>
    <row r="1005" spans="1:10">
      <c r="A1005" s="5" t="s">
        <v>1284</v>
      </c>
      <c r="B1005" s="6">
        <v>44841.698059074071</v>
      </c>
      <c r="C1005" s="5" t="s">
        <v>41</v>
      </c>
      <c r="D1005" s="11">
        <v>240713152</v>
      </c>
      <c r="E1005" s="5" t="s">
        <v>73</v>
      </c>
      <c r="H1005" s="9">
        <v>864.65</v>
      </c>
      <c r="I1005" s="5" t="s">
        <v>22</v>
      </c>
      <c r="J1005" s="8" t="s">
        <v>52</v>
      </c>
    </row>
    <row r="1006" spans="1:10">
      <c r="A1006" s="5" t="s">
        <v>1284</v>
      </c>
      <c r="B1006" s="6">
        <v>44841.698059074071</v>
      </c>
      <c r="C1006" s="5" t="s">
        <v>41</v>
      </c>
      <c r="D1006" s="11">
        <v>563890</v>
      </c>
      <c r="E1006" s="8" t="s">
        <v>21</v>
      </c>
      <c r="H1006" s="9">
        <v>16902.599999999999</v>
      </c>
      <c r="I1006" s="5" t="s">
        <v>22</v>
      </c>
      <c r="J1006" s="5" t="s">
        <v>51</v>
      </c>
    </row>
    <row r="1007" spans="1:10">
      <c r="A1007" s="5" t="s">
        <v>1284</v>
      </c>
      <c r="B1007" s="6">
        <v>44841.698059074071</v>
      </c>
      <c r="C1007" s="5" t="s">
        <v>41</v>
      </c>
      <c r="D1007" s="11">
        <v>419511</v>
      </c>
      <c r="E1007" s="8" t="s">
        <v>21</v>
      </c>
      <c r="H1007" s="9">
        <v>46249.1</v>
      </c>
      <c r="I1007" s="5" t="s">
        <v>22</v>
      </c>
      <c r="J1007" s="5" t="s">
        <v>50</v>
      </c>
    </row>
    <row r="1008" spans="1:10">
      <c r="A1008" s="5" t="s">
        <v>1284</v>
      </c>
      <c r="B1008" s="6">
        <v>44841.698059074071</v>
      </c>
      <c r="C1008" s="5" t="s">
        <v>41</v>
      </c>
      <c r="D1008" s="13">
        <v>51416861714</v>
      </c>
      <c r="E1008" s="8" t="s">
        <v>21</v>
      </c>
      <c r="H1008" s="9">
        <v>67896.3</v>
      </c>
      <c r="I1008" s="5" t="s">
        <v>22</v>
      </c>
      <c r="J1008" s="8" t="s">
        <v>52</v>
      </c>
    </row>
    <row r="1009" spans="1:10">
      <c r="A1009" s="5" t="s">
        <v>1284</v>
      </c>
      <c r="B1009" s="6">
        <v>44841.698059074071</v>
      </c>
      <c r="C1009" s="5" t="s">
        <v>41</v>
      </c>
      <c r="D1009" s="11">
        <v>563927</v>
      </c>
      <c r="E1009" s="8" t="s">
        <v>21</v>
      </c>
      <c r="H1009" s="9">
        <v>33269.4</v>
      </c>
      <c r="I1009" s="5" t="s">
        <v>22</v>
      </c>
      <c r="J1009" s="5" t="s">
        <v>48</v>
      </c>
    </row>
    <row r="1010" spans="1:10">
      <c r="A1010" s="5" t="s">
        <v>1284</v>
      </c>
      <c r="B1010" s="6">
        <v>44841.698059074071</v>
      </c>
      <c r="C1010" s="5" t="s">
        <v>41</v>
      </c>
      <c r="D1010" s="11">
        <v>563928</v>
      </c>
      <c r="E1010" s="8" t="s">
        <v>47</v>
      </c>
      <c r="H1010" s="9">
        <v>696</v>
      </c>
      <c r="I1010" s="5" t="s">
        <v>22</v>
      </c>
      <c r="J1010" s="5" t="s">
        <v>48</v>
      </c>
    </row>
    <row r="1011" spans="1:10">
      <c r="A1011" s="5" t="s">
        <v>1284</v>
      </c>
      <c r="B1011" s="6">
        <v>44841.698059074071</v>
      </c>
      <c r="C1011" s="5" t="s">
        <v>41</v>
      </c>
      <c r="D1011" s="11"/>
      <c r="E1011" s="8"/>
      <c r="F1011" s="9">
        <v>5555.2</v>
      </c>
      <c r="I1011" s="7" t="s">
        <v>9</v>
      </c>
      <c r="J1011" s="8" t="s">
        <v>43</v>
      </c>
    </row>
    <row r="1012" spans="1:10">
      <c r="A1012" s="5" t="s">
        <v>1284</v>
      </c>
      <c r="B1012" s="6">
        <v>44841.698059074071</v>
      </c>
      <c r="C1012" s="5" t="s">
        <v>41</v>
      </c>
      <c r="D1012" s="11"/>
      <c r="E1012" s="8"/>
      <c r="F1012" s="9">
        <v>5000</v>
      </c>
      <c r="I1012" s="7" t="s">
        <v>9</v>
      </c>
      <c r="J1012" s="5" t="s">
        <v>51</v>
      </c>
    </row>
    <row r="1013" spans="1:10">
      <c r="A1013" s="5" t="s">
        <v>1284</v>
      </c>
      <c r="B1013" s="6">
        <v>44841.698059074071</v>
      </c>
      <c r="C1013" s="5" t="s">
        <v>41</v>
      </c>
      <c r="D1013" s="11"/>
      <c r="E1013" s="8"/>
      <c r="F1013" s="9">
        <v>7726.3</v>
      </c>
      <c r="I1013" s="7" t="s">
        <v>9</v>
      </c>
      <c r="J1013" s="8" t="s">
        <v>176</v>
      </c>
    </row>
    <row r="1014" spans="1:10">
      <c r="A1014" s="10" t="s">
        <v>15</v>
      </c>
      <c r="B1014" s="3"/>
      <c r="C1014" s="3"/>
      <c r="D1014" s="11"/>
      <c r="E1014" s="8"/>
      <c r="F1014" s="22">
        <f>SUM(F1002:G1013)</f>
        <v>18281.5</v>
      </c>
      <c r="H1014" s="9"/>
      <c r="I1014" s="7"/>
      <c r="J1014" s="5"/>
    </row>
    <row r="1015" spans="1:10" ht="15.75">
      <c r="A1015" s="12" t="s">
        <v>16</v>
      </c>
      <c r="B1015" s="12" t="s">
        <v>17</v>
      </c>
      <c r="C1015" s="12" t="s">
        <v>18</v>
      </c>
      <c r="D1015" s="21">
        <v>111977086</v>
      </c>
      <c r="E1015" s="8"/>
      <c r="H1015" s="9"/>
      <c r="I1015" s="7"/>
      <c r="J1015" s="5"/>
    </row>
    <row r="1016" spans="1:10">
      <c r="A1016" s="5"/>
      <c r="B1016" s="6"/>
      <c r="C1016" s="5"/>
      <c r="D1016" s="11"/>
      <c r="E1016" s="8"/>
      <c r="H1016" s="9"/>
      <c r="I1016" s="7"/>
      <c r="J1016" s="5"/>
    </row>
    <row r="1017" spans="1:10">
      <c r="A1017" s="5"/>
      <c r="B1017" s="6"/>
      <c r="C1017" s="5"/>
      <c r="D1017" s="11"/>
      <c r="E1017" s="8"/>
      <c r="H1017" s="9"/>
      <c r="I1017" s="7"/>
      <c r="J1017" s="5"/>
    </row>
    <row r="1018" spans="1:10">
      <c r="A1018" s="1" t="s">
        <v>0</v>
      </c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1:10">
      <c r="A1019" s="3" t="s">
        <v>1270</v>
      </c>
      <c r="B1019" s="2"/>
      <c r="C1019" s="2"/>
      <c r="D1019" s="2"/>
      <c r="E1019" s="2"/>
      <c r="F1019" s="2"/>
      <c r="G1019" s="2"/>
      <c r="H1019" s="2"/>
      <c r="I1019" s="2"/>
      <c r="J1019" s="2"/>
    </row>
    <row r="1020" spans="1:10">
      <c r="A1020" s="103" t="s">
        <v>0</v>
      </c>
      <c r="B1020" s="103" t="s">
        <v>2</v>
      </c>
      <c r="C1020" s="103" t="s">
        <v>3</v>
      </c>
      <c r="D1020" s="103" t="s">
        <v>4</v>
      </c>
      <c r="E1020" s="103" t="s">
        <v>5</v>
      </c>
      <c r="F1020" s="105" t="s">
        <v>6</v>
      </c>
      <c r="G1020" s="106"/>
      <c r="H1020" s="107"/>
      <c r="I1020" s="103" t="s">
        <v>7</v>
      </c>
      <c r="J1020" s="103" t="s">
        <v>8</v>
      </c>
    </row>
    <row r="1021" spans="1:10">
      <c r="A1021" s="104"/>
      <c r="B1021" s="104"/>
      <c r="C1021" s="104"/>
      <c r="D1021" s="104"/>
      <c r="E1021" s="104"/>
      <c r="F1021" s="46" t="s">
        <v>9</v>
      </c>
      <c r="G1021" s="46" t="s">
        <v>10</v>
      </c>
      <c r="H1021" s="46" t="s">
        <v>11</v>
      </c>
      <c r="I1021" s="104"/>
      <c r="J1021" s="104"/>
    </row>
    <row r="1022" spans="1:10">
      <c r="A1022" s="5" t="s">
        <v>1283</v>
      </c>
      <c r="B1022" s="6">
        <v>44842.779041435184</v>
      </c>
      <c r="C1022" s="5" t="s">
        <v>41</v>
      </c>
      <c r="D1022" s="11"/>
      <c r="E1022" s="8"/>
      <c r="G1022" s="9">
        <v>5269.35</v>
      </c>
      <c r="I1022" s="7" t="s">
        <v>10</v>
      </c>
      <c r="J1022" s="5" t="s">
        <v>178</v>
      </c>
    </row>
    <row r="1023" spans="1:10">
      <c r="A1023" s="5" t="s">
        <v>1282</v>
      </c>
      <c r="B1023" s="6">
        <v>44842.779041435184</v>
      </c>
      <c r="C1023" s="5" t="s">
        <v>41</v>
      </c>
      <c r="D1023" s="11"/>
      <c r="E1023" s="8"/>
      <c r="G1023" s="9">
        <v>27863.43</v>
      </c>
      <c r="I1023" s="7" t="s">
        <v>10</v>
      </c>
      <c r="J1023" s="8" t="s">
        <v>52</v>
      </c>
    </row>
    <row r="1024" spans="1:10">
      <c r="A1024" s="5" t="s">
        <v>1282</v>
      </c>
      <c r="B1024" s="6">
        <v>44842.779041435184</v>
      </c>
      <c r="C1024" s="5" t="s">
        <v>41</v>
      </c>
      <c r="D1024" s="13">
        <v>45122997957</v>
      </c>
      <c r="E1024" s="8" t="s">
        <v>21</v>
      </c>
      <c r="H1024" s="9">
        <v>2328</v>
      </c>
      <c r="I1024" s="5" t="s">
        <v>22</v>
      </c>
      <c r="J1024" s="8" t="s">
        <v>52</v>
      </c>
    </row>
    <row r="1025" spans="1:10">
      <c r="A1025" s="5" t="s">
        <v>1282</v>
      </c>
      <c r="B1025" s="6">
        <v>44842.779041435184</v>
      </c>
      <c r="C1025" s="5" t="s">
        <v>41</v>
      </c>
      <c r="D1025" s="11">
        <v>241719921</v>
      </c>
      <c r="E1025" s="5" t="s">
        <v>73</v>
      </c>
      <c r="H1025" s="9">
        <v>21291.759999999998</v>
      </c>
      <c r="I1025" s="5" t="s">
        <v>22</v>
      </c>
      <c r="J1025" s="8" t="s">
        <v>52</v>
      </c>
    </row>
    <row r="1026" spans="1:10">
      <c r="A1026" s="5" t="s">
        <v>1282</v>
      </c>
      <c r="B1026" s="6">
        <v>44842.779041435184</v>
      </c>
      <c r="C1026" s="5" t="s">
        <v>41</v>
      </c>
      <c r="D1026" s="11">
        <v>241719922</v>
      </c>
      <c r="E1026" s="5" t="s">
        <v>73</v>
      </c>
      <c r="H1026" s="9">
        <v>2325.2399999999998</v>
      </c>
      <c r="I1026" s="5" t="s">
        <v>22</v>
      </c>
      <c r="J1026" s="8" t="s">
        <v>52</v>
      </c>
    </row>
    <row r="1027" spans="1:10">
      <c r="A1027" s="5" t="s">
        <v>1282</v>
      </c>
      <c r="B1027" s="6">
        <v>44842.779041435184</v>
      </c>
      <c r="C1027" s="5" t="s">
        <v>41</v>
      </c>
      <c r="D1027" s="11">
        <v>564052</v>
      </c>
      <c r="E1027" s="8" t="s">
        <v>21</v>
      </c>
      <c r="H1027" s="9">
        <v>62670.7</v>
      </c>
      <c r="I1027" s="5" t="s">
        <v>22</v>
      </c>
      <c r="J1027" s="5" t="s">
        <v>51</v>
      </c>
    </row>
    <row r="1028" spans="1:10">
      <c r="A1028" s="5" t="s">
        <v>1282</v>
      </c>
      <c r="B1028" s="6">
        <v>44842.779041435184</v>
      </c>
      <c r="C1028" s="5" t="s">
        <v>41</v>
      </c>
      <c r="D1028" s="11">
        <v>529613</v>
      </c>
      <c r="E1028" s="8" t="s">
        <v>21</v>
      </c>
      <c r="H1028" s="9">
        <v>4742.1000000000004</v>
      </c>
      <c r="I1028" s="5" t="s">
        <v>22</v>
      </c>
      <c r="J1028" s="5" t="s">
        <v>48</v>
      </c>
    </row>
    <row r="1029" spans="1:10">
      <c r="A1029" s="5" t="s">
        <v>1282</v>
      </c>
      <c r="B1029" s="6">
        <v>44842.779041435184</v>
      </c>
      <c r="C1029" s="5" t="s">
        <v>41</v>
      </c>
      <c r="D1029" s="11">
        <v>406408</v>
      </c>
      <c r="E1029" s="8" t="s">
        <v>21</v>
      </c>
      <c r="H1029" s="9">
        <v>9986.5</v>
      </c>
      <c r="I1029" s="5" t="s">
        <v>22</v>
      </c>
      <c r="J1029" s="5" t="s">
        <v>50</v>
      </c>
    </row>
    <row r="1030" spans="1:10">
      <c r="A1030" s="5" t="s">
        <v>1282</v>
      </c>
      <c r="B1030" s="6">
        <v>44842.779041435184</v>
      </c>
      <c r="C1030" s="5" t="s">
        <v>41</v>
      </c>
      <c r="D1030" s="11"/>
      <c r="E1030" s="8"/>
      <c r="F1030" s="9">
        <v>1895.7</v>
      </c>
      <c r="I1030" s="7" t="s">
        <v>9</v>
      </c>
      <c r="J1030" s="5" t="s">
        <v>178</v>
      </c>
    </row>
    <row r="1031" spans="1:10">
      <c r="A1031" s="5" t="s">
        <v>1282</v>
      </c>
      <c r="B1031" s="6">
        <v>44842.779041435184</v>
      </c>
      <c r="C1031" s="5" t="s">
        <v>41</v>
      </c>
      <c r="D1031" s="11"/>
      <c r="E1031" s="8"/>
      <c r="F1031" s="9">
        <v>10024.6</v>
      </c>
      <c r="I1031" s="7" t="s">
        <v>9</v>
      </c>
      <c r="J1031" s="8" t="s">
        <v>170</v>
      </c>
    </row>
    <row r="1032" spans="1:10">
      <c r="A1032" s="5" t="s">
        <v>1282</v>
      </c>
      <c r="B1032" s="6">
        <v>44842.779041435184</v>
      </c>
      <c r="C1032" s="5" t="s">
        <v>41</v>
      </c>
      <c r="D1032" s="11"/>
      <c r="E1032" s="8"/>
      <c r="F1032" s="9">
        <v>9788</v>
      </c>
      <c r="I1032" s="7" t="s">
        <v>9</v>
      </c>
      <c r="J1032" s="5" t="s">
        <v>42</v>
      </c>
    </row>
    <row r="1033" spans="1:10">
      <c r="A1033" s="5" t="s">
        <v>1282</v>
      </c>
      <c r="B1033" s="6">
        <v>44842.779041435184</v>
      </c>
      <c r="C1033" s="5" t="s">
        <v>41</v>
      </c>
      <c r="D1033" s="11"/>
      <c r="E1033" s="8"/>
      <c r="F1033" s="9">
        <v>34365.599999999999</v>
      </c>
      <c r="I1033" s="7" t="s">
        <v>9</v>
      </c>
      <c r="J1033" s="8" t="s">
        <v>171</v>
      </c>
    </row>
    <row r="1034" spans="1:10">
      <c r="A1034" s="5" t="s">
        <v>1282</v>
      </c>
      <c r="B1034" s="6">
        <v>44842.779041435184</v>
      </c>
      <c r="C1034" s="5" t="s">
        <v>41</v>
      </c>
      <c r="D1034" s="11"/>
      <c r="E1034" s="8"/>
      <c r="F1034" s="9">
        <v>8669.7000000000007</v>
      </c>
      <c r="I1034" s="7" t="s">
        <v>9</v>
      </c>
      <c r="J1034" s="8" t="s">
        <v>43</v>
      </c>
    </row>
    <row r="1035" spans="1:10">
      <c r="A1035" s="5" t="s">
        <v>1282</v>
      </c>
      <c r="B1035" s="6">
        <v>44842.779041435184</v>
      </c>
      <c r="C1035" s="5" t="s">
        <v>41</v>
      </c>
      <c r="D1035" s="11"/>
      <c r="E1035" s="8"/>
      <c r="F1035" s="9">
        <v>10261.5</v>
      </c>
      <c r="I1035" s="7" t="s">
        <v>9</v>
      </c>
      <c r="J1035" s="5" t="s">
        <v>172</v>
      </c>
    </row>
    <row r="1036" spans="1:10">
      <c r="A1036" s="5" t="s">
        <v>1282</v>
      </c>
      <c r="B1036" s="6">
        <v>44842.779041435184</v>
      </c>
      <c r="C1036" s="5" t="s">
        <v>41</v>
      </c>
      <c r="D1036" s="11"/>
      <c r="E1036" s="8"/>
      <c r="F1036" s="9">
        <v>16126.7</v>
      </c>
      <c r="I1036" s="7" t="s">
        <v>9</v>
      </c>
      <c r="J1036" s="8" t="s">
        <v>173</v>
      </c>
    </row>
    <row r="1037" spans="1:10">
      <c r="A1037" s="5" t="s">
        <v>1282</v>
      </c>
      <c r="B1037" s="6">
        <v>44842.779041435184</v>
      </c>
      <c r="C1037" s="5" t="s">
        <v>41</v>
      </c>
      <c r="D1037" s="11"/>
      <c r="E1037" s="8"/>
      <c r="F1037" s="9">
        <v>28061.599999999999</v>
      </c>
      <c r="I1037" s="7" t="s">
        <v>9</v>
      </c>
      <c r="J1037" s="8" t="s">
        <v>44</v>
      </c>
    </row>
    <row r="1038" spans="1:10">
      <c r="A1038" s="5" t="s">
        <v>1282</v>
      </c>
      <c r="B1038" s="6">
        <v>44842.779041435184</v>
      </c>
      <c r="C1038" s="5" t="s">
        <v>41</v>
      </c>
      <c r="D1038" s="11"/>
      <c r="E1038" s="8"/>
      <c r="F1038" s="9">
        <v>20458.2</v>
      </c>
      <c r="I1038" s="7" t="s">
        <v>9</v>
      </c>
      <c r="J1038" s="8" t="s">
        <v>174</v>
      </c>
    </row>
    <row r="1039" spans="1:10">
      <c r="A1039" s="5" t="s">
        <v>1282</v>
      </c>
      <c r="B1039" s="6">
        <v>44842.779041435184</v>
      </c>
      <c r="C1039" s="5" t="s">
        <v>41</v>
      </c>
      <c r="D1039" s="11"/>
      <c r="E1039" s="8"/>
      <c r="F1039" s="9">
        <v>18098</v>
      </c>
      <c r="I1039" s="7" t="s">
        <v>9</v>
      </c>
      <c r="J1039" s="8" t="s">
        <v>45</v>
      </c>
    </row>
    <row r="1040" spans="1:10">
      <c r="A1040" s="5" t="s">
        <v>1282</v>
      </c>
      <c r="B1040" s="6">
        <v>44842.779041435184</v>
      </c>
      <c r="C1040" s="5" t="s">
        <v>41</v>
      </c>
      <c r="D1040" s="11"/>
      <c r="E1040" s="8"/>
      <c r="F1040" s="9">
        <v>3179</v>
      </c>
      <c r="I1040" s="7" t="s">
        <v>9</v>
      </c>
      <c r="J1040" s="8" t="s">
        <v>180</v>
      </c>
    </row>
    <row r="1041" spans="1:10">
      <c r="A1041" s="5" t="s">
        <v>1282</v>
      </c>
      <c r="B1041" s="6">
        <v>44842.779041435184</v>
      </c>
      <c r="C1041" s="5" t="s">
        <v>41</v>
      </c>
      <c r="D1041" s="11"/>
      <c r="E1041" s="8"/>
      <c r="F1041" s="9">
        <v>9162.4</v>
      </c>
      <c r="I1041" s="7" t="s">
        <v>9</v>
      </c>
      <c r="J1041" s="8" t="s">
        <v>175</v>
      </c>
    </row>
    <row r="1042" spans="1:10">
      <c r="A1042" s="5" t="s">
        <v>1282</v>
      </c>
      <c r="B1042" s="6">
        <v>44842.779041435184</v>
      </c>
      <c r="C1042" s="5" t="s">
        <v>41</v>
      </c>
      <c r="D1042" s="11"/>
      <c r="E1042" s="8"/>
      <c r="F1042" s="9">
        <v>11644.3</v>
      </c>
      <c r="I1042" s="7" t="s">
        <v>9</v>
      </c>
      <c r="J1042" s="8" t="s">
        <v>176</v>
      </c>
    </row>
    <row r="1043" spans="1:10">
      <c r="A1043" s="10" t="s">
        <v>15</v>
      </c>
      <c r="B1043" s="3"/>
      <c r="C1043" s="3"/>
      <c r="D1043" s="11"/>
      <c r="E1043" s="8"/>
      <c r="F1043" s="22">
        <f>SUM(F1022:G1042)</f>
        <v>214868.08</v>
      </c>
      <c r="H1043" s="9"/>
      <c r="I1043" s="7"/>
      <c r="J1043" s="5"/>
    </row>
    <row r="1044" spans="1:10" ht="15.75">
      <c r="A1044" s="12" t="s">
        <v>16</v>
      </c>
      <c r="B1044" s="12" t="s">
        <v>17</v>
      </c>
      <c r="C1044" s="12" t="s">
        <v>18</v>
      </c>
      <c r="D1044" s="21">
        <v>111977087</v>
      </c>
      <c r="E1044" s="8"/>
      <c r="H1044" s="9"/>
      <c r="I1044" s="7"/>
      <c r="J1044" s="5"/>
    </row>
    <row r="1047" spans="1:10">
      <c r="A1047" s="1" t="s">
        <v>0</v>
      </c>
      <c r="B1047" s="2"/>
      <c r="C1047" s="2"/>
      <c r="D1047" s="2"/>
      <c r="E1047" s="2"/>
      <c r="F1047" s="2"/>
      <c r="G1047" s="2"/>
      <c r="H1047" s="2"/>
      <c r="I1047" s="2"/>
      <c r="J1047" s="2"/>
    </row>
    <row r="1048" spans="1:10">
      <c r="A1048" s="3" t="s">
        <v>1337</v>
      </c>
      <c r="B1048" s="2"/>
      <c r="C1048" s="2"/>
      <c r="D1048" s="2"/>
      <c r="E1048" s="2"/>
      <c r="F1048" s="2"/>
      <c r="G1048" s="2"/>
      <c r="H1048" s="2"/>
      <c r="I1048" s="2"/>
      <c r="J1048" s="2"/>
    </row>
    <row r="1049" spans="1:10">
      <c r="A1049" s="103" t="s">
        <v>0</v>
      </c>
      <c r="B1049" s="103" t="s">
        <v>2</v>
      </c>
      <c r="C1049" s="103" t="s">
        <v>3</v>
      </c>
      <c r="D1049" s="103" t="s">
        <v>4</v>
      </c>
      <c r="E1049" s="103" t="s">
        <v>5</v>
      </c>
      <c r="F1049" s="105" t="s">
        <v>6</v>
      </c>
      <c r="G1049" s="106"/>
      <c r="H1049" s="107"/>
      <c r="I1049" s="103" t="s">
        <v>7</v>
      </c>
      <c r="J1049" s="103" t="s">
        <v>8</v>
      </c>
    </row>
    <row r="1050" spans="1:10">
      <c r="A1050" s="104"/>
      <c r="B1050" s="104"/>
      <c r="C1050" s="104"/>
      <c r="D1050" s="104"/>
      <c r="E1050" s="104"/>
      <c r="F1050" s="46" t="s">
        <v>9</v>
      </c>
      <c r="G1050" s="46" t="s">
        <v>10</v>
      </c>
      <c r="H1050" s="46" t="s">
        <v>11</v>
      </c>
      <c r="I1050" s="104"/>
      <c r="J1050" s="104"/>
    </row>
    <row r="1051" spans="1:10">
      <c r="A1051" s="5" t="s">
        <v>1345</v>
      </c>
      <c r="B1051" s="6">
        <v>44844.515584120367</v>
      </c>
      <c r="C1051" s="5" t="s">
        <v>41</v>
      </c>
      <c r="D1051" s="7"/>
      <c r="E1051" s="8"/>
      <c r="G1051" s="9">
        <v>5940.54</v>
      </c>
      <c r="I1051" s="7" t="s">
        <v>10</v>
      </c>
      <c r="J1051" s="8" t="s">
        <v>52</v>
      </c>
    </row>
    <row r="1052" spans="1:10">
      <c r="A1052" s="5" t="s">
        <v>1346</v>
      </c>
      <c r="B1052" s="6">
        <v>44844.515584120367</v>
      </c>
      <c r="C1052" s="5" t="s">
        <v>41</v>
      </c>
      <c r="D1052" s="7"/>
      <c r="E1052" s="8"/>
      <c r="F1052" s="9">
        <v>1851.4</v>
      </c>
      <c r="I1052" s="7" t="s">
        <v>9</v>
      </c>
      <c r="J1052" s="8" t="s">
        <v>45</v>
      </c>
    </row>
    <row r="1053" spans="1:10">
      <c r="A1053" s="5" t="s">
        <v>1345</v>
      </c>
      <c r="B1053" s="6">
        <v>44844.515584120367</v>
      </c>
      <c r="C1053" s="5" t="s">
        <v>41</v>
      </c>
      <c r="D1053" s="7"/>
      <c r="E1053" s="8"/>
      <c r="F1053" s="9">
        <v>8016.8</v>
      </c>
      <c r="I1053" s="7" t="s">
        <v>9</v>
      </c>
      <c r="J1053" s="8" t="s">
        <v>170</v>
      </c>
    </row>
    <row r="1054" spans="1:10">
      <c r="A1054" s="5" t="s">
        <v>1345</v>
      </c>
      <c r="B1054" s="6">
        <v>44844.515584120367</v>
      </c>
      <c r="C1054" s="5" t="s">
        <v>41</v>
      </c>
      <c r="D1054" s="7"/>
      <c r="E1054" s="8"/>
      <c r="F1054" s="9">
        <v>9257.2999999999993</v>
      </c>
      <c r="I1054" s="7" t="s">
        <v>9</v>
      </c>
      <c r="J1054" s="5" t="s">
        <v>42</v>
      </c>
    </row>
    <row r="1055" spans="1:10">
      <c r="A1055" s="5" t="s">
        <v>1345</v>
      </c>
      <c r="B1055" s="6">
        <v>44844.515584120367</v>
      </c>
      <c r="C1055" s="5" t="s">
        <v>41</v>
      </c>
      <c r="D1055" s="7"/>
      <c r="E1055" s="8"/>
      <c r="F1055" s="9">
        <v>9046.2000000000007</v>
      </c>
      <c r="I1055" s="7" t="s">
        <v>9</v>
      </c>
      <c r="J1055" s="8" t="s">
        <v>171</v>
      </c>
    </row>
    <row r="1056" spans="1:10">
      <c r="A1056" s="5" t="s">
        <v>1345</v>
      </c>
      <c r="B1056" s="6">
        <v>44844.515584120367</v>
      </c>
      <c r="C1056" s="5" t="s">
        <v>41</v>
      </c>
      <c r="D1056" s="7"/>
      <c r="E1056" s="8"/>
      <c r="F1056" s="9">
        <v>962</v>
      </c>
      <c r="I1056" s="7" t="s">
        <v>9</v>
      </c>
      <c r="J1056" s="8" t="s">
        <v>43</v>
      </c>
    </row>
    <row r="1057" spans="1:10">
      <c r="A1057" s="5" t="s">
        <v>1345</v>
      </c>
      <c r="B1057" s="6">
        <v>44844.515584120367</v>
      </c>
      <c r="C1057" s="5" t="s">
        <v>41</v>
      </c>
      <c r="D1057" s="7"/>
      <c r="E1057" s="8"/>
      <c r="F1057" s="9">
        <v>22274</v>
      </c>
      <c r="I1057" s="7" t="s">
        <v>9</v>
      </c>
      <c r="J1057" s="5" t="s">
        <v>172</v>
      </c>
    </row>
    <row r="1058" spans="1:10">
      <c r="A1058" s="5" t="s">
        <v>1345</v>
      </c>
      <c r="B1058" s="6">
        <v>44844.515584120367</v>
      </c>
      <c r="C1058" s="5" t="s">
        <v>41</v>
      </c>
      <c r="D1058" s="7"/>
      <c r="E1058" s="8"/>
      <c r="F1058" s="9">
        <v>10198.700000000001</v>
      </c>
      <c r="I1058" s="7" t="s">
        <v>9</v>
      </c>
      <c r="J1058" s="8" t="s">
        <v>173</v>
      </c>
    </row>
    <row r="1059" spans="1:10">
      <c r="A1059" s="5" t="s">
        <v>1345</v>
      </c>
      <c r="B1059" s="6">
        <v>44844.515584120367</v>
      </c>
      <c r="C1059" s="5" t="s">
        <v>41</v>
      </c>
      <c r="D1059" s="7"/>
      <c r="E1059" s="8"/>
      <c r="F1059" s="9">
        <v>13129</v>
      </c>
      <c r="I1059" s="7" t="s">
        <v>9</v>
      </c>
      <c r="J1059" s="8" t="s">
        <v>44</v>
      </c>
    </row>
    <row r="1060" spans="1:10">
      <c r="A1060" s="5" t="s">
        <v>1345</v>
      </c>
      <c r="B1060" s="6">
        <v>44844.515584120367</v>
      </c>
      <c r="C1060" s="5" t="s">
        <v>41</v>
      </c>
      <c r="D1060" s="7"/>
      <c r="E1060" s="8"/>
      <c r="F1060" s="9">
        <v>1961.5</v>
      </c>
      <c r="I1060" s="7" t="s">
        <v>9</v>
      </c>
      <c r="J1060" s="5" t="s">
        <v>178</v>
      </c>
    </row>
    <row r="1061" spans="1:10">
      <c r="A1061" s="5" t="s">
        <v>1345</v>
      </c>
      <c r="B1061" s="6">
        <v>44844.515584120367</v>
      </c>
      <c r="C1061" s="5" t="s">
        <v>41</v>
      </c>
      <c r="D1061" s="7"/>
      <c r="E1061" s="8"/>
      <c r="F1061" s="9">
        <v>15084</v>
      </c>
      <c r="I1061" s="7" t="s">
        <v>9</v>
      </c>
      <c r="J1061" s="8" t="s">
        <v>174</v>
      </c>
    </row>
    <row r="1062" spans="1:10">
      <c r="A1062" s="5" t="s">
        <v>1345</v>
      </c>
      <c r="B1062" s="6">
        <v>44844.515584120367</v>
      </c>
      <c r="C1062" s="5" t="s">
        <v>41</v>
      </c>
      <c r="D1062" s="7"/>
      <c r="E1062" s="8"/>
      <c r="F1062" s="9">
        <v>86.4</v>
      </c>
      <c r="I1062" s="7" t="s">
        <v>9</v>
      </c>
      <c r="J1062" s="8" t="s">
        <v>180</v>
      </c>
    </row>
    <row r="1063" spans="1:10">
      <c r="A1063" s="5" t="s">
        <v>1345</v>
      </c>
      <c r="B1063" s="6">
        <v>44844.515584120367</v>
      </c>
      <c r="C1063" s="5" t="s">
        <v>41</v>
      </c>
      <c r="D1063" s="7"/>
      <c r="E1063" s="8"/>
      <c r="F1063" s="9">
        <v>9228.1</v>
      </c>
      <c r="I1063" s="7" t="s">
        <v>9</v>
      </c>
      <c r="J1063" s="8" t="s">
        <v>175</v>
      </c>
    </row>
    <row r="1064" spans="1:10">
      <c r="A1064" s="5" t="s">
        <v>1345</v>
      </c>
      <c r="B1064" s="6">
        <v>44844.515584120367</v>
      </c>
      <c r="C1064" s="5" t="s">
        <v>41</v>
      </c>
      <c r="D1064" s="7"/>
      <c r="E1064" s="8"/>
      <c r="F1064" s="9">
        <v>8865.2999999999993</v>
      </c>
      <c r="I1064" s="7" t="s">
        <v>9</v>
      </c>
      <c r="J1064" s="8" t="s">
        <v>176</v>
      </c>
    </row>
    <row r="1065" spans="1:10">
      <c r="A1065" s="10" t="s">
        <v>15</v>
      </c>
      <c r="B1065" s="3"/>
      <c r="C1065" s="3"/>
      <c r="D1065" s="11"/>
      <c r="E1065" s="8"/>
      <c r="F1065" s="34">
        <f>SUM(F1051:G1064)</f>
        <v>115901.24</v>
      </c>
      <c r="H1065" s="9"/>
      <c r="I1065" s="7"/>
      <c r="J1065" s="5"/>
    </row>
    <row r="1066" spans="1:10" ht="15.75">
      <c r="A1066" s="12" t="s">
        <v>16</v>
      </c>
      <c r="B1066" s="12" t="s">
        <v>17</v>
      </c>
      <c r="C1066" s="12" t="s">
        <v>18</v>
      </c>
      <c r="D1066" s="21">
        <v>111977088</v>
      </c>
      <c r="E1066" s="8"/>
      <c r="H1066" s="9"/>
      <c r="I1066" s="7"/>
      <c r="J1066" s="5"/>
    </row>
    <row r="1067" spans="1:10">
      <c r="A1067" s="5"/>
      <c r="B1067" s="6"/>
      <c r="C1067" s="5"/>
      <c r="D1067" s="11"/>
      <c r="E1067" s="8"/>
      <c r="H1067" s="9"/>
      <c r="I1067" s="7"/>
      <c r="J1067" s="5"/>
    </row>
    <row r="1068" spans="1:10">
      <c r="A1068" s="5"/>
      <c r="B1068" s="6"/>
      <c r="C1068" s="5"/>
      <c r="D1068" s="11"/>
      <c r="E1068" s="8"/>
      <c r="H1068" s="9"/>
      <c r="I1068" s="7"/>
      <c r="J1068" s="5"/>
    </row>
    <row r="1069" spans="1:10">
      <c r="A1069" s="5" t="s">
        <v>1343</v>
      </c>
      <c r="B1069" s="6">
        <v>44844.879192476852</v>
      </c>
      <c r="C1069" s="5" t="s">
        <v>41</v>
      </c>
      <c r="D1069" s="11">
        <v>529821</v>
      </c>
      <c r="E1069" s="8" t="s">
        <v>21</v>
      </c>
      <c r="H1069" s="9">
        <v>57825.7</v>
      </c>
      <c r="I1069" s="5" t="s">
        <v>22</v>
      </c>
      <c r="J1069" s="5" t="s">
        <v>50</v>
      </c>
    </row>
    <row r="1070" spans="1:10">
      <c r="A1070" s="5" t="s">
        <v>1343</v>
      </c>
      <c r="B1070" s="6">
        <v>44844.879192476852</v>
      </c>
      <c r="C1070" s="5" t="s">
        <v>41</v>
      </c>
      <c r="D1070" s="11">
        <v>406606</v>
      </c>
      <c r="E1070" s="8" t="s">
        <v>21</v>
      </c>
      <c r="H1070" s="9">
        <v>29098.3</v>
      </c>
      <c r="I1070" s="5" t="s">
        <v>22</v>
      </c>
      <c r="J1070" s="5" t="s">
        <v>48</v>
      </c>
    </row>
    <row r="1071" spans="1:10">
      <c r="A1071" s="5" t="s">
        <v>1343</v>
      </c>
      <c r="B1071" s="6">
        <v>44844.879192476852</v>
      </c>
      <c r="C1071" s="5" t="s">
        <v>41</v>
      </c>
      <c r="D1071" s="13">
        <v>45143249056</v>
      </c>
      <c r="E1071" s="8" t="s">
        <v>21</v>
      </c>
      <c r="H1071" s="9">
        <v>4000</v>
      </c>
      <c r="I1071" s="5" t="s">
        <v>22</v>
      </c>
      <c r="J1071" s="5" t="s">
        <v>51</v>
      </c>
    </row>
    <row r="1072" spans="1:10">
      <c r="A1072" s="5" t="s">
        <v>1343</v>
      </c>
      <c r="B1072" s="6">
        <v>44844.879192476852</v>
      </c>
      <c r="C1072" s="5" t="s">
        <v>41</v>
      </c>
      <c r="D1072" s="13">
        <v>45113016602</v>
      </c>
      <c r="E1072" s="8" t="s">
        <v>21</v>
      </c>
      <c r="H1072" s="9">
        <v>16229.6</v>
      </c>
      <c r="I1072" s="5" t="s">
        <v>22</v>
      </c>
      <c r="J1072" s="5" t="s">
        <v>51</v>
      </c>
    </row>
    <row r="1073" spans="1:10">
      <c r="A1073" s="5" t="s">
        <v>1343</v>
      </c>
      <c r="B1073" s="6">
        <v>44844.879192476852</v>
      </c>
      <c r="C1073" s="5" t="s">
        <v>41</v>
      </c>
      <c r="D1073" s="13">
        <v>51716803965</v>
      </c>
      <c r="E1073" s="8" t="s">
        <v>21</v>
      </c>
      <c r="H1073" s="9">
        <v>9676.1200000000008</v>
      </c>
      <c r="I1073" s="5" t="s">
        <v>22</v>
      </c>
      <c r="J1073" s="8" t="s">
        <v>52</v>
      </c>
    </row>
    <row r="1074" spans="1:10">
      <c r="A1074" s="5" t="s">
        <v>1343</v>
      </c>
      <c r="B1074" s="6">
        <v>44844.879192476852</v>
      </c>
      <c r="C1074" s="5" t="s">
        <v>41</v>
      </c>
      <c r="D1074" s="13">
        <v>71848034548</v>
      </c>
      <c r="E1074" s="5" t="s">
        <v>1344</v>
      </c>
      <c r="H1074" s="9">
        <v>1709.56</v>
      </c>
      <c r="I1074" s="5" t="s">
        <v>22</v>
      </c>
      <c r="J1074" s="8" t="s">
        <v>52</v>
      </c>
    </row>
    <row r="1075" spans="1:10">
      <c r="A1075" s="5" t="s">
        <v>1343</v>
      </c>
      <c r="B1075" s="6">
        <v>44844.879192476852</v>
      </c>
      <c r="C1075" s="5" t="s">
        <v>41</v>
      </c>
      <c r="D1075" s="13">
        <v>71848034547</v>
      </c>
      <c r="E1075" s="5" t="s">
        <v>1344</v>
      </c>
      <c r="H1075" s="9">
        <v>336</v>
      </c>
      <c r="I1075" s="5" t="s">
        <v>22</v>
      </c>
      <c r="J1075" s="8" t="s">
        <v>52</v>
      </c>
    </row>
    <row r="1076" spans="1:10">
      <c r="A1076" s="5" t="s">
        <v>1343</v>
      </c>
      <c r="B1076" s="6">
        <v>44844.879192476852</v>
      </c>
      <c r="C1076" s="5" t="s">
        <v>41</v>
      </c>
      <c r="D1076" s="13">
        <v>51716793346</v>
      </c>
      <c r="E1076" s="8" t="s">
        <v>21</v>
      </c>
      <c r="H1076" s="9">
        <v>223.52</v>
      </c>
      <c r="I1076" s="5" t="s">
        <v>22</v>
      </c>
      <c r="J1076" s="8" t="s">
        <v>52</v>
      </c>
    </row>
    <row r="1077" spans="1:10">
      <c r="A1077" s="5" t="s">
        <v>1343</v>
      </c>
      <c r="B1077" s="6">
        <v>44844.879192476852</v>
      </c>
      <c r="C1077" s="5" t="s">
        <v>41</v>
      </c>
      <c r="D1077" s="11">
        <v>406605</v>
      </c>
      <c r="E1077" s="8" t="s">
        <v>21</v>
      </c>
      <c r="H1077" s="9">
        <v>13037.8</v>
      </c>
      <c r="I1077" s="5" t="s">
        <v>22</v>
      </c>
      <c r="J1077" s="5" t="s">
        <v>51</v>
      </c>
    </row>
    <row r="1078" spans="1:10">
      <c r="A1078" s="5" t="s">
        <v>1343</v>
      </c>
      <c r="B1078" s="6">
        <v>44844.879192476852</v>
      </c>
      <c r="C1078" s="5" t="s">
        <v>41</v>
      </c>
      <c r="D1078" s="11"/>
      <c r="E1078" s="8"/>
      <c r="F1078" s="9">
        <v>19655.5</v>
      </c>
      <c r="I1078" s="7" t="s">
        <v>9</v>
      </c>
      <c r="J1078" s="5" t="s">
        <v>51</v>
      </c>
    </row>
    <row r="1079" spans="1:10">
      <c r="A1079" s="10" t="s">
        <v>15</v>
      </c>
      <c r="B1079" s="3"/>
      <c r="C1079" s="3"/>
      <c r="D1079" s="11"/>
      <c r="E1079" s="8"/>
      <c r="H1079" s="9"/>
      <c r="I1079" s="7"/>
      <c r="J1079" s="5"/>
    </row>
    <row r="1080" spans="1:10" ht="15.75">
      <c r="A1080" s="12" t="s">
        <v>16</v>
      </c>
      <c r="B1080" s="12" t="s">
        <v>17</v>
      </c>
      <c r="C1080" s="12" t="s">
        <v>18</v>
      </c>
      <c r="D1080" s="21">
        <v>111983674</v>
      </c>
      <c r="E1080" s="8"/>
      <c r="H1080" s="9"/>
      <c r="I1080" s="7"/>
      <c r="J1080" s="5"/>
    </row>
    <row r="1083" spans="1:10">
      <c r="A1083" s="1" t="s">
        <v>0</v>
      </c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1:10">
      <c r="A1084" s="3" t="s">
        <v>1374</v>
      </c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>
      <c r="A1085" s="103" t="s">
        <v>0</v>
      </c>
      <c r="B1085" s="103" t="s">
        <v>2</v>
      </c>
      <c r="C1085" s="103" t="s">
        <v>3</v>
      </c>
      <c r="D1085" s="103" t="s">
        <v>4</v>
      </c>
      <c r="E1085" s="103" t="s">
        <v>5</v>
      </c>
      <c r="F1085" s="105" t="s">
        <v>6</v>
      </c>
      <c r="G1085" s="106"/>
      <c r="H1085" s="107"/>
      <c r="I1085" s="103" t="s">
        <v>7</v>
      </c>
      <c r="J1085" s="103" t="s">
        <v>8</v>
      </c>
    </row>
    <row r="1086" spans="1:10">
      <c r="A1086" s="104"/>
      <c r="B1086" s="104"/>
      <c r="C1086" s="104"/>
      <c r="D1086" s="104"/>
      <c r="E1086" s="104"/>
      <c r="F1086" s="46" t="s">
        <v>9</v>
      </c>
      <c r="G1086" s="46" t="s">
        <v>10</v>
      </c>
      <c r="H1086" s="46" t="s">
        <v>11</v>
      </c>
      <c r="I1086" s="104"/>
      <c r="J1086" s="104"/>
    </row>
    <row r="1087" spans="1:10">
      <c r="A1087" s="5" t="s">
        <v>1380</v>
      </c>
      <c r="B1087" s="6">
        <v>44845.488601504629</v>
      </c>
      <c r="C1087" s="5" t="s">
        <v>41</v>
      </c>
      <c r="D1087" s="7"/>
      <c r="E1087" s="8"/>
      <c r="F1087" s="9">
        <v>14515.3</v>
      </c>
      <c r="I1087" s="7" t="s">
        <v>9</v>
      </c>
      <c r="J1087" s="8" t="s">
        <v>170</v>
      </c>
    </row>
    <row r="1088" spans="1:10">
      <c r="A1088" s="5" t="s">
        <v>1380</v>
      </c>
      <c r="B1088" s="6">
        <v>44845.488601504629</v>
      </c>
      <c r="C1088" s="5" t="s">
        <v>41</v>
      </c>
      <c r="D1088" s="7"/>
      <c r="E1088" s="8"/>
      <c r="F1088" s="9">
        <v>19944.8</v>
      </c>
      <c r="I1088" s="7" t="s">
        <v>9</v>
      </c>
      <c r="J1088" s="5" t="s">
        <v>42</v>
      </c>
    </row>
    <row r="1089" spans="1:10">
      <c r="A1089" s="5" t="s">
        <v>1380</v>
      </c>
      <c r="B1089" s="6">
        <v>44845.488601504629</v>
      </c>
      <c r="C1089" s="5" t="s">
        <v>41</v>
      </c>
      <c r="D1089" s="7"/>
      <c r="E1089" s="8"/>
      <c r="F1089" s="9">
        <v>9658.7999999999993</v>
      </c>
      <c r="I1089" s="7" t="s">
        <v>9</v>
      </c>
      <c r="J1089" s="8" t="s">
        <v>171</v>
      </c>
    </row>
    <row r="1090" spans="1:10">
      <c r="A1090" s="5" t="s">
        <v>1380</v>
      </c>
      <c r="B1090" s="6">
        <v>44845.488601504629</v>
      </c>
      <c r="C1090" s="5" t="s">
        <v>41</v>
      </c>
      <c r="D1090" s="7"/>
      <c r="E1090" s="8"/>
      <c r="F1090" s="9">
        <v>3054.8</v>
      </c>
      <c r="I1090" s="7" t="s">
        <v>9</v>
      </c>
      <c r="J1090" s="8" t="s">
        <v>43</v>
      </c>
    </row>
    <row r="1091" spans="1:10">
      <c r="A1091" s="5" t="s">
        <v>1380</v>
      </c>
      <c r="B1091" s="6">
        <v>44845.488601504629</v>
      </c>
      <c r="C1091" s="5" t="s">
        <v>41</v>
      </c>
      <c r="D1091" s="7"/>
      <c r="E1091" s="8"/>
      <c r="F1091" s="9">
        <v>10733.9</v>
      </c>
      <c r="I1091" s="7" t="s">
        <v>9</v>
      </c>
      <c r="J1091" s="5" t="s">
        <v>172</v>
      </c>
    </row>
    <row r="1092" spans="1:10">
      <c r="A1092" s="5" t="s">
        <v>1380</v>
      </c>
      <c r="B1092" s="6">
        <v>44845.488601504629</v>
      </c>
      <c r="C1092" s="5" t="s">
        <v>41</v>
      </c>
      <c r="D1092" s="7"/>
      <c r="E1092" s="8"/>
      <c r="F1092" s="9">
        <v>9373.5</v>
      </c>
      <c r="I1092" s="7" t="s">
        <v>9</v>
      </c>
      <c r="J1092" s="8" t="s">
        <v>173</v>
      </c>
    </row>
    <row r="1093" spans="1:10">
      <c r="A1093" s="5" t="s">
        <v>1380</v>
      </c>
      <c r="B1093" s="6">
        <v>44845.488601504629</v>
      </c>
      <c r="C1093" s="5" t="s">
        <v>41</v>
      </c>
      <c r="D1093" s="7"/>
      <c r="E1093" s="8"/>
      <c r="F1093" s="9">
        <v>29220</v>
      </c>
      <c r="I1093" s="7" t="s">
        <v>9</v>
      </c>
      <c r="J1093" s="8" t="s">
        <v>44</v>
      </c>
    </row>
    <row r="1094" spans="1:10">
      <c r="A1094" s="5" t="s">
        <v>1380</v>
      </c>
      <c r="B1094" s="6">
        <v>44845.488601504629</v>
      </c>
      <c r="C1094" s="5" t="s">
        <v>41</v>
      </c>
      <c r="D1094" s="7"/>
      <c r="E1094" s="8"/>
      <c r="F1094" s="9">
        <v>2510.9</v>
      </c>
      <c r="I1094" s="7" t="s">
        <v>9</v>
      </c>
      <c r="J1094" s="5" t="s">
        <v>178</v>
      </c>
    </row>
    <row r="1095" spans="1:10">
      <c r="A1095" s="5" t="s">
        <v>1380</v>
      </c>
      <c r="B1095" s="6">
        <v>44845.488601504629</v>
      </c>
      <c r="C1095" s="5" t="s">
        <v>41</v>
      </c>
      <c r="D1095" s="7"/>
      <c r="E1095" s="8"/>
      <c r="F1095" s="9">
        <v>19473.8</v>
      </c>
      <c r="I1095" s="7" t="s">
        <v>9</v>
      </c>
      <c r="J1095" s="8" t="s">
        <v>174</v>
      </c>
    </row>
    <row r="1096" spans="1:10">
      <c r="A1096" s="5" t="s">
        <v>1380</v>
      </c>
      <c r="B1096" s="6">
        <v>44845.488601504629</v>
      </c>
      <c r="C1096" s="5" t="s">
        <v>41</v>
      </c>
      <c r="D1096" s="7"/>
      <c r="E1096" s="8"/>
      <c r="F1096" s="9">
        <v>5677.4</v>
      </c>
      <c r="I1096" s="7" t="s">
        <v>9</v>
      </c>
      <c r="J1096" s="8" t="s">
        <v>45</v>
      </c>
    </row>
    <row r="1097" spans="1:10">
      <c r="A1097" s="5" t="s">
        <v>1380</v>
      </c>
      <c r="B1097" s="6">
        <v>44845.488601504629</v>
      </c>
      <c r="C1097" s="5" t="s">
        <v>41</v>
      </c>
      <c r="D1097" s="7"/>
      <c r="E1097" s="8"/>
      <c r="F1097" s="9">
        <v>7349</v>
      </c>
      <c r="I1097" s="7" t="s">
        <v>9</v>
      </c>
      <c r="J1097" s="8" t="s">
        <v>175</v>
      </c>
    </row>
    <row r="1098" spans="1:10">
      <c r="A1098" s="5" t="s">
        <v>1380</v>
      </c>
      <c r="B1098" s="6">
        <v>44845.488601504629</v>
      </c>
      <c r="C1098" s="5" t="s">
        <v>41</v>
      </c>
      <c r="D1098" s="7"/>
      <c r="E1098" s="8"/>
      <c r="F1098" s="9">
        <v>9705.2000000000007</v>
      </c>
      <c r="I1098" s="7" t="s">
        <v>9</v>
      </c>
      <c r="J1098" s="8" t="s">
        <v>176</v>
      </c>
    </row>
    <row r="1099" spans="1:10">
      <c r="A1099" s="10" t="s">
        <v>15</v>
      </c>
      <c r="B1099" s="3"/>
      <c r="C1099" s="3"/>
      <c r="D1099" s="11"/>
      <c r="E1099" s="8"/>
      <c r="F1099" s="14">
        <f>SUM(F1087:G1098)</f>
        <v>141217.40000000002</v>
      </c>
      <c r="H1099" s="9"/>
      <c r="I1099" s="7"/>
      <c r="J1099" s="5"/>
    </row>
    <row r="1100" spans="1:10" ht="15.75">
      <c r="A1100" s="12" t="s">
        <v>16</v>
      </c>
      <c r="B1100" s="12" t="s">
        <v>17</v>
      </c>
      <c r="C1100" s="12" t="s">
        <v>18</v>
      </c>
      <c r="D1100" s="21">
        <v>111983675</v>
      </c>
      <c r="E1100" s="8"/>
      <c r="H1100" s="9"/>
      <c r="I1100" s="7"/>
      <c r="J1100" s="5"/>
    </row>
    <row r="1101" spans="1:10">
      <c r="A1101" s="5"/>
      <c r="B1101" s="6"/>
      <c r="C1101" s="5"/>
      <c r="D1101" s="11"/>
      <c r="E1101" s="8"/>
      <c r="H1101" s="9"/>
      <c r="I1101" s="7"/>
      <c r="J1101" s="5"/>
    </row>
    <row r="1102" spans="1:10">
      <c r="A1102" s="5"/>
      <c r="B1102" s="6"/>
      <c r="C1102" s="5"/>
      <c r="D1102" s="11"/>
      <c r="E1102" s="8"/>
      <c r="H1102" s="9"/>
      <c r="I1102" s="7"/>
      <c r="J1102" s="5"/>
    </row>
    <row r="1103" spans="1:10">
      <c r="A1103" s="5" t="s">
        <v>1379</v>
      </c>
      <c r="B1103" s="6">
        <v>44845.760813854169</v>
      </c>
      <c r="C1103" s="5" t="s">
        <v>41</v>
      </c>
      <c r="D1103" s="11">
        <v>419975</v>
      </c>
      <c r="E1103" s="8" t="s">
        <v>21</v>
      </c>
      <c r="H1103" s="9">
        <v>36247.800000000003</v>
      </c>
      <c r="I1103" s="5" t="s">
        <v>22</v>
      </c>
      <c r="J1103" s="5" t="s">
        <v>51</v>
      </c>
    </row>
    <row r="1104" spans="1:10">
      <c r="A1104" s="5" t="s">
        <v>1379</v>
      </c>
      <c r="B1104" s="6">
        <v>44845.760813854169</v>
      </c>
      <c r="C1104" s="5" t="s">
        <v>41</v>
      </c>
      <c r="D1104" s="11">
        <v>419972</v>
      </c>
      <c r="E1104" s="8" t="s">
        <v>21</v>
      </c>
      <c r="H1104" s="9">
        <v>25604.400000000001</v>
      </c>
      <c r="I1104" s="5" t="s">
        <v>22</v>
      </c>
      <c r="J1104" s="5" t="s">
        <v>50</v>
      </c>
    </row>
    <row r="1105" spans="1:10">
      <c r="A1105" s="5" t="s">
        <v>1379</v>
      </c>
      <c r="B1105" s="6">
        <v>44845.760813854169</v>
      </c>
      <c r="C1105" s="5" t="s">
        <v>41</v>
      </c>
      <c r="D1105" s="11"/>
      <c r="E1105" s="8"/>
      <c r="F1105" s="9">
        <v>33798.199999999997</v>
      </c>
      <c r="I1105" s="7" t="s">
        <v>9</v>
      </c>
      <c r="J1105" s="5" t="s">
        <v>48</v>
      </c>
    </row>
    <row r="1106" spans="1:10">
      <c r="A1106" s="5" t="s">
        <v>1379</v>
      </c>
      <c r="B1106" s="6">
        <v>44845.760813854169</v>
      </c>
      <c r="C1106" s="5" t="s">
        <v>41</v>
      </c>
      <c r="D1106" s="11"/>
      <c r="E1106" s="8"/>
      <c r="F1106" s="9">
        <v>24510</v>
      </c>
      <c r="I1106" s="7" t="s">
        <v>9</v>
      </c>
      <c r="J1106" s="5" t="s">
        <v>51</v>
      </c>
    </row>
    <row r="1107" spans="1:10">
      <c r="A1107" s="10" t="s">
        <v>15</v>
      </c>
      <c r="B1107" s="3"/>
      <c r="C1107" s="3"/>
      <c r="D1107" s="11"/>
      <c r="E1107" s="8"/>
      <c r="F1107" s="14">
        <f>SUM(F1103:G1106)</f>
        <v>58308.2</v>
      </c>
      <c r="H1107" s="9"/>
      <c r="I1107" s="7"/>
      <c r="J1107" s="5"/>
    </row>
    <row r="1108" spans="1:10" ht="15.75">
      <c r="A1108" s="12" t="s">
        <v>16</v>
      </c>
      <c r="B1108" s="12" t="s">
        <v>17</v>
      </c>
      <c r="C1108" s="12" t="s">
        <v>18</v>
      </c>
      <c r="D1108" s="21">
        <v>112000657</v>
      </c>
      <c r="E1108" s="8"/>
      <c r="H1108" s="9"/>
      <c r="I1108" s="7"/>
      <c r="J1108" s="5"/>
    </row>
    <row r="1111" spans="1:10">
      <c r="A1111" s="1" t="s">
        <v>0</v>
      </c>
      <c r="B1111" s="2"/>
      <c r="C1111" s="2"/>
      <c r="D1111" s="2"/>
      <c r="E1111" s="2"/>
      <c r="F1111" s="2"/>
      <c r="G1111" s="2"/>
      <c r="H1111" s="2"/>
      <c r="I1111" s="2"/>
      <c r="J1111" s="2"/>
    </row>
    <row r="1112" spans="1:10">
      <c r="A1112" s="3" t="s">
        <v>1415</v>
      </c>
      <c r="B1112" s="2"/>
      <c r="C1112" s="2"/>
      <c r="D1112" s="2"/>
      <c r="E1112" s="2"/>
      <c r="F1112" s="2"/>
      <c r="G1112" s="2"/>
      <c r="H1112" s="2"/>
      <c r="I1112" s="2"/>
      <c r="J1112" s="2"/>
    </row>
    <row r="1113" spans="1:10">
      <c r="A1113" s="103" t="s">
        <v>0</v>
      </c>
      <c r="B1113" s="103" t="s">
        <v>2</v>
      </c>
      <c r="C1113" s="103" t="s">
        <v>3</v>
      </c>
      <c r="D1113" s="103" t="s">
        <v>4</v>
      </c>
      <c r="E1113" s="103" t="s">
        <v>5</v>
      </c>
      <c r="F1113" s="105" t="s">
        <v>6</v>
      </c>
      <c r="G1113" s="106"/>
      <c r="H1113" s="107"/>
      <c r="I1113" s="103" t="s">
        <v>7</v>
      </c>
      <c r="J1113" s="103" t="s">
        <v>8</v>
      </c>
    </row>
    <row r="1114" spans="1:10">
      <c r="A1114" s="104"/>
      <c r="B1114" s="104"/>
      <c r="C1114" s="104"/>
      <c r="D1114" s="104"/>
      <c r="E1114" s="104"/>
      <c r="F1114" s="46" t="s">
        <v>9</v>
      </c>
      <c r="G1114" s="46" t="s">
        <v>10</v>
      </c>
      <c r="H1114" s="46" t="s">
        <v>11</v>
      </c>
      <c r="I1114" s="104"/>
      <c r="J1114" s="104"/>
    </row>
    <row r="1115" spans="1:10">
      <c r="A1115" s="5" t="s">
        <v>1421</v>
      </c>
      <c r="B1115" s="6">
        <v>44846.491158773148</v>
      </c>
      <c r="C1115" s="5" t="s">
        <v>41</v>
      </c>
      <c r="D1115" s="11"/>
      <c r="E1115" s="8"/>
      <c r="G1115" s="9">
        <v>34436.03</v>
      </c>
      <c r="I1115" s="7" t="s">
        <v>10</v>
      </c>
      <c r="J1115" s="5" t="s">
        <v>178</v>
      </c>
    </row>
    <row r="1116" spans="1:10">
      <c r="A1116" s="5" t="s">
        <v>1421</v>
      </c>
      <c r="B1116" s="6">
        <v>44846.491158773148</v>
      </c>
      <c r="C1116" s="5" t="s">
        <v>41</v>
      </c>
      <c r="D1116" s="11"/>
      <c r="E1116" s="8"/>
      <c r="F1116" s="9">
        <v>13964.5</v>
      </c>
      <c r="I1116" s="7" t="s">
        <v>9</v>
      </c>
      <c r="J1116" s="5" t="s">
        <v>42</v>
      </c>
    </row>
    <row r="1117" spans="1:10">
      <c r="A1117" s="5" t="s">
        <v>1421</v>
      </c>
      <c r="B1117" s="6">
        <v>44846.491158773148</v>
      </c>
      <c r="C1117" s="5" t="s">
        <v>41</v>
      </c>
      <c r="D1117" s="11"/>
      <c r="E1117" s="8"/>
      <c r="F1117" s="9">
        <v>8491.4</v>
      </c>
      <c r="I1117" s="7" t="s">
        <v>9</v>
      </c>
      <c r="J1117" s="8" t="s">
        <v>171</v>
      </c>
    </row>
    <row r="1118" spans="1:10">
      <c r="A1118" s="5" t="s">
        <v>1421</v>
      </c>
      <c r="B1118" s="6">
        <v>44846.491158773148</v>
      </c>
      <c r="C1118" s="5" t="s">
        <v>41</v>
      </c>
      <c r="D1118" s="11"/>
      <c r="E1118" s="8"/>
      <c r="F1118" s="9">
        <v>18094.099999999999</v>
      </c>
      <c r="I1118" s="7" t="s">
        <v>9</v>
      </c>
      <c r="J1118" s="5" t="s">
        <v>172</v>
      </c>
    </row>
    <row r="1119" spans="1:10">
      <c r="A1119" s="5" t="s">
        <v>1421</v>
      </c>
      <c r="B1119" s="6">
        <v>44846.491158773148</v>
      </c>
      <c r="C1119" s="5" t="s">
        <v>41</v>
      </c>
      <c r="D1119" s="11"/>
      <c r="E1119" s="8"/>
      <c r="F1119" s="9">
        <v>27776.6</v>
      </c>
      <c r="I1119" s="7" t="s">
        <v>9</v>
      </c>
      <c r="J1119" s="8" t="s">
        <v>44</v>
      </c>
    </row>
    <row r="1120" spans="1:10">
      <c r="A1120" s="5" t="s">
        <v>1421</v>
      </c>
      <c r="B1120" s="6">
        <v>44846.491158773148</v>
      </c>
      <c r="C1120" s="5" t="s">
        <v>41</v>
      </c>
      <c r="D1120" s="11"/>
      <c r="E1120" s="8"/>
      <c r="F1120" s="9">
        <v>15441.4</v>
      </c>
      <c r="I1120" s="7" t="s">
        <v>9</v>
      </c>
      <c r="J1120" s="8" t="s">
        <v>174</v>
      </c>
    </row>
    <row r="1121" spans="1:10">
      <c r="A1121" s="5" t="s">
        <v>1421</v>
      </c>
      <c r="B1121" s="6">
        <v>44846.491158773148</v>
      </c>
      <c r="C1121" s="5" t="s">
        <v>41</v>
      </c>
      <c r="D1121" s="11"/>
      <c r="E1121" s="8"/>
      <c r="F1121" s="9">
        <v>27809.200000000001</v>
      </c>
      <c r="I1121" s="7" t="s">
        <v>9</v>
      </c>
      <c r="J1121" s="8" t="s">
        <v>45</v>
      </c>
    </row>
    <row r="1122" spans="1:10">
      <c r="A1122" s="5" t="s">
        <v>1421</v>
      </c>
      <c r="B1122" s="6">
        <v>44846.491158773148</v>
      </c>
      <c r="C1122" s="5" t="s">
        <v>41</v>
      </c>
      <c r="D1122" s="11"/>
      <c r="E1122" s="8"/>
      <c r="F1122" s="9">
        <v>8346.7999999999993</v>
      </c>
      <c r="I1122" s="7" t="s">
        <v>9</v>
      </c>
      <c r="J1122" s="8" t="s">
        <v>175</v>
      </c>
    </row>
    <row r="1123" spans="1:10">
      <c r="A1123" s="5" t="s">
        <v>1421</v>
      </c>
      <c r="B1123" s="6">
        <v>44846.491158773148</v>
      </c>
      <c r="C1123" s="5" t="s">
        <v>41</v>
      </c>
      <c r="D1123" s="11"/>
      <c r="E1123" s="8"/>
      <c r="F1123" s="9">
        <v>12302.1</v>
      </c>
      <c r="I1123" s="7" t="s">
        <v>9</v>
      </c>
      <c r="J1123" s="8" t="s">
        <v>176</v>
      </c>
    </row>
    <row r="1124" spans="1:10">
      <c r="A1124" s="10" t="s">
        <v>15</v>
      </c>
      <c r="B1124" s="3"/>
      <c r="C1124" s="3"/>
      <c r="D1124" s="11"/>
      <c r="E1124" s="8"/>
      <c r="F1124" s="14">
        <f>SUM(F1115:G1123)</f>
        <v>166662.13</v>
      </c>
      <c r="H1124" s="9"/>
      <c r="I1124" s="7"/>
      <c r="J1124" s="8"/>
    </row>
    <row r="1125" spans="1:10" ht="15.75">
      <c r="A1125" s="12" t="s">
        <v>16</v>
      </c>
      <c r="B1125" s="12" t="s">
        <v>17</v>
      </c>
      <c r="C1125" s="12" t="s">
        <v>18</v>
      </c>
      <c r="D1125" s="21">
        <v>112000659</v>
      </c>
      <c r="E1125" s="8"/>
      <c r="H1125" s="9"/>
      <c r="I1125" s="7"/>
      <c r="J1125" s="8"/>
    </row>
    <row r="1126" spans="1:10">
      <c r="A1126" s="5"/>
      <c r="B1126" s="6"/>
      <c r="C1126" s="5"/>
      <c r="D1126" s="11"/>
      <c r="E1126" s="8"/>
      <c r="H1126" s="9"/>
      <c r="I1126" s="7"/>
      <c r="J1126" s="8"/>
    </row>
    <row r="1127" spans="1:10">
      <c r="A1127" s="5"/>
      <c r="B1127" s="6"/>
      <c r="C1127" s="5"/>
      <c r="D1127" s="11"/>
      <c r="E1127" s="8"/>
      <c r="H1127" s="9"/>
      <c r="I1127" s="7"/>
      <c r="J1127" s="8"/>
    </row>
    <row r="1128" spans="1:10">
      <c r="A1128" s="5" t="s">
        <v>1420</v>
      </c>
      <c r="B1128" s="6">
        <v>44846.776606770836</v>
      </c>
      <c r="C1128" s="5" t="s">
        <v>41</v>
      </c>
      <c r="D1128" s="11">
        <v>2967582792</v>
      </c>
      <c r="E1128" s="5" t="s">
        <v>73</v>
      </c>
      <c r="H1128" s="9">
        <v>3433.74</v>
      </c>
      <c r="I1128" s="5" t="s">
        <v>22</v>
      </c>
      <c r="J1128" s="8" t="s">
        <v>52</v>
      </c>
    </row>
    <row r="1129" spans="1:10">
      <c r="A1129" s="5" t="s">
        <v>1420</v>
      </c>
      <c r="B1129" s="6">
        <v>44846.776606770836</v>
      </c>
      <c r="C1129" s="5" t="s">
        <v>41</v>
      </c>
      <c r="D1129" s="13">
        <v>45132884651</v>
      </c>
      <c r="E1129" s="8" t="s">
        <v>21</v>
      </c>
      <c r="H1129" s="9">
        <v>5932.4</v>
      </c>
      <c r="I1129" s="5" t="s">
        <v>22</v>
      </c>
      <c r="J1129" s="8" t="s">
        <v>52</v>
      </c>
    </row>
    <row r="1130" spans="1:10">
      <c r="A1130" s="5" t="s">
        <v>1420</v>
      </c>
      <c r="B1130" s="6">
        <v>44846.776606770836</v>
      </c>
      <c r="C1130" s="5" t="s">
        <v>41</v>
      </c>
      <c r="D1130" s="11">
        <v>174898</v>
      </c>
      <c r="E1130" s="8" t="s">
        <v>21</v>
      </c>
      <c r="H1130" s="9">
        <v>48662.5</v>
      </c>
      <c r="I1130" s="5" t="s">
        <v>22</v>
      </c>
      <c r="J1130" s="5" t="s">
        <v>48</v>
      </c>
    </row>
    <row r="1131" spans="1:10">
      <c r="A1131" s="5" t="s">
        <v>1420</v>
      </c>
      <c r="B1131" s="6">
        <v>44846.776606770836</v>
      </c>
      <c r="C1131" s="5" t="s">
        <v>41</v>
      </c>
      <c r="D1131" s="11">
        <v>459771</v>
      </c>
      <c r="E1131" s="8" t="s">
        <v>21</v>
      </c>
      <c r="H1131" s="9">
        <v>35098.800000000003</v>
      </c>
      <c r="I1131" s="5" t="s">
        <v>22</v>
      </c>
      <c r="J1131" s="5" t="s">
        <v>50</v>
      </c>
    </row>
    <row r="1132" spans="1:10">
      <c r="A1132" s="5" t="s">
        <v>1420</v>
      </c>
      <c r="B1132" s="6">
        <v>44846.776606770836</v>
      </c>
      <c r="C1132" s="5" t="s">
        <v>41</v>
      </c>
      <c r="D1132" s="11">
        <v>2968756634</v>
      </c>
      <c r="E1132" s="5" t="s">
        <v>73</v>
      </c>
      <c r="H1132" s="9">
        <v>4725</v>
      </c>
      <c r="I1132" s="5" t="s">
        <v>22</v>
      </c>
      <c r="J1132" s="8" t="s">
        <v>52</v>
      </c>
    </row>
    <row r="1133" spans="1:10">
      <c r="A1133" s="5" t="s">
        <v>1420</v>
      </c>
      <c r="B1133" s="6">
        <v>44846.776606770836</v>
      </c>
      <c r="C1133" s="5" t="s">
        <v>41</v>
      </c>
      <c r="D1133" s="11">
        <v>174899</v>
      </c>
      <c r="E1133" s="8" t="s">
        <v>21</v>
      </c>
      <c r="H1133" s="9">
        <v>24588.2</v>
      </c>
      <c r="I1133" s="5" t="s">
        <v>22</v>
      </c>
      <c r="J1133" s="5" t="s">
        <v>51</v>
      </c>
    </row>
    <row r="1134" spans="1:10">
      <c r="A1134" s="5" t="s">
        <v>1420</v>
      </c>
      <c r="B1134" s="6">
        <v>44846.776606770836</v>
      </c>
      <c r="C1134" s="5" t="s">
        <v>41</v>
      </c>
      <c r="D1134" s="11">
        <v>2969186034</v>
      </c>
      <c r="E1134" s="5" t="s">
        <v>73</v>
      </c>
      <c r="H1134" s="9">
        <v>14411.6</v>
      </c>
      <c r="I1134" s="5" t="s">
        <v>22</v>
      </c>
      <c r="J1134" s="8" t="s">
        <v>52</v>
      </c>
    </row>
    <row r="1135" spans="1:10">
      <c r="A1135" s="5" t="s">
        <v>1420</v>
      </c>
      <c r="B1135" s="6">
        <v>44846.776606770836</v>
      </c>
      <c r="C1135" s="5" t="s">
        <v>41</v>
      </c>
      <c r="D1135" s="11"/>
      <c r="E1135" s="8"/>
      <c r="F1135" s="9">
        <v>11414.2</v>
      </c>
      <c r="I1135" s="7" t="s">
        <v>9</v>
      </c>
      <c r="J1135" s="8" t="s">
        <v>170</v>
      </c>
    </row>
    <row r="1136" spans="1:10">
      <c r="A1136" s="5" t="s">
        <v>1420</v>
      </c>
      <c r="B1136" s="6">
        <v>44846.776606770836</v>
      </c>
      <c r="C1136" s="5" t="s">
        <v>41</v>
      </c>
      <c r="D1136" s="11"/>
      <c r="E1136" s="8"/>
      <c r="F1136" s="9">
        <v>3988.6</v>
      </c>
      <c r="I1136" s="7" t="s">
        <v>9</v>
      </c>
      <c r="J1136" s="8" t="s">
        <v>43</v>
      </c>
    </row>
    <row r="1137" spans="1:10">
      <c r="A1137" s="5" t="s">
        <v>1420</v>
      </c>
      <c r="B1137" s="6">
        <v>44846.776606770836</v>
      </c>
      <c r="C1137" s="5" t="s">
        <v>41</v>
      </c>
      <c r="D1137" s="11"/>
      <c r="E1137" s="8"/>
      <c r="F1137" s="9">
        <v>11062.4</v>
      </c>
      <c r="I1137" s="7" t="s">
        <v>9</v>
      </c>
      <c r="J1137" s="8" t="s">
        <v>173</v>
      </c>
    </row>
    <row r="1138" spans="1:10">
      <c r="A1138" s="5" t="s">
        <v>1420</v>
      </c>
      <c r="B1138" s="6">
        <v>44846.776606770836</v>
      </c>
      <c r="C1138" s="5" t="s">
        <v>41</v>
      </c>
      <c r="D1138" s="11"/>
      <c r="E1138" s="8"/>
      <c r="F1138" s="9">
        <v>11785.8</v>
      </c>
      <c r="I1138" s="7" t="s">
        <v>9</v>
      </c>
      <c r="J1138" s="5" t="s">
        <v>51</v>
      </c>
    </row>
    <row r="1139" spans="1:10">
      <c r="A1139" s="5" t="s">
        <v>1420</v>
      </c>
      <c r="B1139" s="6">
        <v>44846.776606770836</v>
      </c>
      <c r="C1139" s="5" t="s">
        <v>41</v>
      </c>
      <c r="D1139" s="11"/>
      <c r="E1139" s="8"/>
      <c r="F1139" s="9">
        <v>9769.2000000000007</v>
      </c>
      <c r="I1139" s="7" t="s">
        <v>9</v>
      </c>
      <c r="J1139" s="5" t="s">
        <v>50</v>
      </c>
    </row>
    <row r="1140" spans="1:10">
      <c r="A1140" s="10" t="s">
        <v>15</v>
      </c>
      <c r="B1140" s="3"/>
      <c r="C1140" s="3"/>
      <c r="D1140" s="11"/>
      <c r="E1140" s="8"/>
      <c r="F1140" s="14">
        <f>SUM(F1128:G1139)</f>
        <v>48020.2</v>
      </c>
      <c r="H1140" s="9"/>
      <c r="I1140" s="7"/>
      <c r="J1140" s="8"/>
    </row>
    <row r="1141" spans="1:10" ht="15.75">
      <c r="A1141" s="12" t="s">
        <v>16</v>
      </c>
      <c r="B1141" s="12" t="s">
        <v>17</v>
      </c>
      <c r="C1141" s="12" t="s">
        <v>18</v>
      </c>
      <c r="D1141" s="21">
        <v>112000660</v>
      </c>
      <c r="E1141" s="8"/>
      <c r="H1141" s="9"/>
      <c r="I1141" s="7"/>
      <c r="J1141" s="8"/>
    </row>
    <row r="1144" spans="1:10">
      <c r="A1144" s="1" t="s">
        <v>0</v>
      </c>
      <c r="B1144" s="2"/>
      <c r="C1144" s="2"/>
      <c r="D1144" s="2"/>
      <c r="E1144" s="2"/>
      <c r="F1144" s="2"/>
      <c r="G1144" s="2"/>
      <c r="H1144" s="2"/>
      <c r="I1144" s="2"/>
      <c r="J1144" s="2"/>
    </row>
    <row r="1145" spans="1:10">
      <c r="A1145" s="3" t="s">
        <v>1451</v>
      </c>
      <c r="B1145" s="2"/>
      <c r="C1145" s="2"/>
      <c r="D1145" s="2"/>
      <c r="E1145" s="2"/>
      <c r="F1145" s="2"/>
      <c r="G1145" s="2"/>
      <c r="H1145" s="2"/>
      <c r="I1145" s="2"/>
      <c r="J1145" s="2"/>
    </row>
    <row r="1146" spans="1:10">
      <c r="A1146" s="103" t="s">
        <v>0</v>
      </c>
      <c r="B1146" s="103" t="s">
        <v>2</v>
      </c>
      <c r="C1146" s="103" t="s">
        <v>3</v>
      </c>
      <c r="D1146" s="103" t="s">
        <v>4</v>
      </c>
      <c r="E1146" s="103" t="s">
        <v>5</v>
      </c>
      <c r="F1146" s="105" t="s">
        <v>6</v>
      </c>
      <c r="G1146" s="106"/>
      <c r="H1146" s="107"/>
      <c r="I1146" s="103" t="s">
        <v>7</v>
      </c>
      <c r="J1146" s="103" t="s">
        <v>8</v>
      </c>
    </row>
    <row r="1147" spans="1:10">
      <c r="A1147" s="104"/>
      <c r="B1147" s="104"/>
      <c r="C1147" s="104"/>
      <c r="D1147" s="104"/>
      <c r="E1147" s="104"/>
      <c r="F1147" s="46" t="s">
        <v>9</v>
      </c>
      <c r="G1147" s="46" t="s">
        <v>10</v>
      </c>
      <c r="H1147" s="46" t="s">
        <v>11</v>
      </c>
      <c r="I1147" s="104"/>
      <c r="J1147" s="104"/>
    </row>
    <row r="1148" spans="1:10">
      <c r="A1148" s="5" t="s">
        <v>1457</v>
      </c>
      <c r="B1148" s="6">
        <v>44847.509158865738</v>
      </c>
      <c r="C1148" s="5" t="s">
        <v>41</v>
      </c>
      <c r="D1148" s="7"/>
      <c r="E1148" s="8"/>
      <c r="F1148" s="9">
        <v>13267.1</v>
      </c>
      <c r="I1148" s="7" t="s">
        <v>9</v>
      </c>
      <c r="J1148" s="8" t="s">
        <v>170</v>
      </c>
    </row>
    <row r="1149" spans="1:10">
      <c r="A1149" s="5" t="s">
        <v>1457</v>
      </c>
      <c r="B1149" s="6">
        <v>44847.509158865738</v>
      </c>
      <c r="C1149" s="5" t="s">
        <v>41</v>
      </c>
      <c r="D1149" s="7"/>
      <c r="E1149" s="8"/>
      <c r="F1149" s="9">
        <v>13267.5</v>
      </c>
      <c r="I1149" s="7" t="s">
        <v>9</v>
      </c>
      <c r="J1149" s="5" t="s">
        <v>42</v>
      </c>
    </row>
    <row r="1150" spans="1:10">
      <c r="A1150" s="5" t="s">
        <v>1457</v>
      </c>
      <c r="B1150" s="6">
        <v>44847.509158865738</v>
      </c>
      <c r="C1150" s="5" t="s">
        <v>41</v>
      </c>
      <c r="D1150" s="7"/>
      <c r="E1150" s="8"/>
      <c r="F1150" s="9">
        <v>13103.6</v>
      </c>
      <c r="I1150" s="7" t="s">
        <v>9</v>
      </c>
      <c r="J1150" s="8" t="s">
        <v>171</v>
      </c>
    </row>
    <row r="1151" spans="1:10">
      <c r="A1151" s="5" t="s">
        <v>1457</v>
      </c>
      <c r="B1151" s="6">
        <v>44847.509158865738</v>
      </c>
      <c r="C1151" s="5" t="s">
        <v>41</v>
      </c>
      <c r="D1151" s="7"/>
      <c r="E1151" s="8"/>
      <c r="F1151" s="9">
        <v>4513.6000000000004</v>
      </c>
      <c r="I1151" s="7" t="s">
        <v>9</v>
      </c>
      <c r="J1151" s="8" t="s">
        <v>43</v>
      </c>
    </row>
    <row r="1152" spans="1:10">
      <c r="A1152" s="5" t="s">
        <v>1457</v>
      </c>
      <c r="B1152" s="6">
        <v>44847.509158865738</v>
      </c>
      <c r="C1152" s="5" t="s">
        <v>41</v>
      </c>
      <c r="D1152" s="7"/>
      <c r="E1152" s="8"/>
      <c r="F1152" s="9">
        <v>34479.199999999997</v>
      </c>
      <c r="I1152" s="7" t="s">
        <v>9</v>
      </c>
      <c r="J1152" s="5" t="s">
        <v>172</v>
      </c>
    </row>
    <row r="1153" spans="1:10">
      <c r="A1153" s="5" t="s">
        <v>1457</v>
      </c>
      <c r="B1153" s="6">
        <v>44847.509158865738</v>
      </c>
      <c r="C1153" s="5" t="s">
        <v>41</v>
      </c>
      <c r="D1153" s="7"/>
      <c r="E1153" s="8"/>
      <c r="F1153" s="9">
        <v>8542.9</v>
      </c>
      <c r="I1153" s="7" t="s">
        <v>9</v>
      </c>
      <c r="J1153" s="8" t="s">
        <v>173</v>
      </c>
    </row>
    <row r="1154" spans="1:10">
      <c r="A1154" s="5" t="s">
        <v>1457</v>
      </c>
      <c r="B1154" s="6">
        <v>44847.509158865738</v>
      </c>
      <c r="C1154" s="5" t="s">
        <v>41</v>
      </c>
      <c r="D1154" s="7"/>
      <c r="E1154" s="8"/>
      <c r="F1154" s="9">
        <v>38419.800000000003</v>
      </c>
      <c r="I1154" s="7" t="s">
        <v>9</v>
      </c>
      <c r="J1154" s="8" t="s">
        <v>44</v>
      </c>
    </row>
    <row r="1155" spans="1:10">
      <c r="A1155" s="5" t="s">
        <v>1457</v>
      </c>
      <c r="B1155" s="6">
        <v>44847.509158865738</v>
      </c>
      <c r="C1155" s="5" t="s">
        <v>41</v>
      </c>
      <c r="D1155" s="7"/>
      <c r="E1155" s="8"/>
      <c r="F1155" s="9">
        <v>29968.1</v>
      </c>
      <c r="I1155" s="7" t="s">
        <v>9</v>
      </c>
      <c r="J1155" s="8" t="s">
        <v>174</v>
      </c>
    </row>
    <row r="1156" spans="1:10">
      <c r="A1156" s="5" t="s">
        <v>1457</v>
      </c>
      <c r="B1156" s="6">
        <v>44847.509158865738</v>
      </c>
      <c r="C1156" s="5" t="s">
        <v>41</v>
      </c>
      <c r="D1156" s="7"/>
      <c r="E1156" s="8"/>
      <c r="F1156" s="9">
        <v>32941</v>
      </c>
      <c r="I1156" s="7" t="s">
        <v>9</v>
      </c>
      <c r="J1156" s="8" t="s">
        <v>45</v>
      </c>
    </row>
    <row r="1157" spans="1:10">
      <c r="A1157" s="5" t="s">
        <v>1457</v>
      </c>
      <c r="B1157" s="6">
        <v>44847.509158865738</v>
      </c>
      <c r="C1157" s="5" t="s">
        <v>41</v>
      </c>
      <c r="D1157" s="7"/>
      <c r="E1157" s="8"/>
      <c r="F1157" s="9">
        <v>52799.199999999997</v>
      </c>
      <c r="I1157" s="7" t="s">
        <v>9</v>
      </c>
      <c r="J1157" s="8" t="s">
        <v>180</v>
      </c>
    </row>
    <row r="1158" spans="1:10">
      <c r="A1158" s="5" t="s">
        <v>1457</v>
      </c>
      <c r="B1158" s="6">
        <v>44847.509158865738</v>
      </c>
      <c r="C1158" s="5" t="s">
        <v>41</v>
      </c>
      <c r="D1158" s="7"/>
      <c r="E1158" s="8"/>
      <c r="F1158" s="9">
        <v>10572.2</v>
      </c>
      <c r="I1158" s="7" t="s">
        <v>9</v>
      </c>
      <c r="J1158" s="8" t="s">
        <v>175</v>
      </c>
    </row>
    <row r="1159" spans="1:10">
      <c r="A1159" s="5" t="s">
        <v>1457</v>
      </c>
      <c r="B1159" s="6">
        <v>44847.509158865738</v>
      </c>
      <c r="C1159" s="5" t="s">
        <v>41</v>
      </c>
      <c r="D1159" s="7"/>
      <c r="E1159" s="8"/>
      <c r="F1159" s="9">
        <v>5434.3</v>
      </c>
      <c r="I1159" s="7" t="s">
        <v>9</v>
      </c>
      <c r="J1159" s="8" t="s">
        <v>176</v>
      </c>
    </row>
    <row r="1160" spans="1:10">
      <c r="A1160" s="10" t="s">
        <v>15</v>
      </c>
      <c r="B1160" s="3"/>
      <c r="C1160" s="3"/>
      <c r="D1160" s="11"/>
      <c r="E1160" s="8"/>
      <c r="F1160" s="14">
        <f>SUM(F1148:G1159)</f>
        <v>257308.5</v>
      </c>
      <c r="H1160" s="9"/>
      <c r="I1160" s="7"/>
      <c r="J1160" s="8"/>
    </row>
    <row r="1161" spans="1:10" ht="15.75">
      <c r="A1161" s="12" t="s">
        <v>16</v>
      </c>
      <c r="B1161" s="12" t="s">
        <v>17</v>
      </c>
      <c r="C1161" s="12" t="s">
        <v>18</v>
      </c>
      <c r="D1161" s="21">
        <v>112000662</v>
      </c>
      <c r="E1161" s="8"/>
      <c r="H1161" s="9"/>
      <c r="I1161" s="7"/>
      <c r="J1161" s="8"/>
    </row>
    <row r="1162" spans="1:10">
      <c r="A1162" s="5"/>
      <c r="B1162" s="6"/>
      <c r="C1162" s="5"/>
      <c r="D1162" s="11"/>
      <c r="E1162" s="8"/>
      <c r="H1162" s="9"/>
      <c r="I1162" s="7"/>
      <c r="J1162" s="8"/>
    </row>
    <row r="1163" spans="1:10">
      <c r="A1163" s="5"/>
      <c r="B1163" s="6"/>
      <c r="C1163" s="5"/>
      <c r="D1163" s="11"/>
      <c r="E1163" s="8"/>
      <c r="H1163" s="9"/>
      <c r="I1163" s="7"/>
      <c r="J1163" s="8"/>
    </row>
    <row r="1164" spans="1:10">
      <c r="A1164" s="5" t="s">
        <v>1456</v>
      </c>
      <c r="B1164" s="6">
        <v>44847.857467800924</v>
      </c>
      <c r="C1164" s="5" t="s">
        <v>41</v>
      </c>
      <c r="D1164" s="11">
        <v>530357</v>
      </c>
      <c r="E1164" s="8" t="s">
        <v>21</v>
      </c>
      <c r="H1164" s="9">
        <v>22776.1</v>
      </c>
      <c r="I1164" s="5" t="s">
        <v>22</v>
      </c>
      <c r="J1164" s="5" t="s">
        <v>50</v>
      </c>
    </row>
    <row r="1165" spans="1:10">
      <c r="A1165" s="5" t="s">
        <v>1456</v>
      </c>
      <c r="B1165" s="6">
        <v>44847.857467800924</v>
      </c>
      <c r="C1165" s="5" t="s">
        <v>41</v>
      </c>
      <c r="D1165" s="13">
        <v>45143258576</v>
      </c>
      <c r="E1165" s="8" t="s">
        <v>21</v>
      </c>
      <c r="H1165" s="9">
        <v>7000</v>
      </c>
      <c r="I1165" s="5" t="s">
        <v>22</v>
      </c>
      <c r="J1165" s="5" t="s">
        <v>48</v>
      </c>
    </row>
    <row r="1166" spans="1:10">
      <c r="A1166" s="5" t="s">
        <v>1456</v>
      </c>
      <c r="B1166" s="6">
        <v>44847.857467800924</v>
      </c>
      <c r="C1166" s="5" t="s">
        <v>41</v>
      </c>
      <c r="D1166" s="13">
        <v>45113026146</v>
      </c>
      <c r="E1166" s="8" t="s">
        <v>21</v>
      </c>
      <c r="H1166" s="9">
        <v>5000</v>
      </c>
      <c r="I1166" s="5" t="s">
        <v>22</v>
      </c>
      <c r="J1166" s="5" t="s">
        <v>51</v>
      </c>
    </row>
    <row r="1167" spans="1:10">
      <c r="A1167" s="5" t="s">
        <v>1456</v>
      </c>
      <c r="B1167" s="6">
        <v>44847.857467800924</v>
      </c>
      <c r="C1167" s="5" t="s">
        <v>41</v>
      </c>
      <c r="D1167" s="13">
        <v>45143260539</v>
      </c>
      <c r="E1167" s="8" t="s">
        <v>21</v>
      </c>
      <c r="H1167" s="9">
        <v>4900</v>
      </c>
      <c r="I1167" s="5" t="s">
        <v>22</v>
      </c>
      <c r="J1167" s="5" t="s">
        <v>51</v>
      </c>
    </row>
    <row r="1168" spans="1:10">
      <c r="A1168" s="5" t="s">
        <v>1456</v>
      </c>
      <c r="B1168" s="6">
        <v>44847.857467800924</v>
      </c>
      <c r="C1168" s="5" t="s">
        <v>41</v>
      </c>
      <c r="D1168" s="13">
        <v>45113023423</v>
      </c>
      <c r="E1168" s="8" t="s">
        <v>21</v>
      </c>
      <c r="H1168" s="9">
        <v>443.01</v>
      </c>
      <c r="I1168" s="5" t="s">
        <v>22</v>
      </c>
      <c r="J1168" s="8" t="s">
        <v>52</v>
      </c>
    </row>
    <row r="1169" spans="1:10">
      <c r="A1169" s="5" t="s">
        <v>1456</v>
      </c>
      <c r="B1169" s="6">
        <v>44847.857467800924</v>
      </c>
      <c r="C1169" s="5" t="s">
        <v>41</v>
      </c>
      <c r="D1169" s="11">
        <v>24961209</v>
      </c>
      <c r="E1169" s="5" t="s">
        <v>73</v>
      </c>
      <c r="H1169" s="9">
        <v>7920</v>
      </c>
      <c r="I1169" s="5" t="s">
        <v>22</v>
      </c>
      <c r="J1169" s="8" t="s">
        <v>52</v>
      </c>
    </row>
    <row r="1170" spans="1:10">
      <c r="A1170" s="5" t="s">
        <v>1456</v>
      </c>
      <c r="B1170" s="6">
        <v>44847.857467800924</v>
      </c>
      <c r="C1170" s="5" t="s">
        <v>41</v>
      </c>
      <c r="D1170" s="11">
        <v>24870587</v>
      </c>
      <c r="E1170" s="5" t="s">
        <v>73</v>
      </c>
      <c r="H1170" s="9">
        <v>294</v>
      </c>
      <c r="I1170" s="5" t="s">
        <v>22</v>
      </c>
      <c r="J1170" s="8" t="s">
        <v>52</v>
      </c>
    </row>
    <row r="1171" spans="1:10">
      <c r="A1171" s="5" t="s">
        <v>1456</v>
      </c>
      <c r="B1171" s="6">
        <v>44847.857467800924</v>
      </c>
      <c r="C1171" s="5" t="s">
        <v>41</v>
      </c>
      <c r="D1171" s="13">
        <v>45162982905</v>
      </c>
      <c r="E1171" s="8" t="s">
        <v>21</v>
      </c>
      <c r="H1171" s="9">
        <v>2100</v>
      </c>
      <c r="I1171" s="5" t="s">
        <v>22</v>
      </c>
      <c r="J1171" s="5" t="s">
        <v>51</v>
      </c>
    </row>
    <row r="1172" spans="1:10">
      <c r="A1172" s="5" t="s">
        <v>1456</v>
      </c>
      <c r="B1172" s="6">
        <v>44847.857467800924</v>
      </c>
      <c r="C1172" s="5" t="s">
        <v>41</v>
      </c>
      <c r="D1172" s="11">
        <v>420329</v>
      </c>
      <c r="E1172" s="8" t="s">
        <v>21</v>
      </c>
      <c r="H1172" s="9">
        <v>17125.8</v>
      </c>
      <c r="I1172" s="5" t="s">
        <v>22</v>
      </c>
      <c r="J1172" s="5" t="s">
        <v>51</v>
      </c>
    </row>
    <row r="1173" spans="1:10">
      <c r="A1173" s="5" t="s">
        <v>1456</v>
      </c>
      <c r="B1173" s="6">
        <v>44847.857467800924</v>
      </c>
      <c r="C1173" s="5" t="s">
        <v>41</v>
      </c>
      <c r="D1173" s="11"/>
      <c r="E1173" s="8"/>
      <c r="F1173" s="9">
        <v>7256</v>
      </c>
      <c r="I1173" s="7" t="s">
        <v>9</v>
      </c>
      <c r="J1173" s="5" t="s">
        <v>178</v>
      </c>
    </row>
    <row r="1174" spans="1:10">
      <c r="A1174" s="5" t="s">
        <v>1456</v>
      </c>
      <c r="B1174" s="6">
        <v>44847.857467800924</v>
      </c>
      <c r="C1174" s="5" t="s">
        <v>41</v>
      </c>
      <c r="D1174" s="11"/>
      <c r="E1174" s="8"/>
      <c r="F1174" s="9">
        <v>42472.9</v>
      </c>
      <c r="I1174" s="7" t="s">
        <v>9</v>
      </c>
      <c r="J1174" s="5" t="s">
        <v>48</v>
      </c>
    </row>
    <row r="1175" spans="1:10">
      <c r="A1175" s="5" t="s">
        <v>1456</v>
      </c>
      <c r="B1175" s="6">
        <v>44847.857467800924</v>
      </c>
      <c r="C1175" s="5" t="s">
        <v>41</v>
      </c>
      <c r="D1175" s="11"/>
      <c r="E1175" s="8"/>
      <c r="F1175" s="9">
        <v>14152.4</v>
      </c>
      <c r="I1175" s="7" t="s">
        <v>9</v>
      </c>
      <c r="J1175" s="5" t="s">
        <v>51</v>
      </c>
    </row>
    <row r="1176" spans="1:10">
      <c r="A1176" s="10" t="s">
        <v>15</v>
      </c>
      <c r="B1176" s="3"/>
      <c r="C1176" s="3"/>
      <c r="D1176" s="11"/>
      <c r="E1176" s="8"/>
      <c r="F1176" s="14">
        <f>SUM(F1164:G1175)</f>
        <v>63881.3</v>
      </c>
      <c r="H1176" s="9"/>
      <c r="I1176" s="7"/>
      <c r="J1176" s="8"/>
    </row>
    <row r="1177" spans="1:10">
      <c r="A1177" s="12" t="s">
        <v>16</v>
      </c>
      <c r="B1177" s="12" t="s">
        <v>17</v>
      </c>
      <c r="C1177" s="12" t="s">
        <v>18</v>
      </c>
      <c r="D1177" s="11"/>
      <c r="E1177" s="8"/>
      <c r="H1177" s="9"/>
      <c r="I1177" s="7"/>
      <c r="J1177" s="8"/>
    </row>
    <row r="1178" spans="1:10" ht="15.75">
      <c r="D1178" s="21">
        <v>112010812</v>
      </c>
    </row>
    <row r="1179" spans="1:10" ht="15.75">
      <c r="D1179" s="21">
        <v>112010985</v>
      </c>
    </row>
    <row r="1181" spans="1:10">
      <c r="A1181" s="1" t="s">
        <v>0</v>
      </c>
      <c r="B1181" s="2"/>
      <c r="C1181" s="2"/>
      <c r="D1181" s="2"/>
      <c r="E1181" s="2"/>
      <c r="F1181" s="2"/>
      <c r="G1181" s="2"/>
      <c r="H1181" s="2"/>
      <c r="I1181" s="2"/>
      <c r="J1181" s="2"/>
    </row>
    <row r="1182" spans="1:10">
      <c r="A1182" s="3" t="s">
        <v>1496</v>
      </c>
      <c r="B1182" s="2"/>
      <c r="C1182" s="2"/>
      <c r="D1182" s="2"/>
      <c r="E1182" s="2"/>
      <c r="F1182" s="2"/>
      <c r="G1182" s="2"/>
      <c r="H1182" s="2"/>
      <c r="I1182" s="2"/>
      <c r="J1182" s="2"/>
    </row>
    <row r="1183" spans="1:10">
      <c r="A1183" s="103" t="s">
        <v>0</v>
      </c>
      <c r="B1183" s="103" t="s">
        <v>2</v>
      </c>
      <c r="C1183" s="103" t="s">
        <v>3</v>
      </c>
      <c r="D1183" s="103" t="s">
        <v>4</v>
      </c>
      <c r="E1183" s="103" t="s">
        <v>5</v>
      </c>
      <c r="F1183" s="105" t="s">
        <v>6</v>
      </c>
      <c r="G1183" s="106"/>
      <c r="H1183" s="107"/>
      <c r="I1183" s="103" t="s">
        <v>7</v>
      </c>
      <c r="J1183" s="103" t="s">
        <v>8</v>
      </c>
    </row>
    <row r="1184" spans="1:10">
      <c r="A1184" s="104"/>
      <c r="B1184" s="104"/>
      <c r="C1184" s="104"/>
      <c r="D1184" s="104"/>
      <c r="E1184" s="104"/>
      <c r="F1184" s="46" t="s">
        <v>9</v>
      </c>
      <c r="G1184" s="46" t="s">
        <v>10</v>
      </c>
      <c r="H1184" s="46" t="s">
        <v>11</v>
      </c>
      <c r="I1184" s="104"/>
      <c r="J1184" s="104"/>
    </row>
    <row r="1185" spans="1:10">
      <c r="A1185" s="5" t="s">
        <v>1508</v>
      </c>
      <c r="B1185" s="6">
        <v>44848.529640162036</v>
      </c>
      <c r="C1185" s="5" t="s">
        <v>41</v>
      </c>
      <c r="D1185" s="11"/>
      <c r="E1185" s="8"/>
      <c r="G1185" s="9">
        <v>3565.48</v>
      </c>
      <c r="I1185" s="7" t="s">
        <v>10</v>
      </c>
      <c r="J1185" s="5" t="s">
        <v>178</v>
      </c>
    </row>
    <row r="1186" spans="1:10">
      <c r="A1186" s="5" t="s">
        <v>1509</v>
      </c>
      <c r="B1186" s="6">
        <v>44848.529640162036</v>
      </c>
      <c r="C1186" s="5" t="s">
        <v>41</v>
      </c>
      <c r="D1186" s="11"/>
      <c r="E1186" s="8"/>
      <c r="F1186" s="9">
        <v>2143.1</v>
      </c>
      <c r="I1186" s="7" t="s">
        <v>9</v>
      </c>
      <c r="J1186" s="5" t="s">
        <v>178</v>
      </c>
    </row>
    <row r="1187" spans="1:10">
      <c r="A1187" s="5" t="s">
        <v>1508</v>
      </c>
      <c r="B1187" s="6">
        <v>44848.529640162036</v>
      </c>
      <c r="C1187" s="5" t="s">
        <v>41</v>
      </c>
      <c r="D1187" s="11"/>
      <c r="E1187" s="8"/>
      <c r="F1187" s="9">
        <v>11521.6</v>
      </c>
      <c r="I1187" s="7" t="s">
        <v>9</v>
      </c>
      <c r="J1187" s="8" t="s">
        <v>170</v>
      </c>
    </row>
    <row r="1188" spans="1:10">
      <c r="A1188" s="5" t="s">
        <v>1508</v>
      </c>
      <c r="B1188" s="6">
        <v>44848.529640162036</v>
      </c>
      <c r="C1188" s="5" t="s">
        <v>41</v>
      </c>
      <c r="D1188" s="11"/>
      <c r="E1188" s="8"/>
      <c r="F1188" s="9">
        <v>10922.9</v>
      </c>
      <c r="I1188" s="7" t="s">
        <v>9</v>
      </c>
      <c r="J1188" s="5" t="s">
        <v>42</v>
      </c>
    </row>
    <row r="1189" spans="1:10">
      <c r="A1189" s="5" t="s">
        <v>1508</v>
      </c>
      <c r="B1189" s="6">
        <v>44848.529640162036</v>
      </c>
      <c r="C1189" s="5" t="s">
        <v>41</v>
      </c>
      <c r="D1189" s="11"/>
      <c r="E1189" s="8"/>
      <c r="F1189" s="9">
        <v>6256</v>
      </c>
      <c r="I1189" s="7" t="s">
        <v>9</v>
      </c>
      <c r="J1189" s="8" t="s">
        <v>171</v>
      </c>
    </row>
    <row r="1190" spans="1:10">
      <c r="A1190" s="5" t="s">
        <v>1508</v>
      </c>
      <c r="B1190" s="6">
        <v>44848.529640162036</v>
      </c>
      <c r="C1190" s="5" t="s">
        <v>41</v>
      </c>
      <c r="D1190" s="11"/>
      <c r="E1190" s="8"/>
      <c r="F1190" s="9">
        <v>6497.1</v>
      </c>
      <c r="I1190" s="7" t="s">
        <v>9</v>
      </c>
      <c r="J1190" s="8" t="s">
        <v>43</v>
      </c>
    </row>
    <row r="1191" spans="1:10">
      <c r="A1191" s="5" t="s">
        <v>1508</v>
      </c>
      <c r="B1191" s="6">
        <v>44848.529640162036</v>
      </c>
      <c r="C1191" s="5" t="s">
        <v>41</v>
      </c>
      <c r="D1191" s="11"/>
      <c r="E1191" s="8"/>
      <c r="F1191" s="9">
        <v>7834</v>
      </c>
      <c r="I1191" s="7" t="s">
        <v>9</v>
      </c>
      <c r="J1191" s="5" t="s">
        <v>172</v>
      </c>
    </row>
    <row r="1192" spans="1:10">
      <c r="A1192" s="5" t="s">
        <v>1508</v>
      </c>
      <c r="B1192" s="6">
        <v>44848.529640162036</v>
      </c>
      <c r="C1192" s="5" t="s">
        <v>41</v>
      </c>
      <c r="D1192" s="11"/>
      <c r="E1192" s="8"/>
      <c r="F1192" s="9">
        <v>13959.3</v>
      </c>
      <c r="I1192" s="7" t="s">
        <v>9</v>
      </c>
      <c r="J1192" s="8" t="s">
        <v>173</v>
      </c>
    </row>
    <row r="1193" spans="1:10">
      <c r="A1193" s="5" t="s">
        <v>1508</v>
      </c>
      <c r="B1193" s="6">
        <v>44848.529640162036</v>
      </c>
      <c r="C1193" s="5" t="s">
        <v>41</v>
      </c>
      <c r="D1193" s="11"/>
      <c r="E1193" s="8"/>
      <c r="F1193" s="9">
        <v>16367</v>
      </c>
      <c r="I1193" s="7" t="s">
        <v>9</v>
      </c>
      <c r="J1193" s="8" t="s">
        <v>44</v>
      </c>
    </row>
    <row r="1194" spans="1:10">
      <c r="A1194" s="5" t="s">
        <v>1508</v>
      </c>
      <c r="B1194" s="6">
        <v>44848.529640162036</v>
      </c>
      <c r="C1194" s="5" t="s">
        <v>41</v>
      </c>
      <c r="D1194" s="11"/>
      <c r="E1194" s="8"/>
      <c r="F1194" s="9">
        <v>37446.400000000001</v>
      </c>
      <c r="I1194" s="7" t="s">
        <v>9</v>
      </c>
      <c r="J1194" s="8" t="s">
        <v>174</v>
      </c>
    </row>
    <row r="1195" spans="1:10">
      <c r="A1195" s="5" t="s">
        <v>1508</v>
      </c>
      <c r="B1195" s="6">
        <v>44848.529640162036</v>
      </c>
      <c r="C1195" s="5" t="s">
        <v>41</v>
      </c>
      <c r="D1195" s="11"/>
      <c r="E1195" s="8"/>
      <c r="F1195" s="9">
        <v>15301.6</v>
      </c>
      <c r="I1195" s="7" t="s">
        <v>9</v>
      </c>
      <c r="J1195" s="8" t="s">
        <v>45</v>
      </c>
    </row>
    <row r="1196" spans="1:10">
      <c r="A1196" s="5" t="s">
        <v>1508</v>
      </c>
      <c r="B1196" s="6">
        <v>44848.529640162036</v>
      </c>
      <c r="C1196" s="5" t="s">
        <v>41</v>
      </c>
      <c r="D1196" s="11"/>
      <c r="E1196" s="8"/>
      <c r="F1196" s="9">
        <v>30428.2</v>
      </c>
      <c r="I1196" s="7" t="s">
        <v>9</v>
      </c>
      <c r="J1196" s="8" t="s">
        <v>180</v>
      </c>
    </row>
    <row r="1197" spans="1:10">
      <c r="A1197" s="5" t="s">
        <v>1508</v>
      </c>
      <c r="B1197" s="6">
        <v>44848.529640162036</v>
      </c>
      <c r="C1197" s="5" t="s">
        <v>41</v>
      </c>
      <c r="D1197" s="11"/>
      <c r="E1197" s="8"/>
      <c r="F1197" s="9">
        <v>13895.4</v>
      </c>
      <c r="I1197" s="7" t="s">
        <v>9</v>
      </c>
      <c r="J1197" s="8" t="s">
        <v>175</v>
      </c>
    </row>
    <row r="1198" spans="1:10">
      <c r="A1198" s="5" t="s">
        <v>1508</v>
      </c>
      <c r="B1198" s="6">
        <v>44848.529640162036</v>
      </c>
      <c r="C1198" s="5" t="s">
        <v>41</v>
      </c>
      <c r="D1198" s="11"/>
      <c r="E1198" s="8"/>
      <c r="F1198" s="9">
        <v>12633.8</v>
      </c>
      <c r="I1198" s="7" t="s">
        <v>9</v>
      </c>
      <c r="J1198" s="8" t="s">
        <v>176</v>
      </c>
    </row>
    <row r="1199" spans="1:10">
      <c r="A1199" s="10" t="s">
        <v>15</v>
      </c>
      <c r="B1199" s="3"/>
      <c r="C1199" s="3"/>
      <c r="D1199" s="11"/>
      <c r="E1199" s="8"/>
      <c r="F1199" s="23">
        <f>SUM(F1185:G1198)</f>
        <v>188771.88</v>
      </c>
      <c r="H1199" s="9"/>
      <c r="I1199" s="7"/>
      <c r="J1199" s="8"/>
    </row>
    <row r="1200" spans="1:10" ht="15.75">
      <c r="A1200" s="12" t="s">
        <v>16</v>
      </c>
      <c r="B1200" s="12" t="s">
        <v>17</v>
      </c>
      <c r="C1200" s="12" t="s">
        <v>18</v>
      </c>
      <c r="D1200" s="21">
        <v>112010815</v>
      </c>
      <c r="E1200" s="8"/>
      <c r="H1200" s="9"/>
      <c r="I1200" s="7"/>
      <c r="J1200" s="8"/>
    </row>
    <row r="1201" spans="1:10">
      <c r="A1201" s="5"/>
      <c r="B1201" s="6"/>
      <c r="C1201" s="5"/>
      <c r="D1201" s="11"/>
      <c r="E1201" s="8"/>
      <c r="H1201" s="9"/>
      <c r="I1201" s="7"/>
      <c r="J1201" s="8"/>
    </row>
    <row r="1202" spans="1:10">
      <c r="A1202" s="5"/>
      <c r="B1202" s="6"/>
      <c r="C1202" s="5"/>
      <c r="D1202" s="11"/>
      <c r="E1202" s="8"/>
      <c r="H1202" s="9"/>
      <c r="I1202" s="7"/>
      <c r="J1202" s="8"/>
    </row>
    <row r="1203" spans="1:10">
      <c r="A1203" s="5" t="s">
        <v>1507</v>
      </c>
      <c r="B1203" s="6">
        <v>44848.757257708334</v>
      </c>
      <c r="C1203" s="5" t="s">
        <v>41</v>
      </c>
      <c r="D1203" s="11">
        <v>407126</v>
      </c>
      <c r="E1203" s="8" t="s">
        <v>21</v>
      </c>
      <c r="H1203" s="9">
        <v>34804</v>
      </c>
      <c r="I1203" s="5" t="s">
        <v>22</v>
      </c>
      <c r="J1203" s="5" t="s">
        <v>50</v>
      </c>
    </row>
    <row r="1204" spans="1:10">
      <c r="A1204" s="5" t="s">
        <v>1506</v>
      </c>
      <c r="B1204" s="6">
        <v>44848.757257708334</v>
      </c>
      <c r="C1204" s="5" t="s">
        <v>41</v>
      </c>
      <c r="D1204" s="13">
        <v>27660810454</v>
      </c>
      <c r="E1204" s="8" t="s">
        <v>21</v>
      </c>
      <c r="H1204" s="9">
        <v>600</v>
      </c>
      <c r="I1204" s="5" t="s">
        <v>22</v>
      </c>
      <c r="J1204" s="5" t="s">
        <v>50</v>
      </c>
    </row>
    <row r="1205" spans="1:10">
      <c r="A1205" s="5" t="s">
        <v>1506</v>
      </c>
      <c r="B1205" s="6">
        <v>44848.757257708334</v>
      </c>
      <c r="C1205" s="5" t="s">
        <v>41</v>
      </c>
      <c r="D1205" s="11">
        <v>420532</v>
      </c>
      <c r="E1205" s="8" t="s">
        <v>21</v>
      </c>
      <c r="H1205" s="9">
        <v>22193.4</v>
      </c>
      <c r="I1205" s="5" t="s">
        <v>22</v>
      </c>
      <c r="J1205" s="5" t="s">
        <v>51</v>
      </c>
    </row>
    <row r="1206" spans="1:10">
      <c r="A1206" s="5" t="s">
        <v>1506</v>
      </c>
      <c r="B1206" s="6">
        <v>44848.757257708334</v>
      </c>
      <c r="C1206" s="5" t="s">
        <v>41</v>
      </c>
      <c r="D1206" s="11">
        <v>2971515847</v>
      </c>
      <c r="E1206" s="5" t="s">
        <v>73</v>
      </c>
      <c r="H1206" s="9">
        <v>2000</v>
      </c>
      <c r="I1206" s="5" t="s">
        <v>22</v>
      </c>
      <c r="J1206" s="8" t="s">
        <v>52</v>
      </c>
    </row>
    <row r="1207" spans="1:10">
      <c r="A1207" s="5" t="s">
        <v>1506</v>
      </c>
      <c r="B1207" s="6">
        <v>44848.757257708334</v>
      </c>
      <c r="C1207" s="5" t="s">
        <v>41</v>
      </c>
      <c r="D1207" s="11"/>
      <c r="E1207" s="8"/>
      <c r="F1207" s="9">
        <v>12347.3</v>
      </c>
      <c r="I1207" s="7" t="s">
        <v>9</v>
      </c>
      <c r="J1207" s="8" t="s">
        <v>52</v>
      </c>
    </row>
    <row r="1208" spans="1:10">
      <c r="A1208" s="5" t="s">
        <v>1506</v>
      </c>
      <c r="B1208" s="6">
        <v>44848.757257708334</v>
      </c>
      <c r="C1208" s="5" t="s">
        <v>41</v>
      </c>
      <c r="D1208" s="11"/>
      <c r="E1208" s="8"/>
      <c r="F1208" s="9">
        <v>69557</v>
      </c>
      <c r="I1208" s="7" t="s">
        <v>9</v>
      </c>
      <c r="J1208" s="5" t="s">
        <v>48</v>
      </c>
    </row>
    <row r="1209" spans="1:10">
      <c r="A1209" s="5" t="s">
        <v>1506</v>
      </c>
      <c r="B1209" s="6">
        <v>44848.757257708334</v>
      </c>
      <c r="C1209" s="5" t="s">
        <v>41</v>
      </c>
      <c r="D1209" s="11"/>
      <c r="E1209" s="8"/>
      <c r="F1209" s="9">
        <v>23000</v>
      </c>
      <c r="I1209" s="7" t="s">
        <v>9</v>
      </c>
      <c r="J1209" s="5" t="s">
        <v>51</v>
      </c>
    </row>
    <row r="1210" spans="1:10">
      <c r="A1210" s="10" t="s">
        <v>15</v>
      </c>
      <c r="B1210" s="3"/>
      <c r="C1210" s="3"/>
      <c r="D1210" s="11"/>
      <c r="E1210" s="8"/>
      <c r="F1210" s="23">
        <f>SUM(F1203:G1209)</f>
        <v>104904.3</v>
      </c>
      <c r="H1210" s="9"/>
      <c r="I1210" s="7"/>
      <c r="J1210" s="8"/>
    </row>
    <row r="1211" spans="1:10" ht="15.75">
      <c r="A1211" s="12" t="s">
        <v>16</v>
      </c>
      <c r="B1211" s="12" t="s">
        <v>17</v>
      </c>
      <c r="C1211" s="12" t="s">
        <v>18</v>
      </c>
      <c r="D1211" s="21">
        <v>112020975</v>
      </c>
      <c r="E1211" s="8"/>
      <c r="H1211" s="9"/>
      <c r="I1211" s="7"/>
      <c r="J1211" s="8"/>
    </row>
    <row r="1212" spans="1:10">
      <c r="A1212" s="5"/>
      <c r="B1212" s="6"/>
      <c r="C1212" s="5"/>
      <c r="D1212" s="11"/>
      <c r="E1212" s="8"/>
      <c r="H1212" s="9"/>
      <c r="I1212" s="7"/>
      <c r="J1212" s="8"/>
    </row>
    <row r="1213" spans="1:10">
      <c r="A1213" s="5"/>
      <c r="B1213" s="6"/>
      <c r="C1213" s="5"/>
      <c r="D1213" s="11"/>
      <c r="E1213" s="8"/>
      <c r="H1213" s="9"/>
      <c r="I1213" s="7"/>
      <c r="J1213" s="8"/>
    </row>
    <row r="1214" spans="1:10">
      <c r="A1214" s="1" t="s">
        <v>0</v>
      </c>
      <c r="B1214" s="2"/>
      <c r="C1214" s="2"/>
      <c r="D1214" s="2"/>
      <c r="E1214" s="2"/>
      <c r="F1214" s="2"/>
      <c r="G1214" s="2"/>
      <c r="H1214" s="2"/>
      <c r="I1214" s="2"/>
      <c r="J1214" s="2"/>
    </row>
    <row r="1215" spans="1:10">
      <c r="A1215" s="3" t="s">
        <v>1491</v>
      </c>
      <c r="B1215" s="2"/>
      <c r="C1215" s="2"/>
      <c r="D1215" s="2"/>
      <c r="E1215" s="2"/>
      <c r="F1215" s="2"/>
      <c r="G1215" s="2"/>
      <c r="H1215" s="2"/>
      <c r="I1215" s="2"/>
      <c r="J1215" s="2"/>
    </row>
    <row r="1216" spans="1:10">
      <c r="A1216" s="103" t="s">
        <v>0</v>
      </c>
      <c r="B1216" s="103" t="s">
        <v>2</v>
      </c>
      <c r="C1216" s="103" t="s">
        <v>3</v>
      </c>
      <c r="D1216" s="103" t="s">
        <v>4</v>
      </c>
      <c r="E1216" s="103" t="s">
        <v>5</v>
      </c>
      <c r="F1216" s="105" t="s">
        <v>6</v>
      </c>
      <c r="G1216" s="106"/>
      <c r="H1216" s="107"/>
      <c r="I1216" s="103" t="s">
        <v>7</v>
      </c>
      <c r="J1216" s="103" t="s">
        <v>8</v>
      </c>
    </row>
    <row r="1217" spans="1:10">
      <c r="A1217" s="104"/>
      <c r="B1217" s="104"/>
      <c r="C1217" s="104"/>
      <c r="D1217" s="104"/>
      <c r="E1217" s="104"/>
      <c r="F1217" s="46" t="s">
        <v>9</v>
      </c>
      <c r="G1217" s="46" t="s">
        <v>10</v>
      </c>
      <c r="H1217" s="46" t="s">
        <v>11</v>
      </c>
      <c r="I1217" s="104"/>
      <c r="J1217" s="104"/>
    </row>
    <row r="1218" spans="1:10">
      <c r="A1218" s="5" t="s">
        <v>1505</v>
      </c>
      <c r="B1218" s="6">
        <v>44849.747474351854</v>
      </c>
      <c r="C1218" s="5" t="s">
        <v>41</v>
      </c>
      <c r="D1218" s="13">
        <v>51416890474</v>
      </c>
      <c r="E1218" s="8" t="s">
        <v>21</v>
      </c>
      <c r="H1218" s="9">
        <v>2083.08</v>
      </c>
      <c r="I1218" s="5" t="s">
        <v>22</v>
      </c>
      <c r="J1218" s="8" t="s">
        <v>52</v>
      </c>
    </row>
    <row r="1219" spans="1:10">
      <c r="A1219" s="5" t="s">
        <v>1505</v>
      </c>
      <c r="B1219" s="6">
        <v>44849.747474351854</v>
      </c>
      <c r="C1219" s="5" t="s">
        <v>41</v>
      </c>
      <c r="D1219" s="13">
        <v>51416890450</v>
      </c>
      <c r="E1219" s="8" t="s">
        <v>21</v>
      </c>
      <c r="H1219" s="9">
        <v>140246.57999999999</v>
      </c>
      <c r="I1219" s="5" t="s">
        <v>22</v>
      </c>
      <c r="J1219" s="8" t="s">
        <v>52</v>
      </c>
    </row>
    <row r="1220" spans="1:10">
      <c r="A1220" s="5" t="s">
        <v>1505</v>
      </c>
      <c r="B1220" s="6">
        <v>44849.747474351854</v>
      </c>
      <c r="C1220" s="5" t="s">
        <v>41</v>
      </c>
      <c r="D1220" s="13">
        <v>45143263286</v>
      </c>
      <c r="E1220" s="8" t="s">
        <v>21</v>
      </c>
      <c r="H1220" s="9">
        <v>1748</v>
      </c>
      <c r="I1220" s="5" t="s">
        <v>22</v>
      </c>
      <c r="J1220" s="8" t="s">
        <v>52</v>
      </c>
    </row>
    <row r="1221" spans="1:10">
      <c r="A1221" s="5" t="s">
        <v>1505</v>
      </c>
      <c r="B1221" s="6">
        <v>44849.747474351854</v>
      </c>
      <c r="C1221" s="5" t="s">
        <v>41</v>
      </c>
      <c r="D1221" s="11">
        <v>420670</v>
      </c>
      <c r="E1221" s="8" t="s">
        <v>21</v>
      </c>
      <c r="H1221" s="9">
        <v>18282.099999999999</v>
      </c>
      <c r="I1221" s="5" t="s">
        <v>22</v>
      </c>
      <c r="J1221" s="5" t="s">
        <v>50</v>
      </c>
    </row>
    <row r="1222" spans="1:10">
      <c r="A1222" s="5" t="s">
        <v>1505</v>
      </c>
      <c r="B1222" s="6">
        <v>44849.747474351854</v>
      </c>
      <c r="C1222" s="5" t="s">
        <v>41</v>
      </c>
      <c r="D1222" s="11">
        <v>112780</v>
      </c>
      <c r="E1222" s="8" t="s">
        <v>21</v>
      </c>
      <c r="H1222" s="9">
        <v>17648.599999999999</v>
      </c>
      <c r="I1222" s="5" t="s">
        <v>22</v>
      </c>
      <c r="J1222" s="5" t="s">
        <v>51</v>
      </c>
    </row>
    <row r="1223" spans="1:10">
      <c r="A1223" s="5" t="s">
        <v>1505</v>
      </c>
      <c r="B1223" s="6">
        <v>44849.747474351854</v>
      </c>
      <c r="C1223" s="5" t="s">
        <v>41</v>
      </c>
      <c r="D1223" s="11">
        <v>407257</v>
      </c>
      <c r="E1223" s="8" t="s">
        <v>21</v>
      </c>
      <c r="H1223" s="9">
        <v>7443.2</v>
      </c>
      <c r="I1223" s="5" t="s">
        <v>22</v>
      </c>
      <c r="J1223" s="5" t="s">
        <v>48</v>
      </c>
    </row>
    <row r="1224" spans="1:10">
      <c r="A1224" s="5" t="s">
        <v>1505</v>
      </c>
      <c r="B1224" s="6">
        <v>44849.747474351854</v>
      </c>
      <c r="C1224" s="5" t="s">
        <v>41</v>
      </c>
      <c r="D1224" s="11"/>
      <c r="E1224" s="8"/>
      <c r="F1224" s="9">
        <v>13770.6</v>
      </c>
      <c r="I1224" s="7" t="s">
        <v>9</v>
      </c>
      <c r="J1224" s="8" t="s">
        <v>170</v>
      </c>
    </row>
    <row r="1225" spans="1:10">
      <c r="A1225" s="5" t="s">
        <v>1505</v>
      </c>
      <c r="B1225" s="6">
        <v>44849.747474351854</v>
      </c>
      <c r="C1225" s="5" t="s">
        <v>41</v>
      </c>
      <c r="D1225" s="11"/>
      <c r="E1225" s="8"/>
      <c r="F1225" s="9">
        <v>12775.9</v>
      </c>
      <c r="I1225" s="7" t="s">
        <v>9</v>
      </c>
      <c r="J1225" s="5" t="s">
        <v>42</v>
      </c>
    </row>
    <row r="1226" spans="1:10">
      <c r="A1226" s="5" t="s">
        <v>1505</v>
      </c>
      <c r="B1226" s="6">
        <v>44849.747474351854</v>
      </c>
      <c r="C1226" s="5" t="s">
        <v>41</v>
      </c>
      <c r="D1226" s="11"/>
      <c r="E1226" s="8"/>
      <c r="F1226" s="9">
        <v>7873.8</v>
      </c>
      <c r="I1226" s="7" t="s">
        <v>9</v>
      </c>
      <c r="J1226" s="8" t="s">
        <v>43</v>
      </c>
    </row>
    <row r="1227" spans="1:10">
      <c r="A1227" s="5" t="s">
        <v>1505</v>
      </c>
      <c r="B1227" s="6">
        <v>44849.747474351854</v>
      </c>
      <c r="C1227" s="5" t="s">
        <v>41</v>
      </c>
      <c r="D1227" s="11"/>
      <c r="E1227" s="8"/>
      <c r="F1227" s="9">
        <v>31768.799999999999</v>
      </c>
      <c r="I1227" s="7" t="s">
        <v>9</v>
      </c>
      <c r="J1227" s="5" t="s">
        <v>172</v>
      </c>
    </row>
    <row r="1228" spans="1:10">
      <c r="A1228" s="5" t="s">
        <v>1505</v>
      </c>
      <c r="B1228" s="6">
        <v>44849.747474351854</v>
      </c>
      <c r="C1228" s="5" t="s">
        <v>41</v>
      </c>
      <c r="D1228" s="11"/>
      <c r="E1228" s="8"/>
      <c r="F1228" s="9">
        <v>12346.5</v>
      </c>
      <c r="I1228" s="7" t="s">
        <v>9</v>
      </c>
      <c r="J1228" s="8" t="s">
        <v>173</v>
      </c>
    </row>
    <row r="1229" spans="1:10">
      <c r="A1229" s="5" t="s">
        <v>1505</v>
      </c>
      <c r="B1229" s="6">
        <v>44849.747474351854</v>
      </c>
      <c r="C1229" s="5" t="s">
        <v>41</v>
      </c>
      <c r="D1229" s="11"/>
      <c r="E1229" s="8"/>
      <c r="F1229" s="9">
        <v>12440.1</v>
      </c>
      <c r="I1229" s="7" t="s">
        <v>9</v>
      </c>
      <c r="J1229" s="8" t="s">
        <v>174</v>
      </c>
    </row>
    <row r="1230" spans="1:10">
      <c r="A1230" s="5" t="s">
        <v>1505</v>
      </c>
      <c r="B1230" s="6">
        <v>44849.747474351854</v>
      </c>
      <c r="C1230" s="5" t="s">
        <v>41</v>
      </c>
      <c r="D1230" s="11"/>
      <c r="E1230" s="8"/>
      <c r="F1230" s="9">
        <v>22207.599999999999</v>
      </c>
      <c r="I1230" s="7" t="s">
        <v>9</v>
      </c>
      <c r="J1230" s="8" t="s">
        <v>45</v>
      </c>
    </row>
    <row r="1231" spans="1:10">
      <c r="A1231" s="5" t="s">
        <v>1505</v>
      </c>
      <c r="B1231" s="6">
        <v>44849.747474351854</v>
      </c>
      <c r="C1231" s="5" t="s">
        <v>41</v>
      </c>
      <c r="D1231" s="11"/>
      <c r="E1231" s="8"/>
      <c r="F1231" s="9">
        <v>11296.3</v>
      </c>
      <c r="I1231" s="7" t="s">
        <v>9</v>
      </c>
      <c r="J1231" s="8" t="s">
        <v>180</v>
      </c>
    </row>
    <row r="1232" spans="1:10">
      <c r="A1232" s="5" t="s">
        <v>1505</v>
      </c>
      <c r="B1232" s="6">
        <v>44849.747474351854</v>
      </c>
      <c r="C1232" s="5" t="s">
        <v>41</v>
      </c>
      <c r="D1232" s="11"/>
      <c r="E1232" s="8"/>
      <c r="F1232" s="9">
        <v>10180.6</v>
      </c>
      <c r="I1232" s="7" t="s">
        <v>9</v>
      </c>
      <c r="J1232" s="8" t="s">
        <v>175</v>
      </c>
    </row>
    <row r="1233" spans="1:10">
      <c r="A1233" s="5" t="s">
        <v>1505</v>
      </c>
      <c r="B1233" s="6">
        <v>44849.747474351854</v>
      </c>
      <c r="C1233" s="5" t="s">
        <v>41</v>
      </c>
      <c r="D1233" s="11"/>
      <c r="E1233" s="8"/>
      <c r="F1233" s="9">
        <v>17692.2</v>
      </c>
      <c r="I1233" s="7" t="s">
        <v>9</v>
      </c>
      <c r="J1233" s="8" t="s">
        <v>176</v>
      </c>
    </row>
    <row r="1234" spans="1:10">
      <c r="A1234" s="10" t="s">
        <v>15</v>
      </c>
      <c r="B1234" s="3"/>
      <c r="C1234" s="3"/>
      <c r="D1234" s="11"/>
      <c r="E1234" s="8"/>
      <c r="F1234" s="23">
        <f>SUM(F1218:G1233)</f>
        <v>152352.40000000002</v>
      </c>
      <c r="H1234" s="9"/>
      <c r="I1234" s="7"/>
      <c r="J1234" s="8"/>
    </row>
    <row r="1235" spans="1:10" ht="15.75">
      <c r="A1235" s="12" t="s">
        <v>16</v>
      </c>
      <c r="B1235" s="12" t="s">
        <v>17</v>
      </c>
      <c r="C1235" s="12" t="s">
        <v>18</v>
      </c>
      <c r="D1235" s="21">
        <v>112020976</v>
      </c>
      <c r="E1235" s="8"/>
      <c r="H1235" s="9"/>
      <c r="I1235" s="7"/>
      <c r="J1235" s="8"/>
    </row>
    <row r="1238" spans="1:10">
      <c r="A1238" s="1" t="s">
        <v>0</v>
      </c>
      <c r="B1238" s="2"/>
      <c r="C1238" s="2"/>
      <c r="D1238" s="2"/>
      <c r="E1238" s="2"/>
      <c r="F1238" s="2"/>
      <c r="G1238" s="2"/>
      <c r="H1238" s="2"/>
      <c r="I1238" s="2"/>
      <c r="J1238" s="2"/>
    </row>
    <row r="1239" spans="1:10">
      <c r="A1239" s="3" t="s">
        <v>1564</v>
      </c>
      <c r="B1239" s="2"/>
      <c r="C1239" s="2"/>
      <c r="D1239" s="2"/>
      <c r="E1239" s="2"/>
      <c r="F1239" s="2"/>
      <c r="G1239" s="2"/>
      <c r="H1239" s="2"/>
      <c r="I1239" s="2"/>
      <c r="J1239" s="2"/>
    </row>
    <row r="1240" spans="1:10">
      <c r="A1240" s="103" t="s">
        <v>0</v>
      </c>
      <c r="B1240" s="103" t="s">
        <v>2</v>
      </c>
      <c r="C1240" s="103" t="s">
        <v>3</v>
      </c>
      <c r="D1240" s="103" t="s">
        <v>4</v>
      </c>
      <c r="E1240" s="103" t="s">
        <v>5</v>
      </c>
      <c r="F1240" s="105" t="s">
        <v>6</v>
      </c>
      <c r="G1240" s="106"/>
      <c r="H1240" s="107"/>
      <c r="I1240" s="103" t="s">
        <v>7</v>
      </c>
      <c r="J1240" s="103" t="s">
        <v>8</v>
      </c>
    </row>
    <row r="1241" spans="1:10">
      <c r="A1241" s="104"/>
      <c r="B1241" s="104"/>
      <c r="C1241" s="104"/>
      <c r="D1241" s="104"/>
      <c r="E1241" s="104"/>
      <c r="F1241" s="46" t="s">
        <v>9</v>
      </c>
      <c r="G1241" s="46" t="s">
        <v>10</v>
      </c>
      <c r="H1241" s="46" t="s">
        <v>11</v>
      </c>
      <c r="I1241" s="104"/>
      <c r="J1241" s="104"/>
    </row>
    <row r="1242" spans="1:10">
      <c r="A1242" s="5" t="s">
        <v>1571</v>
      </c>
      <c r="B1242" s="6">
        <v>44851.522465023147</v>
      </c>
      <c r="C1242" s="5" t="s">
        <v>41</v>
      </c>
      <c r="D1242" s="7"/>
      <c r="E1242" s="8"/>
      <c r="F1242" s="9">
        <v>7934.6</v>
      </c>
      <c r="I1242" s="7" t="s">
        <v>9</v>
      </c>
      <c r="J1242" s="5" t="s">
        <v>42</v>
      </c>
    </row>
    <row r="1243" spans="1:10">
      <c r="A1243" s="5" t="s">
        <v>1570</v>
      </c>
      <c r="B1243" s="6">
        <v>44851.522465023147</v>
      </c>
      <c r="C1243" s="5" t="s">
        <v>41</v>
      </c>
      <c r="D1243" s="7"/>
      <c r="E1243" s="8"/>
      <c r="F1243" s="9">
        <v>9160.6</v>
      </c>
      <c r="I1243" s="7" t="s">
        <v>9</v>
      </c>
      <c r="J1243" s="8" t="s">
        <v>170</v>
      </c>
    </row>
    <row r="1244" spans="1:10">
      <c r="A1244" s="5" t="s">
        <v>1570</v>
      </c>
      <c r="B1244" s="6">
        <v>44851.522465023147</v>
      </c>
      <c r="C1244" s="5" t="s">
        <v>41</v>
      </c>
      <c r="D1244" s="7"/>
      <c r="E1244" s="8"/>
      <c r="F1244" s="9">
        <v>14793.3</v>
      </c>
      <c r="I1244" s="7" t="s">
        <v>9</v>
      </c>
      <c r="J1244" s="8" t="s">
        <v>171</v>
      </c>
    </row>
    <row r="1245" spans="1:10">
      <c r="A1245" s="5" t="s">
        <v>1570</v>
      </c>
      <c r="B1245" s="6">
        <v>44851.522465023147</v>
      </c>
      <c r="C1245" s="5" t="s">
        <v>41</v>
      </c>
      <c r="D1245" s="7"/>
      <c r="E1245" s="8"/>
      <c r="F1245" s="9">
        <v>5403.9</v>
      </c>
      <c r="I1245" s="7" t="s">
        <v>9</v>
      </c>
      <c r="J1245" s="8" t="s">
        <v>43</v>
      </c>
    </row>
    <row r="1246" spans="1:10">
      <c r="A1246" s="5" t="s">
        <v>1570</v>
      </c>
      <c r="B1246" s="6">
        <v>44851.522465023147</v>
      </c>
      <c r="C1246" s="5" t="s">
        <v>41</v>
      </c>
      <c r="D1246" s="7"/>
      <c r="E1246" s="8"/>
      <c r="F1246" s="9">
        <v>4486</v>
      </c>
      <c r="I1246" s="7" t="s">
        <v>9</v>
      </c>
      <c r="J1246" s="5" t="s">
        <v>172</v>
      </c>
    </row>
    <row r="1247" spans="1:10">
      <c r="A1247" s="5" t="s">
        <v>1570</v>
      </c>
      <c r="B1247" s="6">
        <v>44851.522465023147</v>
      </c>
      <c r="C1247" s="5" t="s">
        <v>41</v>
      </c>
      <c r="D1247" s="7"/>
      <c r="E1247" s="8"/>
      <c r="F1247" s="9">
        <v>8698.9</v>
      </c>
      <c r="I1247" s="7" t="s">
        <v>9</v>
      </c>
      <c r="J1247" s="8" t="s">
        <v>173</v>
      </c>
    </row>
    <row r="1248" spans="1:10">
      <c r="A1248" s="5" t="s">
        <v>1570</v>
      </c>
      <c r="B1248" s="6">
        <v>44851.522465023147</v>
      </c>
      <c r="C1248" s="5" t="s">
        <v>41</v>
      </c>
      <c r="D1248" s="7"/>
      <c r="E1248" s="8"/>
      <c r="F1248" s="9">
        <v>34580.800000000003</v>
      </c>
      <c r="I1248" s="7" t="s">
        <v>9</v>
      </c>
      <c r="J1248" s="8" t="s">
        <v>44</v>
      </c>
    </row>
    <row r="1249" spans="1:10">
      <c r="A1249" s="5" t="s">
        <v>1570</v>
      </c>
      <c r="B1249" s="6">
        <v>44851.522465023147</v>
      </c>
      <c r="C1249" s="5" t="s">
        <v>41</v>
      </c>
      <c r="D1249" s="7"/>
      <c r="E1249" s="8"/>
      <c r="F1249" s="9">
        <v>21670.5</v>
      </c>
      <c r="I1249" s="7" t="s">
        <v>9</v>
      </c>
      <c r="J1249" s="8" t="s">
        <v>174</v>
      </c>
    </row>
    <row r="1250" spans="1:10">
      <c r="A1250" s="5" t="s">
        <v>1570</v>
      </c>
      <c r="B1250" s="6">
        <v>44851.522465023147</v>
      </c>
      <c r="C1250" s="5" t="s">
        <v>41</v>
      </c>
      <c r="D1250" s="7"/>
      <c r="E1250" s="8"/>
      <c r="F1250" s="9">
        <v>6238.9</v>
      </c>
      <c r="I1250" s="7" t="s">
        <v>9</v>
      </c>
      <c r="J1250" s="8" t="s">
        <v>175</v>
      </c>
    </row>
    <row r="1251" spans="1:10">
      <c r="A1251" s="5" t="s">
        <v>1570</v>
      </c>
      <c r="B1251" s="6">
        <v>44851.522465023147</v>
      </c>
      <c r="C1251" s="5" t="s">
        <v>41</v>
      </c>
      <c r="D1251" s="7"/>
      <c r="E1251" s="8"/>
      <c r="F1251" s="9">
        <v>11742.2</v>
      </c>
      <c r="I1251" s="7" t="s">
        <v>9</v>
      </c>
      <c r="J1251" s="8" t="s">
        <v>176</v>
      </c>
    </row>
    <row r="1252" spans="1:10">
      <c r="A1252" s="10" t="s">
        <v>15</v>
      </c>
      <c r="B1252" s="3"/>
      <c r="C1252" s="3"/>
      <c r="D1252" s="11"/>
      <c r="E1252" s="8"/>
      <c r="F1252" s="14">
        <f>SUM(F1242:G1251)</f>
        <v>124709.7</v>
      </c>
      <c r="H1252" s="9"/>
      <c r="I1252" s="7"/>
      <c r="J1252" s="5"/>
    </row>
    <row r="1253" spans="1:10" ht="15.75">
      <c r="A1253" s="12" t="s">
        <v>16</v>
      </c>
      <c r="B1253" s="12" t="s">
        <v>17</v>
      </c>
      <c r="C1253" s="12" t="s">
        <v>18</v>
      </c>
      <c r="D1253" s="21">
        <v>112020977</v>
      </c>
      <c r="E1253" s="8"/>
      <c r="H1253" s="9"/>
      <c r="I1253" s="7"/>
      <c r="J1253" s="5"/>
    </row>
    <row r="1254" spans="1:10">
      <c r="A1254" s="5"/>
      <c r="B1254" s="6"/>
      <c r="C1254" s="5"/>
      <c r="D1254" s="11"/>
      <c r="E1254" s="8"/>
      <c r="H1254" s="9"/>
      <c r="I1254" s="7"/>
      <c r="J1254" s="5"/>
    </row>
    <row r="1255" spans="1:10">
      <c r="A1255" s="5"/>
      <c r="B1255" s="6"/>
      <c r="C1255" s="5"/>
      <c r="D1255" s="11"/>
      <c r="E1255" s="8"/>
      <c r="H1255" s="9"/>
      <c r="I1255" s="7"/>
      <c r="J1255" s="5"/>
    </row>
    <row r="1256" spans="1:10">
      <c r="A1256" s="5" t="s">
        <v>1569</v>
      </c>
      <c r="B1256" s="6">
        <v>44851.739129270834</v>
      </c>
      <c r="C1256" s="5" t="s">
        <v>41</v>
      </c>
      <c r="D1256" s="11"/>
      <c r="E1256" s="8"/>
      <c r="G1256" s="9">
        <v>5689.83</v>
      </c>
      <c r="I1256" s="7" t="s">
        <v>10</v>
      </c>
      <c r="J1256" s="5" t="s">
        <v>178</v>
      </c>
    </row>
    <row r="1257" spans="1:10">
      <c r="A1257" s="5" t="s">
        <v>1569</v>
      </c>
      <c r="B1257" s="6">
        <v>44851.739129270834</v>
      </c>
      <c r="C1257" s="5" t="s">
        <v>41</v>
      </c>
      <c r="D1257" s="11">
        <v>25256617</v>
      </c>
      <c r="E1257" s="5" t="s">
        <v>73</v>
      </c>
      <c r="H1257" s="9">
        <v>10485.200000000001</v>
      </c>
      <c r="I1257" s="5" t="s">
        <v>22</v>
      </c>
      <c r="J1257" s="8" t="s">
        <v>52</v>
      </c>
    </row>
    <row r="1258" spans="1:10">
      <c r="A1258" s="5" t="s">
        <v>1569</v>
      </c>
      <c r="B1258" s="6">
        <v>44851.739129270834</v>
      </c>
      <c r="C1258" s="5" t="s">
        <v>41</v>
      </c>
      <c r="D1258" s="13">
        <v>45132895236</v>
      </c>
      <c r="E1258" s="8" t="s">
        <v>21</v>
      </c>
      <c r="H1258" s="9">
        <v>5588.9</v>
      </c>
      <c r="I1258" s="5" t="s">
        <v>22</v>
      </c>
      <c r="J1258" s="8" t="s">
        <v>52</v>
      </c>
    </row>
    <row r="1259" spans="1:10">
      <c r="A1259" s="5" t="s">
        <v>1569</v>
      </c>
      <c r="B1259" s="6">
        <v>44851.739129270834</v>
      </c>
      <c r="C1259" s="5" t="s">
        <v>41</v>
      </c>
      <c r="D1259" s="13">
        <v>45113034491</v>
      </c>
      <c r="E1259" s="8" t="s">
        <v>21</v>
      </c>
      <c r="H1259" s="9">
        <v>8000</v>
      </c>
      <c r="I1259" s="5" t="s">
        <v>22</v>
      </c>
      <c r="J1259" s="5" t="s">
        <v>48</v>
      </c>
    </row>
    <row r="1260" spans="1:10">
      <c r="A1260" s="5" t="s">
        <v>1569</v>
      </c>
      <c r="B1260" s="6">
        <v>44851.739129270834</v>
      </c>
      <c r="C1260" s="5" t="s">
        <v>41</v>
      </c>
      <c r="D1260" s="11">
        <v>565523</v>
      </c>
      <c r="E1260" s="8" t="s">
        <v>21</v>
      </c>
      <c r="H1260" s="9">
        <v>31079.599999999999</v>
      </c>
      <c r="I1260" s="5" t="s">
        <v>22</v>
      </c>
      <c r="J1260" s="5" t="s">
        <v>48</v>
      </c>
    </row>
    <row r="1261" spans="1:10">
      <c r="A1261" s="5" t="s">
        <v>1569</v>
      </c>
      <c r="B1261" s="6">
        <v>44851.739129270834</v>
      </c>
      <c r="C1261" s="5" t="s">
        <v>41</v>
      </c>
      <c r="D1261" s="11">
        <v>420879</v>
      </c>
      <c r="E1261" s="8" t="s">
        <v>21</v>
      </c>
      <c r="H1261" s="9">
        <v>41320.5</v>
      </c>
      <c r="I1261" s="5" t="s">
        <v>22</v>
      </c>
      <c r="J1261" s="5" t="s">
        <v>50</v>
      </c>
    </row>
    <row r="1262" spans="1:10">
      <c r="A1262" s="5" t="s">
        <v>1569</v>
      </c>
      <c r="B1262" s="6">
        <v>44851.739129270834</v>
      </c>
      <c r="C1262" s="5" t="s">
        <v>41</v>
      </c>
      <c r="D1262" s="11">
        <v>420883</v>
      </c>
      <c r="E1262" s="8" t="s">
        <v>21</v>
      </c>
      <c r="H1262" s="9">
        <v>5614.6</v>
      </c>
      <c r="I1262" s="5" t="s">
        <v>22</v>
      </c>
      <c r="J1262" s="5" t="s">
        <v>50</v>
      </c>
    </row>
    <row r="1263" spans="1:10">
      <c r="A1263" s="5" t="s">
        <v>1569</v>
      </c>
      <c r="B1263" s="6">
        <v>44851.739129270834</v>
      </c>
      <c r="C1263" s="5" t="s">
        <v>41</v>
      </c>
      <c r="D1263" s="11">
        <v>420886</v>
      </c>
      <c r="E1263" s="8" t="s">
        <v>21</v>
      </c>
      <c r="H1263" s="9">
        <v>46392.1</v>
      </c>
      <c r="I1263" s="5" t="s">
        <v>22</v>
      </c>
      <c r="J1263" s="5" t="s">
        <v>51</v>
      </c>
    </row>
    <row r="1264" spans="1:10">
      <c r="A1264" s="5" t="s">
        <v>1569</v>
      </c>
      <c r="B1264" s="6">
        <v>44851.739129270834</v>
      </c>
      <c r="C1264" s="5" t="s">
        <v>41</v>
      </c>
      <c r="D1264" s="11">
        <v>25288328</v>
      </c>
      <c r="E1264" s="5" t="s">
        <v>73</v>
      </c>
      <c r="H1264" s="9">
        <v>2138.8000000000002</v>
      </c>
      <c r="I1264" s="5" t="s">
        <v>22</v>
      </c>
      <c r="J1264" s="8" t="s">
        <v>52</v>
      </c>
    </row>
    <row r="1265" spans="1:10">
      <c r="A1265" s="5" t="s">
        <v>1569</v>
      </c>
      <c r="B1265" s="6">
        <v>44851.739129270834</v>
      </c>
      <c r="C1265" s="5" t="s">
        <v>41</v>
      </c>
      <c r="D1265" s="11"/>
      <c r="E1265" s="8"/>
      <c r="F1265" s="9">
        <v>5074.5</v>
      </c>
      <c r="I1265" s="7" t="s">
        <v>9</v>
      </c>
      <c r="J1265" s="5" t="s">
        <v>178</v>
      </c>
    </row>
    <row r="1266" spans="1:10">
      <c r="A1266" s="5" t="s">
        <v>1569</v>
      </c>
      <c r="B1266" s="6">
        <v>44851.739129270834</v>
      </c>
      <c r="C1266" s="5" t="s">
        <v>41</v>
      </c>
      <c r="D1266" s="11"/>
      <c r="E1266" s="8"/>
      <c r="F1266" s="9">
        <v>0.1</v>
      </c>
      <c r="I1266" s="7" t="s">
        <v>9</v>
      </c>
      <c r="J1266" s="8" t="s">
        <v>52</v>
      </c>
    </row>
    <row r="1267" spans="1:10">
      <c r="A1267" s="10" t="s">
        <v>15</v>
      </c>
      <c r="B1267" s="3"/>
      <c r="C1267" s="3"/>
      <c r="D1267" s="11"/>
      <c r="E1267" s="8"/>
      <c r="F1267" s="14">
        <f>SUM(F1256:G1266)</f>
        <v>10764.43</v>
      </c>
      <c r="H1267" s="9"/>
      <c r="I1267" s="7"/>
      <c r="J1267" s="5"/>
    </row>
    <row r="1268" spans="1:10" ht="15.75">
      <c r="A1268" s="12" t="s">
        <v>16</v>
      </c>
      <c r="B1268" s="12" t="s">
        <v>17</v>
      </c>
      <c r="C1268" s="12" t="s">
        <v>18</v>
      </c>
      <c r="D1268" s="21">
        <v>112027833</v>
      </c>
      <c r="E1268" s="8"/>
      <c r="H1268" s="9"/>
      <c r="I1268" s="7"/>
      <c r="J1268" s="5"/>
    </row>
    <row r="1271" spans="1:10">
      <c r="A1271" s="1" t="s">
        <v>0</v>
      </c>
      <c r="B1271" s="2"/>
      <c r="C1271" s="2"/>
      <c r="D1271" s="2"/>
      <c r="E1271" s="2"/>
      <c r="F1271" s="2"/>
      <c r="G1271" s="2"/>
      <c r="H1271" s="2"/>
      <c r="I1271" s="2"/>
      <c r="J1271" s="2"/>
    </row>
    <row r="1272" spans="1:10">
      <c r="A1272" s="3" t="s">
        <v>1603</v>
      </c>
      <c r="B1272" s="2"/>
      <c r="C1272" s="2"/>
      <c r="D1272" s="2"/>
      <c r="E1272" s="2"/>
      <c r="F1272" s="2"/>
      <c r="G1272" s="2"/>
      <c r="H1272" s="2"/>
      <c r="I1272" s="2"/>
      <c r="J1272" s="2"/>
    </row>
    <row r="1273" spans="1:10">
      <c r="A1273" s="103" t="s">
        <v>0</v>
      </c>
      <c r="B1273" s="103" t="s">
        <v>2</v>
      </c>
      <c r="C1273" s="103" t="s">
        <v>3</v>
      </c>
      <c r="D1273" s="103" t="s">
        <v>4</v>
      </c>
      <c r="E1273" s="103" t="s">
        <v>5</v>
      </c>
      <c r="F1273" s="105" t="s">
        <v>6</v>
      </c>
      <c r="G1273" s="106"/>
      <c r="H1273" s="107"/>
      <c r="I1273" s="103" t="s">
        <v>7</v>
      </c>
      <c r="J1273" s="103" t="s">
        <v>8</v>
      </c>
    </row>
    <row r="1274" spans="1:10">
      <c r="A1274" s="104"/>
      <c r="B1274" s="104"/>
      <c r="C1274" s="104"/>
      <c r="D1274" s="104"/>
      <c r="E1274" s="104"/>
      <c r="F1274" s="46" t="s">
        <v>9</v>
      </c>
      <c r="G1274" s="46" t="s">
        <v>10</v>
      </c>
      <c r="H1274" s="46" t="s">
        <v>11</v>
      </c>
      <c r="I1274" s="104"/>
      <c r="J1274" s="104"/>
    </row>
    <row r="1275" spans="1:10">
      <c r="A1275" s="5" t="s">
        <v>1609</v>
      </c>
      <c r="B1275" s="6">
        <v>44852.511812962963</v>
      </c>
      <c r="C1275" s="5" t="s">
        <v>41</v>
      </c>
      <c r="D1275" s="7"/>
      <c r="E1275" s="8"/>
      <c r="F1275" s="9">
        <v>12575.2</v>
      </c>
      <c r="I1275" s="7" t="s">
        <v>9</v>
      </c>
      <c r="J1275" s="8" t="s">
        <v>170</v>
      </c>
    </row>
    <row r="1276" spans="1:10">
      <c r="A1276" s="5" t="s">
        <v>1609</v>
      </c>
      <c r="B1276" s="6">
        <v>44852.511812962963</v>
      </c>
      <c r="C1276" s="5" t="s">
        <v>41</v>
      </c>
      <c r="D1276" s="7"/>
      <c r="E1276" s="8"/>
      <c r="F1276" s="9">
        <v>13346.9</v>
      </c>
      <c r="I1276" s="7" t="s">
        <v>9</v>
      </c>
      <c r="J1276" s="5" t="s">
        <v>42</v>
      </c>
    </row>
    <row r="1277" spans="1:10">
      <c r="A1277" s="5" t="s">
        <v>1609</v>
      </c>
      <c r="B1277" s="6">
        <v>44852.511812962963</v>
      </c>
      <c r="C1277" s="5" t="s">
        <v>41</v>
      </c>
      <c r="D1277" s="7"/>
      <c r="E1277" s="8"/>
      <c r="F1277" s="9">
        <v>12424.4</v>
      </c>
      <c r="I1277" s="7" t="s">
        <v>9</v>
      </c>
      <c r="J1277" s="8" t="s">
        <v>171</v>
      </c>
    </row>
    <row r="1278" spans="1:10">
      <c r="A1278" s="5" t="s">
        <v>1609</v>
      </c>
      <c r="B1278" s="6">
        <v>44852.511812962963</v>
      </c>
      <c r="C1278" s="5" t="s">
        <v>41</v>
      </c>
      <c r="D1278" s="7"/>
      <c r="E1278" s="8"/>
      <c r="F1278" s="9">
        <v>4579.5</v>
      </c>
      <c r="I1278" s="7" t="s">
        <v>9</v>
      </c>
      <c r="J1278" s="8" t="s">
        <v>43</v>
      </c>
    </row>
    <row r="1279" spans="1:10">
      <c r="A1279" s="5" t="s">
        <v>1609</v>
      </c>
      <c r="B1279" s="6">
        <v>44852.511812962963</v>
      </c>
      <c r="C1279" s="5" t="s">
        <v>41</v>
      </c>
      <c r="D1279" s="7"/>
      <c r="E1279" s="8"/>
      <c r="F1279" s="9">
        <v>17133</v>
      </c>
      <c r="I1279" s="7" t="s">
        <v>9</v>
      </c>
      <c r="J1279" s="5" t="s">
        <v>172</v>
      </c>
    </row>
    <row r="1280" spans="1:10">
      <c r="A1280" s="5" t="s">
        <v>1609</v>
      </c>
      <c r="B1280" s="6">
        <v>44852.511812962963</v>
      </c>
      <c r="C1280" s="5" t="s">
        <v>41</v>
      </c>
      <c r="D1280" s="7"/>
      <c r="E1280" s="8"/>
      <c r="F1280" s="9">
        <v>0.1</v>
      </c>
      <c r="I1280" s="7" t="s">
        <v>9</v>
      </c>
      <c r="J1280" s="5" t="s">
        <v>365</v>
      </c>
    </row>
    <row r="1281" spans="1:10">
      <c r="A1281" s="5" t="s">
        <v>1609</v>
      </c>
      <c r="B1281" s="6">
        <v>44852.511812962963</v>
      </c>
      <c r="C1281" s="5" t="s">
        <v>41</v>
      </c>
      <c r="D1281" s="7"/>
      <c r="E1281" s="8"/>
      <c r="F1281" s="9">
        <v>13397.5</v>
      </c>
      <c r="I1281" s="7" t="s">
        <v>9</v>
      </c>
      <c r="J1281" s="8" t="s">
        <v>173</v>
      </c>
    </row>
    <row r="1282" spans="1:10">
      <c r="A1282" s="5" t="s">
        <v>1609</v>
      </c>
      <c r="B1282" s="6">
        <v>44852.511812962963</v>
      </c>
      <c r="C1282" s="5" t="s">
        <v>41</v>
      </c>
      <c r="D1282" s="7"/>
      <c r="E1282" s="8"/>
      <c r="F1282" s="9">
        <v>20878.3</v>
      </c>
      <c r="I1282" s="7" t="s">
        <v>9</v>
      </c>
      <c r="J1282" s="8" t="s">
        <v>44</v>
      </c>
    </row>
    <row r="1283" spans="1:10">
      <c r="A1283" s="5" t="s">
        <v>1609</v>
      </c>
      <c r="B1283" s="6">
        <v>44852.511812962963</v>
      </c>
      <c r="C1283" s="5" t="s">
        <v>41</v>
      </c>
      <c r="D1283" s="7"/>
      <c r="E1283" s="8"/>
      <c r="F1283" s="9">
        <v>30235.5</v>
      </c>
      <c r="I1283" s="7" t="s">
        <v>9</v>
      </c>
      <c r="J1283" s="8" t="s">
        <v>174</v>
      </c>
    </row>
    <row r="1284" spans="1:10">
      <c r="A1284" s="5" t="s">
        <v>1609</v>
      </c>
      <c r="B1284" s="6">
        <v>44852.511812962963</v>
      </c>
      <c r="C1284" s="5" t="s">
        <v>41</v>
      </c>
      <c r="D1284" s="7"/>
      <c r="E1284" s="8"/>
      <c r="F1284" s="9">
        <v>14381.2</v>
      </c>
      <c r="I1284" s="7" t="s">
        <v>9</v>
      </c>
      <c r="J1284" s="8" t="s">
        <v>45</v>
      </c>
    </row>
    <row r="1285" spans="1:10">
      <c r="A1285" s="5" t="s">
        <v>1609</v>
      </c>
      <c r="B1285" s="6">
        <v>44852.511812962963</v>
      </c>
      <c r="C1285" s="5" t="s">
        <v>41</v>
      </c>
      <c r="D1285" s="7"/>
      <c r="E1285" s="8"/>
      <c r="F1285" s="9">
        <v>5341.1</v>
      </c>
      <c r="I1285" s="7" t="s">
        <v>9</v>
      </c>
      <c r="J1285" s="8" t="s">
        <v>180</v>
      </c>
    </row>
    <row r="1286" spans="1:10">
      <c r="A1286" s="5" t="s">
        <v>1609</v>
      </c>
      <c r="B1286" s="6">
        <v>44852.511812962963</v>
      </c>
      <c r="C1286" s="5" t="s">
        <v>41</v>
      </c>
      <c r="D1286" s="7"/>
      <c r="E1286" s="8"/>
      <c r="F1286" s="9">
        <v>6039.6</v>
      </c>
      <c r="I1286" s="7" t="s">
        <v>9</v>
      </c>
      <c r="J1286" s="8" t="s">
        <v>175</v>
      </c>
    </row>
    <row r="1287" spans="1:10">
      <c r="A1287" s="5" t="s">
        <v>1609</v>
      </c>
      <c r="B1287" s="6">
        <v>44852.511812962963</v>
      </c>
      <c r="C1287" s="5" t="s">
        <v>41</v>
      </c>
      <c r="D1287" s="7"/>
      <c r="E1287" s="8"/>
      <c r="F1287" s="9">
        <v>15635.8</v>
      </c>
      <c r="I1287" s="7" t="s">
        <v>9</v>
      </c>
      <c r="J1287" s="8" t="s">
        <v>176</v>
      </c>
    </row>
    <row r="1288" spans="1:10">
      <c r="A1288" s="10" t="s">
        <v>15</v>
      </c>
      <c r="B1288" s="3"/>
      <c r="C1288" s="3"/>
      <c r="D1288" s="11"/>
      <c r="E1288" s="8"/>
      <c r="F1288" s="102">
        <f>SUM(F1275:G1287)</f>
        <v>165968.1</v>
      </c>
      <c r="G1288" s="5"/>
      <c r="H1288" s="9"/>
      <c r="I1288" s="5"/>
      <c r="J1288" s="7"/>
    </row>
    <row r="1289" spans="1:10" ht="15.75">
      <c r="A1289" s="12" t="s">
        <v>16</v>
      </c>
      <c r="B1289" s="12" t="s">
        <v>17</v>
      </c>
      <c r="C1289" s="12" t="s">
        <v>18</v>
      </c>
      <c r="D1289" s="21">
        <v>112027834</v>
      </c>
      <c r="E1289" s="8"/>
      <c r="F1289" s="7"/>
      <c r="G1289" s="5"/>
      <c r="H1289" s="9"/>
      <c r="I1289" s="5"/>
      <c r="J1289" s="7"/>
    </row>
    <row r="1290" spans="1:10">
      <c r="A1290" s="5"/>
      <c r="B1290" s="6"/>
      <c r="C1290" s="5"/>
      <c r="D1290" s="11"/>
      <c r="E1290" s="8"/>
      <c r="F1290" s="7"/>
      <c r="G1290" s="5"/>
      <c r="H1290" s="9"/>
      <c r="I1290" s="5"/>
      <c r="J1290" s="7"/>
    </row>
    <row r="1291" spans="1:10">
      <c r="A1291" s="5"/>
      <c r="B1291" s="6"/>
      <c r="C1291" s="5"/>
      <c r="D1291" s="11"/>
      <c r="E1291" s="8"/>
      <c r="F1291" s="7"/>
      <c r="G1291" s="5"/>
      <c r="H1291" s="9"/>
      <c r="I1291" s="5"/>
      <c r="J1291" s="7"/>
    </row>
    <row r="1292" spans="1:10">
      <c r="A1292" s="5" t="s">
        <v>1608</v>
      </c>
      <c r="B1292" s="6">
        <v>44852.71011738426</v>
      </c>
      <c r="C1292" s="5" t="s">
        <v>41</v>
      </c>
      <c r="D1292" s="11">
        <v>420938</v>
      </c>
      <c r="E1292" s="8" t="s">
        <v>21</v>
      </c>
      <c r="H1292" s="9">
        <v>35320.800000000003</v>
      </c>
      <c r="I1292" s="5" t="s">
        <v>22</v>
      </c>
      <c r="J1292" s="5" t="s">
        <v>50</v>
      </c>
    </row>
    <row r="1293" spans="1:10">
      <c r="A1293" s="5" t="s">
        <v>1608</v>
      </c>
      <c r="B1293" s="6">
        <v>44852.71011738426</v>
      </c>
      <c r="C1293" s="5" t="s">
        <v>41</v>
      </c>
      <c r="D1293" s="13">
        <v>45132900449</v>
      </c>
      <c r="E1293" s="8" t="s">
        <v>21</v>
      </c>
      <c r="H1293" s="9">
        <v>25690.68</v>
      </c>
      <c r="I1293" s="5" t="s">
        <v>22</v>
      </c>
      <c r="J1293" s="5" t="s">
        <v>51</v>
      </c>
    </row>
    <row r="1294" spans="1:10">
      <c r="A1294" s="5" t="s">
        <v>1608</v>
      </c>
      <c r="B1294" s="6">
        <v>44852.71011738426</v>
      </c>
      <c r="C1294" s="5" t="s">
        <v>41</v>
      </c>
      <c r="D1294" s="13">
        <v>45162991320</v>
      </c>
      <c r="E1294" s="8" t="s">
        <v>21</v>
      </c>
      <c r="H1294" s="9">
        <v>7000</v>
      </c>
      <c r="I1294" s="5" t="s">
        <v>22</v>
      </c>
      <c r="J1294" s="5" t="s">
        <v>48</v>
      </c>
    </row>
    <row r="1295" spans="1:10">
      <c r="A1295" s="5" t="s">
        <v>1608</v>
      </c>
      <c r="B1295" s="6">
        <v>44852.71011738426</v>
      </c>
      <c r="C1295" s="5" t="s">
        <v>41</v>
      </c>
      <c r="D1295" s="11">
        <v>531146</v>
      </c>
      <c r="E1295" s="8" t="s">
        <v>21</v>
      </c>
      <c r="H1295" s="9">
        <v>26847.5</v>
      </c>
      <c r="I1295" s="5" t="s">
        <v>22</v>
      </c>
      <c r="J1295" s="5" t="s">
        <v>48</v>
      </c>
    </row>
    <row r="1296" spans="1:10">
      <c r="A1296" s="5" t="s">
        <v>1608</v>
      </c>
      <c r="B1296" s="6">
        <v>44852.71011738426</v>
      </c>
      <c r="C1296" s="5" t="s">
        <v>41</v>
      </c>
      <c r="D1296" s="11">
        <v>407647</v>
      </c>
      <c r="E1296" s="8" t="s">
        <v>21</v>
      </c>
      <c r="H1296" s="9">
        <v>68738.7</v>
      </c>
      <c r="I1296" s="5" t="s">
        <v>22</v>
      </c>
      <c r="J1296" s="5" t="s">
        <v>51</v>
      </c>
    </row>
    <row r="1297" spans="1:10">
      <c r="A1297" s="5" t="s">
        <v>1608</v>
      </c>
      <c r="B1297" s="6">
        <v>44852.71011738426</v>
      </c>
      <c r="C1297" s="5" t="s">
        <v>41</v>
      </c>
      <c r="D1297" s="11"/>
      <c r="E1297" s="8"/>
      <c r="F1297" s="9">
        <v>20000</v>
      </c>
      <c r="I1297" s="7" t="s">
        <v>9</v>
      </c>
      <c r="J1297" s="5" t="s">
        <v>51</v>
      </c>
    </row>
    <row r="1298" spans="1:10">
      <c r="A1298" s="10" t="s">
        <v>15</v>
      </c>
      <c r="B1298" s="3"/>
      <c r="C1298" s="3"/>
      <c r="D1298" s="11"/>
      <c r="E1298" s="8"/>
      <c r="F1298" s="7"/>
      <c r="G1298" s="5"/>
      <c r="H1298" s="9"/>
      <c r="I1298" s="5"/>
      <c r="J1298" s="7"/>
    </row>
    <row r="1299" spans="1:10">
      <c r="A1299" s="12" t="s">
        <v>16</v>
      </c>
      <c r="B1299" s="12" t="s">
        <v>17</v>
      </c>
      <c r="C1299" s="12" t="s">
        <v>18</v>
      </c>
      <c r="D1299" s="11"/>
      <c r="E1299" s="8"/>
      <c r="F1299" s="7"/>
      <c r="G1299" s="5"/>
      <c r="H1299" s="9"/>
      <c r="I1299" s="5"/>
      <c r="J1299" s="7"/>
    </row>
  </sheetData>
  <sortState xmlns:xlrd2="http://schemas.microsoft.com/office/spreadsheetml/2017/richdata2" ref="B1022:J1042">
    <sortCondition ref="I1022:I1042"/>
  </sortState>
  <mergeCells count="328">
    <mergeCell ref="A1113:A1114"/>
    <mergeCell ref="B1113:B1114"/>
    <mergeCell ref="C1113:C1114"/>
    <mergeCell ref="D1113:D1114"/>
    <mergeCell ref="E1113:E1114"/>
    <mergeCell ref="F1113:H1113"/>
    <mergeCell ref="I1113:I1114"/>
    <mergeCell ref="J1113:J1114"/>
    <mergeCell ref="A1240:A1241"/>
    <mergeCell ref="B1240:B1241"/>
    <mergeCell ref="C1240:C1241"/>
    <mergeCell ref="D1240:D1241"/>
    <mergeCell ref="E1240:E1241"/>
    <mergeCell ref="F1240:H1240"/>
    <mergeCell ref="I1240:I1241"/>
    <mergeCell ref="J1240:J1241"/>
    <mergeCell ref="I1216:I1217"/>
    <mergeCell ref="J1216:J1217"/>
    <mergeCell ref="A1216:A1217"/>
    <mergeCell ref="B1216:B1217"/>
    <mergeCell ref="C1216:C1217"/>
    <mergeCell ref="D1216:D1217"/>
    <mergeCell ref="E1216:E1217"/>
    <mergeCell ref="F1216:H1216"/>
    <mergeCell ref="A1049:A1050"/>
    <mergeCell ref="B1049:B1050"/>
    <mergeCell ref="C1049:C1050"/>
    <mergeCell ref="D1049:D1050"/>
    <mergeCell ref="E1049:E1050"/>
    <mergeCell ref="F1049:H1049"/>
    <mergeCell ref="I1049:I1050"/>
    <mergeCell ref="J1049:J1050"/>
    <mergeCell ref="A1146:A1147"/>
    <mergeCell ref="B1146:B1147"/>
    <mergeCell ref="C1146:C1147"/>
    <mergeCell ref="D1146:D1147"/>
    <mergeCell ref="E1146:E1147"/>
    <mergeCell ref="F1146:H1146"/>
    <mergeCell ref="I1146:I1147"/>
    <mergeCell ref="J1146:J1147"/>
    <mergeCell ref="I1085:I1086"/>
    <mergeCell ref="J1085:J1086"/>
    <mergeCell ref="A1085:A1086"/>
    <mergeCell ref="B1085:B1086"/>
    <mergeCell ref="C1085:C1086"/>
    <mergeCell ref="D1085:D1086"/>
    <mergeCell ref="E1085:E1086"/>
    <mergeCell ref="F1085:H1085"/>
    <mergeCell ref="A961:A962"/>
    <mergeCell ref="B961:B962"/>
    <mergeCell ref="C961:C962"/>
    <mergeCell ref="D961:D962"/>
    <mergeCell ref="E961:E962"/>
    <mergeCell ref="F961:H961"/>
    <mergeCell ref="I961:I962"/>
    <mergeCell ref="J961:J962"/>
    <mergeCell ref="I1020:I1021"/>
    <mergeCell ref="J1020:J1021"/>
    <mergeCell ref="A1020:A1021"/>
    <mergeCell ref="B1020:B1021"/>
    <mergeCell ref="C1020:C1021"/>
    <mergeCell ref="D1020:D1021"/>
    <mergeCell ref="E1020:E1021"/>
    <mergeCell ref="F1020:H1020"/>
    <mergeCell ref="A768:A769"/>
    <mergeCell ref="B768:B769"/>
    <mergeCell ref="C768:C769"/>
    <mergeCell ref="D768:D769"/>
    <mergeCell ref="E768:E769"/>
    <mergeCell ref="F768:H768"/>
    <mergeCell ref="I768:I769"/>
    <mergeCell ref="J768:J769"/>
    <mergeCell ref="I989:I990"/>
    <mergeCell ref="J989:J990"/>
    <mergeCell ref="A989:A990"/>
    <mergeCell ref="B989:B990"/>
    <mergeCell ref="C989:C990"/>
    <mergeCell ref="D989:D990"/>
    <mergeCell ref="E989:E990"/>
    <mergeCell ref="F989:H989"/>
    <mergeCell ref="A895:A896"/>
    <mergeCell ref="B895:B896"/>
    <mergeCell ref="C895:C896"/>
    <mergeCell ref="D895:D896"/>
    <mergeCell ref="E895:E896"/>
    <mergeCell ref="F895:H895"/>
    <mergeCell ref="I895:I896"/>
    <mergeCell ref="J895:J896"/>
    <mergeCell ref="A660:A661"/>
    <mergeCell ref="B660:B661"/>
    <mergeCell ref="C660:C661"/>
    <mergeCell ref="D660:D661"/>
    <mergeCell ref="E660:E661"/>
    <mergeCell ref="F660:H660"/>
    <mergeCell ref="I660:I661"/>
    <mergeCell ref="J660:J661"/>
    <mergeCell ref="A929:A930"/>
    <mergeCell ref="B929:B930"/>
    <mergeCell ref="C929:C930"/>
    <mergeCell ref="D929:D930"/>
    <mergeCell ref="E929:E930"/>
    <mergeCell ref="F929:H929"/>
    <mergeCell ref="I929:I930"/>
    <mergeCell ref="J929:J930"/>
    <mergeCell ref="A698:A699"/>
    <mergeCell ref="B698:B699"/>
    <mergeCell ref="C698:C699"/>
    <mergeCell ref="D698:D699"/>
    <mergeCell ref="E698:E699"/>
    <mergeCell ref="F698:H698"/>
    <mergeCell ref="I698:I699"/>
    <mergeCell ref="J698:J699"/>
    <mergeCell ref="A540:A541"/>
    <mergeCell ref="B540:B541"/>
    <mergeCell ref="C540:C541"/>
    <mergeCell ref="D540:D541"/>
    <mergeCell ref="E540:E541"/>
    <mergeCell ref="F540:H540"/>
    <mergeCell ref="I540:I541"/>
    <mergeCell ref="J540:J541"/>
    <mergeCell ref="A511:A512"/>
    <mergeCell ref="B511:B512"/>
    <mergeCell ref="C511:C512"/>
    <mergeCell ref="D511:D512"/>
    <mergeCell ref="E511:E512"/>
    <mergeCell ref="F511:H511"/>
    <mergeCell ref="I511:I512"/>
    <mergeCell ref="J511:J512"/>
    <mergeCell ref="F319:H319"/>
    <mergeCell ref="I319:I320"/>
    <mergeCell ref="J319:J320"/>
    <mergeCell ref="A319:A320"/>
    <mergeCell ref="B319:B320"/>
    <mergeCell ref="C319:C320"/>
    <mergeCell ref="D319:D320"/>
    <mergeCell ref="E319:E320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A347:A348"/>
    <mergeCell ref="B347:B348"/>
    <mergeCell ref="C347:C348"/>
    <mergeCell ref="D347:D348"/>
    <mergeCell ref="E347:E348"/>
    <mergeCell ref="F347:H347"/>
    <mergeCell ref="F379:H379"/>
    <mergeCell ref="A379:A380"/>
    <mergeCell ref="A66:A67"/>
    <mergeCell ref="B66:B67"/>
    <mergeCell ref="C66:C67"/>
    <mergeCell ref="D66:D67"/>
    <mergeCell ref="E66:E67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F159:H159"/>
    <mergeCell ref="I159:I160"/>
    <mergeCell ref="J159:J160"/>
    <mergeCell ref="A159:A160"/>
    <mergeCell ref="B159:B160"/>
    <mergeCell ref="C159:C160"/>
    <mergeCell ref="D159:D160"/>
    <mergeCell ref="E159:E160"/>
    <mergeCell ref="F66:H66"/>
    <mergeCell ref="I66:I67"/>
    <mergeCell ref="J66:J67"/>
    <mergeCell ref="F91:H91"/>
    <mergeCell ref="I91:I92"/>
    <mergeCell ref="J91:J92"/>
    <mergeCell ref="A91:A92"/>
    <mergeCell ref="B91:B92"/>
    <mergeCell ref="C91:C92"/>
    <mergeCell ref="D91:D92"/>
    <mergeCell ref="E91:E92"/>
    <mergeCell ref="F133:H133"/>
    <mergeCell ref="I133:I134"/>
    <mergeCell ref="J133:J134"/>
    <mergeCell ref="A133:A134"/>
    <mergeCell ref="B133:B134"/>
    <mergeCell ref="C133:C134"/>
    <mergeCell ref="D133:D134"/>
    <mergeCell ref="E133:E134"/>
    <mergeCell ref="I3:I4"/>
    <mergeCell ref="J3:J4"/>
    <mergeCell ref="A3:A4"/>
    <mergeCell ref="B3:B4"/>
    <mergeCell ref="C3:C4"/>
    <mergeCell ref="D3:D4"/>
    <mergeCell ref="E3:E4"/>
    <mergeCell ref="F3:H3"/>
    <mergeCell ref="F26:H26"/>
    <mergeCell ref="I26:I27"/>
    <mergeCell ref="J26:J27"/>
    <mergeCell ref="A26:A27"/>
    <mergeCell ref="B26:B27"/>
    <mergeCell ref="C26:C27"/>
    <mergeCell ref="D26:D27"/>
    <mergeCell ref="E26:E27"/>
    <mergeCell ref="F219:H219"/>
    <mergeCell ref="I219:I220"/>
    <mergeCell ref="J219:J220"/>
    <mergeCell ref="A219:A220"/>
    <mergeCell ref="B219:B220"/>
    <mergeCell ref="C219:C220"/>
    <mergeCell ref="D219:D220"/>
    <mergeCell ref="E219:E220"/>
    <mergeCell ref="F281:H281"/>
    <mergeCell ref="I281:I282"/>
    <mergeCell ref="J281:J282"/>
    <mergeCell ref="A281:A282"/>
    <mergeCell ref="B281:B282"/>
    <mergeCell ref="C281:C282"/>
    <mergeCell ref="D281:D282"/>
    <mergeCell ref="E281:E282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A471:A472"/>
    <mergeCell ref="B471:B472"/>
    <mergeCell ref="C471:C472"/>
    <mergeCell ref="D471:D472"/>
    <mergeCell ref="E471:E472"/>
    <mergeCell ref="F471:H471"/>
    <mergeCell ref="A444:A445"/>
    <mergeCell ref="B444:B445"/>
    <mergeCell ref="C444:C445"/>
    <mergeCell ref="D444:D445"/>
    <mergeCell ref="E444:E445"/>
    <mergeCell ref="F444:H444"/>
    <mergeCell ref="B379:B380"/>
    <mergeCell ref="C379:C380"/>
    <mergeCell ref="D379:D380"/>
    <mergeCell ref="E379:E380"/>
    <mergeCell ref="D605:D606"/>
    <mergeCell ref="F605:H605"/>
    <mergeCell ref="I605:I606"/>
    <mergeCell ref="J605:J606"/>
    <mergeCell ref="D641:D642"/>
    <mergeCell ref="E641:E642"/>
    <mergeCell ref="C605:C606"/>
    <mergeCell ref="E605:E606"/>
    <mergeCell ref="I347:I348"/>
    <mergeCell ref="J347:J348"/>
    <mergeCell ref="I471:I472"/>
    <mergeCell ref="J471:J472"/>
    <mergeCell ref="I444:I445"/>
    <mergeCell ref="J444:J445"/>
    <mergeCell ref="I379:I380"/>
    <mergeCell ref="J379:J380"/>
    <mergeCell ref="I801:I802"/>
    <mergeCell ref="J801:J802"/>
    <mergeCell ref="I577:I578"/>
    <mergeCell ref="J577:J578"/>
    <mergeCell ref="I641:I642"/>
    <mergeCell ref="J641:J642"/>
    <mergeCell ref="I734:I735"/>
    <mergeCell ref="J734:J735"/>
    <mergeCell ref="A801:A802"/>
    <mergeCell ref="B801:B802"/>
    <mergeCell ref="C801:C802"/>
    <mergeCell ref="D801:D802"/>
    <mergeCell ref="E801:E802"/>
    <mergeCell ref="F801:H801"/>
    <mergeCell ref="A577:A578"/>
    <mergeCell ref="B577:B578"/>
    <mergeCell ref="C577:C578"/>
    <mergeCell ref="D577:D578"/>
    <mergeCell ref="E577:E578"/>
    <mergeCell ref="F577:H577"/>
    <mergeCell ref="A641:A642"/>
    <mergeCell ref="B641:B642"/>
    <mergeCell ref="C641:C642"/>
    <mergeCell ref="F641:H641"/>
    <mergeCell ref="A605:A606"/>
    <mergeCell ref="B605:B606"/>
    <mergeCell ref="A734:A735"/>
    <mergeCell ref="B734:B735"/>
    <mergeCell ref="C734:C735"/>
    <mergeCell ref="D734:D735"/>
    <mergeCell ref="E734:E735"/>
    <mergeCell ref="F734:H734"/>
    <mergeCell ref="I855:I856"/>
    <mergeCell ref="J855:J856"/>
    <mergeCell ref="A855:A856"/>
    <mergeCell ref="B855:B856"/>
    <mergeCell ref="C855:C856"/>
    <mergeCell ref="D855:D856"/>
    <mergeCell ref="E855:E856"/>
    <mergeCell ref="F855:H855"/>
    <mergeCell ref="A867:A868"/>
    <mergeCell ref="B867:B868"/>
    <mergeCell ref="C867:C868"/>
    <mergeCell ref="D867:D868"/>
    <mergeCell ref="E867:E868"/>
    <mergeCell ref="F867:H867"/>
    <mergeCell ref="I867:I868"/>
    <mergeCell ref="J867:J868"/>
    <mergeCell ref="I1183:I1184"/>
    <mergeCell ref="J1183:J1184"/>
    <mergeCell ref="A1183:A1184"/>
    <mergeCell ref="B1183:B1184"/>
    <mergeCell ref="C1183:C1184"/>
    <mergeCell ref="D1183:D1184"/>
    <mergeCell ref="E1183:E1184"/>
    <mergeCell ref="F1183:H1183"/>
    <mergeCell ref="A1273:A1274"/>
    <mergeCell ref="B1273:B1274"/>
    <mergeCell ref="C1273:C1274"/>
    <mergeCell ref="D1273:D1274"/>
    <mergeCell ref="E1273:E1274"/>
    <mergeCell ref="F1273:H1273"/>
    <mergeCell ref="I1273:I1274"/>
    <mergeCell ref="J1273:J127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8041C-1E3A-4168-86AA-97FF965252E2}">
  <sheetPr>
    <tabColor theme="9"/>
  </sheetPr>
  <dimension ref="A1:J406"/>
  <sheetViews>
    <sheetView topLeftCell="A397" workbookViewId="0">
      <selection activeCell="E396" sqref="E39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" customWidth="1"/>
    <col min="4" max="4" width="13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53</v>
      </c>
      <c r="B5" s="6">
        <v>44805.804347523146</v>
      </c>
      <c r="C5" s="5" t="s">
        <v>54</v>
      </c>
      <c r="D5" s="11"/>
      <c r="E5" s="8"/>
      <c r="F5" s="9">
        <v>1334.76</v>
      </c>
      <c r="I5" s="7" t="s">
        <v>9</v>
      </c>
      <c r="J5" s="5" t="s">
        <v>54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111734538</v>
      </c>
      <c r="E7" s="21">
        <v>111734664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181</v>
      </c>
      <c r="B14" s="6">
        <v>44806.800211666668</v>
      </c>
      <c r="C14" s="5" t="s">
        <v>54</v>
      </c>
      <c r="D14" s="11"/>
      <c r="E14" s="8"/>
      <c r="F14" s="9">
        <v>2328.1799999999998</v>
      </c>
      <c r="I14" s="7" t="s">
        <v>9</v>
      </c>
      <c r="J14" s="5" t="s">
        <v>54</v>
      </c>
    </row>
    <row r="15" spans="1:10">
      <c r="A15" s="5" t="s">
        <v>181</v>
      </c>
      <c r="B15" s="6">
        <v>44806.800211666668</v>
      </c>
      <c r="C15" s="5" t="s">
        <v>54</v>
      </c>
      <c r="D15" s="11"/>
      <c r="E15" s="8"/>
      <c r="H15" s="9">
        <v>70.5</v>
      </c>
      <c r="I15" s="5" t="s">
        <v>33</v>
      </c>
      <c r="J15" s="5" t="s">
        <v>54</v>
      </c>
    </row>
    <row r="16" spans="1:10">
      <c r="A16" s="10" t="s">
        <v>15</v>
      </c>
      <c r="B16" s="3"/>
      <c r="C16" s="3"/>
      <c r="D16" s="11"/>
      <c r="E16" s="8"/>
      <c r="G16" s="9"/>
      <c r="I16" s="7"/>
      <c r="J16" s="8"/>
    </row>
    <row r="17" spans="1:10" ht="15.75">
      <c r="A17" s="12" t="s">
        <v>16</v>
      </c>
      <c r="B17" s="12" t="s">
        <v>17</v>
      </c>
      <c r="C17" s="12" t="s">
        <v>18</v>
      </c>
      <c r="D17" s="20">
        <v>111734541</v>
      </c>
      <c r="E17" s="21">
        <v>111734665</v>
      </c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159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3" t="s">
        <v>0</v>
      </c>
      <c r="B22" s="103" t="s">
        <v>2</v>
      </c>
      <c r="C22" s="103" t="s">
        <v>3</v>
      </c>
      <c r="D22" s="103" t="s">
        <v>4</v>
      </c>
      <c r="E22" s="103" t="s">
        <v>5</v>
      </c>
      <c r="F22" s="105" t="s">
        <v>6</v>
      </c>
      <c r="G22" s="106"/>
      <c r="H22" s="107"/>
      <c r="I22" s="103" t="s">
        <v>7</v>
      </c>
      <c r="J22" s="103" t="s">
        <v>8</v>
      </c>
    </row>
    <row r="23" spans="1:10">
      <c r="A23" s="104"/>
      <c r="B23" s="104"/>
      <c r="C23" s="104"/>
      <c r="D23" s="104"/>
      <c r="E23" s="104"/>
      <c r="F23" s="4" t="s">
        <v>9</v>
      </c>
      <c r="G23" s="4" t="s">
        <v>10</v>
      </c>
      <c r="H23" s="4" t="s">
        <v>11</v>
      </c>
      <c r="I23" s="104"/>
      <c r="J23" s="104"/>
    </row>
    <row r="24" spans="1:10">
      <c r="A24" s="5" t="s">
        <v>182</v>
      </c>
      <c r="B24" s="6">
        <v>44807.589206076387</v>
      </c>
      <c r="C24" s="5" t="s">
        <v>54</v>
      </c>
      <c r="D24" s="11"/>
      <c r="E24" s="8"/>
      <c r="F24" s="9">
        <v>1813.09</v>
      </c>
      <c r="I24" s="7" t="s">
        <v>9</v>
      </c>
      <c r="J24" s="5" t="s">
        <v>54</v>
      </c>
    </row>
    <row r="25" spans="1:10">
      <c r="A25" s="5" t="s">
        <v>182</v>
      </c>
      <c r="B25" s="6">
        <v>44807.589206076387</v>
      </c>
      <c r="C25" s="5" t="s">
        <v>54</v>
      </c>
      <c r="D25" s="11"/>
      <c r="E25" s="8"/>
      <c r="H25" s="9">
        <v>474.18</v>
      </c>
      <c r="I25" s="5" t="s">
        <v>33</v>
      </c>
      <c r="J25" s="5" t="s">
        <v>54</v>
      </c>
    </row>
    <row r="26" spans="1:10">
      <c r="A26" s="10" t="s">
        <v>15</v>
      </c>
      <c r="B26" s="3"/>
      <c r="C26" s="3"/>
      <c r="D26" s="11"/>
      <c r="E26" s="8"/>
      <c r="G26" s="9"/>
      <c r="I26" s="7"/>
      <c r="J26" s="8"/>
    </row>
    <row r="27" spans="1:10" ht="15.75">
      <c r="A27" s="12" t="s">
        <v>16</v>
      </c>
      <c r="B27" s="12" t="s">
        <v>17</v>
      </c>
      <c r="C27" s="12" t="s">
        <v>18</v>
      </c>
      <c r="D27" s="20">
        <v>111764677</v>
      </c>
      <c r="E27" s="21">
        <v>111764892</v>
      </c>
      <c r="H27" s="9"/>
      <c r="I27" s="7"/>
      <c r="J27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260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3" t="s">
        <v>0</v>
      </c>
      <c r="B32" s="103" t="s">
        <v>2</v>
      </c>
      <c r="C32" s="103" t="s">
        <v>3</v>
      </c>
      <c r="D32" s="103" t="s">
        <v>4</v>
      </c>
      <c r="E32" s="103" t="s">
        <v>5</v>
      </c>
      <c r="F32" s="105" t="s">
        <v>6</v>
      </c>
      <c r="G32" s="106"/>
      <c r="H32" s="107"/>
      <c r="I32" s="103" t="s">
        <v>7</v>
      </c>
      <c r="J32" s="103" t="s">
        <v>8</v>
      </c>
    </row>
    <row r="33" spans="1:10">
      <c r="A33" s="104"/>
      <c r="B33" s="104"/>
      <c r="C33" s="104"/>
      <c r="D33" s="104"/>
      <c r="E33" s="104"/>
      <c r="F33" s="4" t="s">
        <v>9</v>
      </c>
      <c r="G33" s="4" t="s">
        <v>10</v>
      </c>
      <c r="H33" s="4" t="s">
        <v>11</v>
      </c>
      <c r="I33" s="104"/>
      <c r="J33" s="104"/>
    </row>
    <row r="34" spans="1:10">
      <c r="A34" s="5" t="s">
        <v>268</v>
      </c>
      <c r="B34" s="6">
        <v>44809.803248344906</v>
      </c>
      <c r="C34" s="5" t="s">
        <v>54</v>
      </c>
      <c r="D34" s="11"/>
      <c r="E34" s="8"/>
      <c r="F34" s="9">
        <v>1664.37</v>
      </c>
      <c r="I34" s="7" t="s">
        <v>9</v>
      </c>
      <c r="J34" s="5" t="s">
        <v>54</v>
      </c>
    </row>
    <row r="35" spans="1:10">
      <c r="A35" s="5" t="s">
        <v>268</v>
      </c>
      <c r="B35" s="6">
        <v>44809.803248344906</v>
      </c>
      <c r="C35" s="5" t="s">
        <v>54</v>
      </c>
      <c r="D35" s="11"/>
      <c r="E35" s="8"/>
      <c r="H35" s="9">
        <v>131.69999999999999</v>
      </c>
      <c r="I35" s="5" t="s">
        <v>33</v>
      </c>
      <c r="J35" s="5" t="s">
        <v>54</v>
      </c>
    </row>
    <row r="36" spans="1:10">
      <c r="A36" s="10" t="s">
        <v>15</v>
      </c>
      <c r="B36" s="3"/>
      <c r="C36" s="3"/>
      <c r="D36" s="11"/>
      <c r="E36" s="8"/>
      <c r="H36" s="9"/>
      <c r="I36" s="7"/>
      <c r="J36" s="5"/>
    </row>
    <row r="37" spans="1:10" ht="15.75">
      <c r="A37" s="12" t="s">
        <v>16</v>
      </c>
      <c r="B37" s="12" t="s">
        <v>17</v>
      </c>
      <c r="C37" s="12" t="s">
        <v>18</v>
      </c>
      <c r="D37" s="20">
        <v>111766455</v>
      </c>
      <c r="E37" s="21">
        <v>111766665</v>
      </c>
      <c r="H37" s="9"/>
      <c r="I37" s="7"/>
      <c r="J37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312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3" t="s">
        <v>0</v>
      </c>
      <c r="B42" s="103" t="s">
        <v>2</v>
      </c>
      <c r="C42" s="103" t="s">
        <v>3</v>
      </c>
      <c r="D42" s="103" t="s">
        <v>4</v>
      </c>
      <c r="E42" s="103" t="s">
        <v>5</v>
      </c>
      <c r="F42" s="105" t="s">
        <v>6</v>
      </c>
      <c r="G42" s="106"/>
      <c r="H42" s="107"/>
      <c r="I42" s="103" t="s">
        <v>7</v>
      </c>
      <c r="J42" s="103" t="s">
        <v>8</v>
      </c>
    </row>
    <row r="43" spans="1:10">
      <c r="A43" s="104"/>
      <c r="B43" s="104"/>
      <c r="C43" s="104"/>
      <c r="D43" s="104"/>
      <c r="E43" s="104"/>
      <c r="F43" s="46" t="s">
        <v>9</v>
      </c>
      <c r="G43" s="46" t="s">
        <v>10</v>
      </c>
      <c r="H43" s="46" t="s">
        <v>11</v>
      </c>
      <c r="I43" s="104"/>
      <c r="J43" s="104"/>
    </row>
    <row r="44" spans="1:10">
      <c r="A44" s="5" t="s">
        <v>320</v>
      </c>
      <c r="B44" s="6">
        <v>44810.796846481484</v>
      </c>
      <c r="C44" s="5" t="s">
        <v>54</v>
      </c>
      <c r="D44" s="11"/>
      <c r="E44" s="8"/>
      <c r="F44" s="9">
        <v>1918.38</v>
      </c>
      <c r="I44" s="7" t="s">
        <v>9</v>
      </c>
      <c r="J44" s="5" t="s">
        <v>54</v>
      </c>
    </row>
    <row r="45" spans="1:10">
      <c r="A45" s="10" t="s">
        <v>15</v>
      </c>
      <c r="B45" s="3"/>
      <c r="C45" s="3"/>
      <c r="D45" s="11"/>
      <c r="E45" s="8"/>
      <c r="F45" s="9"/>
      <c r="I45" s="7"/>
      <c r="J45" s="5"/>
    </row>
    <row r="46" spans="1:10" ht="15.75">
      <c r="A46" s="12" t="s">
        <v>16</v>
      </c>
      <c r="B46" s="12" t="s">
        <v>17</v>
      </c>
      <c r="C46" s="12" t="s">
        <v>18</v>
      </c>
      <c r="D46" s="20">
        <v>111768142</v>
      </c>
      <c r="E46" s="21">
        <v>111768294</v>
      </c>
      <c r="F46" s="9"/>
      <c r="I46" s="7"/>
      <c r="J46" s="5"/>
    </row>
    <row r="49" spans="1:10">
      <c r="A49" s="1" t="s">
        <v>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3" t="s">
        <v>357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103" t="s">
        <v>0</v>
      </c>
      <c r="B51" s="103" t="s">
        <v>2</v>
      </c>
      <c r="C51" s="103" t="s">
        <v>3</v>
      </c>
      <c r="D51" s="103" t="s">
        <v>4</v>
      </c>
      <c r="E51" s="103" t="s">
        <v>5</v>
      </c>
      <c r="F51" s="105" t="s">
        <v>6</v>
      </c>
      <c r="G51" s="106"/>
      <c r="H51" s="107"/>
      <c r="I51" s="103" t="s">
        <v>7</v>
      </c>
      <c r="J51" s="103" t="s">
        <v>8</v>
      </c>
    </row>
    <row r="52" spans="1:10">
      <c r="A52" s="104"/>
      <c r="B52" s="104"/>
      <c r="C52" s="104"/>
      <c r="D52" s="104"/>
      <c r="E52" s="104"/>
      <c r="F52" s="46" t="s">
        <v>9</v>
      </c>
      <c r="G52" s="46" t="s">
        <v>10</v>
      </c>
      <c r="H52" s="46" t="s">
        <v>11</v>
      </c>
      <c r="I52" s="104"/>
      <c r="J52" s="104"/>
    </row>
    <row r="53" spans="1:10">
      <c r="A53" s="5" t="s">
        <v>366</v>
      </c>
      <c r="B53" s="6">
        <v>44811.794529664352</v>
      </c>
      <c r="C53" s="5" t="s">
        <v>54</v>
      </c>
      <c r="D53" s="11"/>
      <c r="E53" s="8"/>
      <c r="F53" s="9">
        <v>1587.81</v>
      </c>
      <c r="I53" s="7" t="s">
        <v>9</v>
      </c>
      <c r="J53" s="5" t="s">
        <v>54</v>
      </c>
    </row>
    <row r="54" spans="1:10">
      <c r="A54" s="5" t="s">
        <v>366</v>
      </c>
      <c r="B54" s="6">
        <v>44811.794529664352</v>
      </c>
      <c r="C54" s="5" t="s">
        <v>54</v>
      </c>
      <c r="D54" s="11"/>
      <c r="E54" s="8"/>
      <c r="H54" s="9">
        <v>440.8</v>
      </c>
      <c r="I54" s="5" t="s">
        <v>33</v>
      </c>
      <c r="J54" s="5" t="s">
        <v>54</v>
      </c>
    </row>
    <row r="55" spans="1:10">
      <c r="A55" s="10" t="s">
        <v>15</v>
      </c>
      <c r="B55" s="3"/>
      <c r="C55" s="3"/>
      <c r="D55" s="11"/>
      <c r="E55" s="8"/>
      <c r="H55" s="9"/>
      <c r="I55" s="7"/>
      <c r="J55" s="8"/>
    </row>
    <row r="56" spans="1:10" ht="15.75">
      <c r="A56" s="12" t="s">
        <v>16</v>
      </c>
      <c r="B56" s="12" t="s">
        <v>17</v>
      </c>
      <c r="C56" s="12" t="s">
        <v>18</v>
      </c>
      <c r="D56" s="20">
        <v>111775456</v>
      </c>
      <c r="E56" s="21">
        <v>111784081</v>
      </c>
      <c r="H56" s="9"/>
      <c r="I56" s="7"/>
      <c r="J56" s="8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399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406</v>
      </c>
      <c r="B63" s="6">
        <v>44812.794570127313</v>
      </c>
      <c r="C63" s="5" t="s">
        <v>54</v>
      </c>
      <c r="D63" s="11"/>
      <c r="E63" s="8"/>
      <c r="F63" s="9">
        <v>1856.17</v>
      </c>
      <c r="I63" s="7" t="s">
        <v>9</v>
      </c>
      <c r="J63" s="5" t="s">
        <v>54</v>
      </c>
    </row>
    <row r="64" spans="1:10">
      <c r="A64" s="5" t="s">
        <v>406</v>
      </c>
      <c r="B64" s="6">
        <v>44812.794570127313</v>
      </c>
      <c r="C64" s="5" t="s">
        <v>54</v>
      </c>
      <c r="D64" s="11"/>
      <c r="E64" s="8"/>
      <c r="H64" s="9">
        <v>142.9</v>
      </c>
      <c r="I64" s="5" t="s">
        <v>33</v>
      </c>
      <c r="J64" s="5" t="s">
        <v>54</v>
      </c>
    </row>
    <row r="65" spans="1:10">
      <c r="A65" s="10" t="s">
        <v>15</v>
      </c>
      <c r="B65" s="3"/>
      <c r="C65" s="3"/>
      <c r="D65" s="11"/>
      <c r="E65" s="8"/>
      <c r="H65" s="9"/>
      <c r="I65" s="7"/>
      <c r="J65" s="5"/>
    </row>
    <row r="66" spans="1:10" ht="15.75">
      <c r="A66" s="12" t="s">
        <v>16</v>
      </c>
      <c r="B66" s="12" t="s">
        <v>17</v>
      </c>
      <c r="C66" s="12" t="s">
        <v>18</v>
      </c>
      <c r="D66" s="20">
        <v>111794471</v>
      </c>
      <c r="E66" s="21">
        <v>111794637</v>
      </c>
      <c r="H66" s="9"/>
      <c r="I66" s="7"/>
      <c r="J66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441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103" t="s">
        <v>0</v>
      </c>
      <c r="B71" s="103" t="s">
        <v>2</v>
      </c>
      <c r="C71" s="103" t="s">
        <v>3</v>
      </c>
      <c r="D71" s="103" t="s">
        <v>4</v>
      </c>
      <c r="E71" s="103" t="s">
        <v>5</v>
      </c>
      <c r="F71" s="105" t="s">
        <v>6</v>
      </c>
      <c r="G71" s="106"/>
      <c r="H71" s="107"/>
      <c r="I71" s="103" t="s">
        <v>7</v>
      </c>
      <c r="J71" s="103" t="s">
        <v>8</v>
      </c>
    </row>
    <row r="72" spans="1:10">
      <c r="A72" s="104"/>
      <c r="B72" s="104"/>
      <c r="C72" s="104"/>
      <c r="D72" s="104"/>
      <c r="E72" s="104"/>
      <c r="F72" s="46" t="s">
        <v>9</v>
      </c>
      <c r="G72" s="46" t="s">
        <v>10</v>
      </c>
      <c r="H72" s="46" t="s">
        <v>11</v>
      </c>
      <c r="I72" s="104"/>
      <c r="J72" s="104"/>
    </row>
    <row r="73" spans="1:10">
      <c r="A73" s="5" t="s">
        <v>453</v>
      </c>
      <c r="B73" s="6">
        <v>44813.797795081016</v>
      </c>
      <c r="C73" s="5" t="s">
        <v>54</v>
      </c>
      <c r="D73" s="11"/>
      <c r="E73" s="8"/>
      <c r="F73" s="9">
        <v>2595.4699999999998</v>
      </c>
      <c r="I73" s="7" t="s">
        <v>9</v>
      </c>
      <c r="J73" s="5" t="s">
        <v>54</v>
      </c>
    </row>
    <row r="74" spans="1:10">
      <c r="A74" s="5" t="s">
        <v>453</v>
      </c>
      <c r="B74" s="6">
        <v>44813.797795081016</v>
      </c>
      <c r="C74" s="5" t="s">
        <v>54</v>
      </c>
      <c r="D74" s="11"/>
      <c r="E74" s="8"/>
      <c r="H74" s="9">
        <v>349.89</v>
      </c>
      <c r="I74" s="5" t="s">
        <v>33</v>
      </c>
      <c r="J74" s="5" t="s">
        <v>54</v>
      </c>
    </row>
    <row r="75" spans="1:10">
      <c r="A75" s="10" t="s">
        <v>15</v>
      </c>
      <c r="B75" s="3"/>
      <c r="C75" s="3"/>
      <c r="D75" s="11"/>
      <c r="E75" s="8"/>
      <c r="F75" s="9"/>
      <c r="I75" s="7"/>
      <c r="J75" s="8"/>
    </row>
    <row r="76" spans="1:10" ht="15.75">
      <c r="A76" s="12" t="s">
        <v>16</v>
      </c>
      <c r="B76" s="12" t="s">
        <v>17</v>
      </c>
      <c r="C76" s="12" t="s">
        <v>18</v>
      </c>
      <c r="D76" s="20">
        <v>111794472</v>
      </c>
      <c r="E76" s="21">
        <v>111794638</v>
      </c>
      <c r="F76" s="9"/>
      <c r="I76" s="7"/>
      <c r="J76" s="8"/>
    </row>
    <row r="77" spans="1:10">
      <c r="A77" s="5"/>
      <c r="B77" s="6"/>
      <c r="C77" s="5"/>
      <c r="D77" s="11"/>
      <c r="E77" s="8"/>
      <c r="F77" s="9"/>
      <c r="I77" s="7"/>
      <c r="J77" s="8"/>
    </row>
    <row r="78" spans="1:10">
      <c r="A78" s="5"/>
      <c r="B78" s="6"/>
      <c r="C78" s="5"/>
      <c r="D78" s="11"/>
      <c r="E78" s="8"/>
      <c r="F78" s="9"/>
      <c r="I78" s="7"/>
      <c r="J78" s="8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437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103" t="s">
        <v>0</v>
      </c>
      <c r="B81" s="103" t="s">
        <v>2</v>
      </c>
      <c r="C81" s="103" t="s">
        <v>3</v>
      </c>
      <c r="D81" s="103" t="s">
        <v>4</v>
      </c>
      <c r="E81" s="103" t="s">
        <v>5</v>
      </c>
      <c r="F81" s="105" t="s">
        <v>6</v>
      </c>
      <c r="G81" s="106"/>
      <c r="H81" s="107"/>
      <c r="I81" s="103" t="s">
        <v>7</v>
      </c>
      <c r="J81" s="103" t="s">
        <v>8</v>
      </c>
    </row>
    <row r="82" spans="1:10">
      <c r="A82" s="104"/>
      <c r="B82" s="104"/>
      <c r="C82" s="104"/>
      <c r="D82" s="104"/>
      <c r="E82" s="104"/>
      <c r="F82" s="46" t="s">
        <v>9</v>
      </c>
      <c r="G82" s="46" t="s">
        <v>10</v>
      </c>
      <c r="H82" s="46" t="s">
        <v>11</v>
      </c>
      <c r="I82" s="104"/>
      <c r="J82" s="104"/>
    </row>
    <row r="83" spans="1:10">
      <c r="A83" s="5" t="s">
        <v>454</v>
      </c>
      <c r="B83" s="6">
        <v>44814.589392499998</v>
      </c>
      <c r="C83" s="5" t="s">
        <v>54</v>
      </c>
      <c r="D83" s="11"/>
      <c r="E83" s="8"/>
      <c r="F83" s="9">
        <v>1792.9</v>
      </c>
      <c r="I83" s="7" t="s">
        <v>9</v>
      </c>
      <c r="J83" s="5" t="s">
        <v>54</v>
      </c>
    </row>
    <row r="84" spans="1:10">
      <c r="A84" s="5" t="s">
        <v>454</v>
      </c>
      <c r="B84" s="6">
        <v>44814.589392499998</v>
      </c>
      <c r="C84" s="5" t="s">
        <v>54</v>
      </c>
      <c r="D84" s="11"/>
      <c r="E84" s="8"/>
      <c r="H84" s="9">
        <v>498.36</v>
      </c>
      <c r="I84" s="5" t="s">
        <v>33</v>
      </c>
      <c r="J84" s="5" t="s">
        <v>54</v>
      </c>
    </row>
    <row r="85" spans="1:10">
      <c r="A85" s="10" t="s">
        <v>15</v>
      </c>
      <c r="B85" s="3"/>
      <c r="C85" s="3"/>
      <c r="D85" s="11"/>
      <c r="E85" s="8"/>
      <c r="H85" s="9"/>
      <c r="I85" s="5"/>
      <c r="J85" s="5"/>
    </row>
    <row r="86" spans="1:10" ht="15.75">
      <c r="A86" s="12" t="s">
        <v>16</v>
      </c>
      <c r="B86" s="12" t="s">
        <v>17</v>
      </c>
      <c r="C86" s="12" t="s">
        <v>18</v>
      </c>
      <c r="D86" s="20">
        <v>111797042</v>
      </c>
      <c r="E86" s="21">
        <v>111803074</v>
      </c>
      <c r="H86" s="9"/>
      <c r="I86" s="5"/>
      <c r="J86" s="5"/>
    </row>
    <row r="89" spans="1:10">
      <c r="A89" s="1" t="s">
        <v>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3" t="s">
        <v>504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103" t="s">
        <v>0</v>
      </c>
      <c r="B91" s="103" t="s">
        <v>2</v>
      </c>
      <c r="C91" s="103" t="s">
        <v>3</v>
      </c>
      <c r="D91" s="103" t="s">
        <v>4</v>
      </c>
      <c r="E91" s="103" t="s">
        <v>5</v>
      </c>
      <c r="F91" s="105" t="s">
        <v>6</v>
      </c>
      <c r="G91" s="106"/>
      <c r="H91" s="107"/>
      <c r="I91" s="103" t="s">
        <v>7</v>
      </c>
      <c r="J91" s="103" t="s">
        <v>8</v>
      </c>
    </row>
    <row r="92" spans="1:10">
      <c r="A92" s="104"/>
      <c r="B92" s="104"/>
      <c r="C92" s="104"/>
      <c r="D92" s="104"/>
      <c r="E92" s="104"/>
      <c r="F92" s="46" t="s">
        <v>9</v>
      </c>
      <c r="G92" s="46" t="s">
        <v>10</v>
      </c>
      <c r="H92" s="46" t="s">
        <v>11</v>
      </c>
      <c r="I92" s="104"/>
      <c r="J92" s="104"/>
    </row>
    <row r="93" spans="1:10">
      <c r="A93" s="5" t="s">
        <v>513</v>
      </c>
      <c r="B93" s="6">
        <v>44816.801132604167</v>
      </c>
      <c r="C93" s="5" t="s">
        <v>54</v>
      </c>
      <c r="D93" s="11"/>
      <c r="E93" s="8"/>
      <c r="F93" s="9">
        <v>2066.7399999999998</v>
      </c>
      <c r="I93" s="7" t="s">
        <v>9</v>
      </c>
      <c r="J93" s="5" t="s">
        <v>54</v>
      </c>
    </row>
    <row r="94" spans="1:10">
      <c r="A94" s="5" t="s">
        <v>513</v>
      </c>
      <c r="B94" s="6">
        <v>44816.801132604167</v>
      </c>
      <c r="C94" s="5" t="s">
        <v>54</v>
      </c>
      <c r="D94" s="11"/>
      <c r="E94" s="8"/>
      <c r="H94" s="9">
        <v>1103.0899999999999</v>
      </c>
      <c r="I94" s="5" t="s">
        <v>33</v>
      </c>
      <c r="J94" s="5" t="s">
        <v>54</v>
      </c>
    </row>
    <row r="95" spans="1:10">
      <c r="A95" s="10" t="s">
        <v>15</v>
      </c>
      <c r="B95" s="3"/>
      <c r="C95" s="3"/>
      <c r="D95" s="11"/>
      <c r="E95" s="8"/>
      <c r="H95" s="9"/>
      <c r="I95" s="7"/>
      <c r="J95" s="8"/>
    </row>
    <row r="96" spans="1:10" ht="15.75">
      <c r="A96" s="12" t="s">
        <v>16</v>
      </c>
      <c r="B96" s="12" t="s">
        <v>17</v>
      </c>
      <c r="C96" s="12" t="s">
        <v>18</v>
      </c>
      <c r="D96" s="20">
        <v>111806198</v>
      </c>
      <c r="E96" s="21">
        <v>111806268</v>
      </c>
      <c r="H96" s="9"/>
      <c r="I96" s="7"/>
      <c r="J96" s="8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542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103" t="s">
        <v>0</v>
      </c>
      <c r="B101" s="103" t="s">
        <v>2</v>
      </c>
      <c r="C101" s="103" t="s">
        <v>3</v>
      </c>
      <c r="D101" s="103" t="s">
        <v>4</v>
      </c>
      <c r="E101" s="103" t="s">
        <v>5</v>
      </c>
      <c r="F101" s="105" t="s">
        <v>6</v>
      </c>
      <c r="G101" s="106"/>
      <c r="H101" s="107"/>
      <c r="I101" s="103" t="s">
        <v>7</v>
      </c>
      <c r="J101" s="103" t="s">
        <v>8</v>
      </c>
    </row>
    <row r="102" spans="1:10">
      <c r="A102" s="104"/>
      <c r="B102" s="104"/>
      <c r="C102" s="104"/>
      <c r="D102" s="104"/>
      <c r="E102" s="104"/>
      <c r="F102" s="46" t="s">
        <v>9</v>
      </c>
      <c r="G102" s="46" t="s">
        <v>10</v>
      </c>
      <c r="H102" s="46" t="s">
        <v>11</v>
      </c>
      <c r="I102" s="104"/>
      <c r="J102" s="104"/>
    </row>
    <row r="103" spans="1:10">
      <c r="A103" s="5" t="s">
        <v>550</v>
      </c>
      <c r="B103" s="6">
        <v>44817.791142326387</v>
      </c>
      <c r="C103" s="5" t="s">
        <v>54</v>
      </c>
      <c r="D103" s="11"/>
      <c r="E103" s="8"/>
      <c r="F103" s="9">
        <v>1984.75</v>
      </c>
      <c r="I103" s="7" t="s">
        <v>9</v>
      </c>
      <c r="J103" s="5" t="s">
        <v>54</v>
      </c>
    </row>
    <row r="104" spans="1:10">
      <c r="A104" s="5" t="s">
        <v>550</v>
      </c>
      <c r="B104" s="6">
        <v>44817.791142326387</v>
      </c>
      <c r="C104" s="5" t="s">
        <v>54</v>
      </c>
      <c r="D104" s="11"/>
      <c r="E104" s="8"/>
      <c r="H104" s="9">
        <v>304.58999999999997</v>
      </c>
      <c r="I104" s="5" t="s">
        <v>33</v>
      </c>
      <c r="J104" s="5" t="s">
        <v>54</v>
      </c>
    </row>
    <row r="105" spans="1:10">
      <c r="A105" s="10" t="s">
        <v>15</v>
      </c>
      <c r="B105" s="3"/>
      <c r="C105" s="3"/>
      <c r="D105" s="11"/>
      <c r="E105" s="8"/>
      <c r="H105" s="9"/>
      <c r="I105" s="5"/>
      <c r="J105" s="5"/>
    </row>
    <row r="106" spans="1:10" ht="15.75">
      <c r="A106" s="12" t="s">
        <v>16</v>
      </c>
      <c r="B106" s="12" t="s">
        <v>17</v>
      </c>
      <c r="C106" s="12" t="s">
        <v>18</v>
      </c>
      <c r="D106" s="20">
        <v>111808204</v>
      </c>
      <c r="E106" s="21">
        <v>111808276</v>
      </c>
      <c r="H106" s="9"/>
      <c r="I106" s="5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573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3" t="s">
        <v>0</v>
      </c>
      <c r="B111" s="103" t="s">
        <v>2</v>
      </c>
      <c r="C111" s="103" t="s">
        <v>3</v>
      </c>
      <c r="D111" s="103" t="s">
        <v>4</v>
      </c>
      <c r="E111" s="103" t="s">
        <v>5</v>
      </c>
      <c r="F111" s="105" t="s">
        <v>6</v>
      </c>
      <c r="G111" s="106"/>
      <c r="H111" s="107"/>
      <c r="I111" s="103" t="s">
        <v>7</v>
      </c>
      <c r="J111" s="103" t="s">
        <v>8</v>
      </c>
    </row>
    <row r="112" spans="1:10">
      <c r="A112" s="104"/>
      <c r="B112" s="104"/>
      <c r="C112" s="104"/>
      <c r="D112" s="104"/>
      <c r="E112" s="104"/>
      <c r="F112" s="46" t="s">
        <v>9</v>
      </c>
      <c r="G112" s="46" t="s">
        <v>10</v>
      </c>
      <c r="H112" s="46" t="s">
        <v>11</v>
      </c>
      <c r="I112" s="104"/>
      <c r="J112" s="104"/>
    </row>
    <row r="113" spans="1:10">
      <c r="A113" s="5" t="s">
        <v>583</v>
      </c>
      <c r="B113" s="6">
        <v>44818.792136412034</v>
      </c>
      <c r="C113" s="5" t="s">
        <v>54</v>
      </c>
      <c r="D113" s="11"/>
      <c r="E113" s="8"/>
      <c r="F113" s="9">
        <v>1128.6600000000001</v>
      </c>
      <c r="I113" s="7" t="s">
        <v>9</v>
      </c>
      <c r="J113" s="5" t="s">
        <v>54</v>
      </c>
    </row>
    <row r="114" spans="1:10">
      <c r="A114" s="5" t="s">
        <v>583</v>
      </c>
      <c r="B114" s="6">
        <v>44818.792136412034</v>
      </c>
      <c r="C114" s="5" t="s">
        <v>54</v>
      </c>
      <c r="D114" s="11"/>
      <c r="E114" s="8"/>
      <c r="H114" s="9">
        <v>77.900000000000006</v>
      </c>
      <c r="I114" s="5" t="s">
        <v>33</v>
      </c>
      <c r="J114" s="5" t="s">
        <v>54</v>
      </c>
    </row>
    <row r="115" spans="1:10">
      <c r="A115" s="10" t="s">
        <v>15</v>
      </c>
      <c r="B115" s="3"/>
      <c r="C115" s="3"/>
      <c r="D115" s="11"/>
      <c r="E115" s="8"/>
      <c r="H115" s="9"/>
      <c r="I115" s="7"/>
      <c r="J115" s="5"/>
    </row>
    <row r="116" spans="1:10" ht="15.75">
      <c r="A116" s="12" t="s">
        <v>16</v>
      </c>
      <c r="B116" s="12" t="s">
        <v>17</v>
      </c>
      <c r="C116" s="12" t="s">
        <v>18</v>
      </c>
      <c r="D116" s="20">
        <v>111817193</v>
      </c>
      <c r="E116" s="21">
        <v>111822384</v>
      </c>
      <c r="H116" s="9"/>
      <c r="I116" s="7"/>
      <c r="J116" s="5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606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3" t="s">
        <v>0</v>
      </c>
      <c r="B121" s="103" t="s">
        <v>2</v>
      </c>
      <c r="C121" s="103" t="s">
        <v>3</v>
      </c>
      <c r="D121" s="103" t="s">
        <v>4</v>
      </c>
      <c r="E121" s="103" t="s">
        <v>5</v>
      </c>
      <c r="F121" s="105" t="s">
        <v>6</v>
      </c>
      <c r="G121" s="106"/>
      <c r="H121" s="107"/>
      <c r="I121" s="103" t="s">
        <v>7</v>
      </c>
      <c r="J121" s="103" t="s">
        <v>8</v>
      </c>
    </row>
    <row r="122" spans="1:10">
      <c r="A122" s="104"/>
      <c r="B122" s="104"/>
      <c r="C122" s="104"/>
      <c r="D122" s="104"/>
      <c r="E122" s="104"/>
      <c r="F122" s="46" t="s">
        <v>9</v>
      </c>
      <c r="G122" s="46" t="s">
        <v>10</v>
      </c>
      <c r="H122" s="46" t="s">
        <v>11</v>
      </c>
      <c r="I122" s="104"/>
      <c r="J122" s="104"/>
    </row>
    <row r="123" spans="1:10">
      <c r="A123" s="5" t="s">
        <v>615</v>
      </c>
      <c r="B123" s="6">
        <v>44819.79293210648</v>
      </c>
      <c r="C123" s="5" t="s">
        <v>54</v>
      </c>
      <c r="D123" s="11"/>
      <c r="E123" s="8"/>
      <c r="H123" s="9">
        <v>646.64</v>
      </c>
      <c r="I123" s="5" t="s">
        <v>33</v>
      </c>
      <c r="J123" s="5" t="s">
        <v>54</v>
      </c>
    </row>
    <row r="124" spans="1:10">
      <c r="A124" s="5" t="s">
        <v>615</v>
      </c>
      <c r="B124" s="6">
        <v>44819.79293210648</v>
      </c>
      <c r="C124" s="5" t="s">
        <v>54</v>
      </c>
      <c r="D124" s="11"/>
      <c r="E124" s="8"/>
      <c r="F124" s="9">
        <v>2250.15</v>
      </c>
      <c r="I124" s="7" t="s">
        <v>9</v>
      </c>
      <c r="J124" s="5" t="s">
        <v>54</v>
      </c>
    </row>
    <row r="125" spans="1:10">
      <c r="A125" s="10" t="s">
        <v>15</v>
      </c>
      <c r="B125" s="3"/>
      <c r="C125" s="3"/>
      <c r="D125" s="11"/>
      <c r="E125" s="8"/>
      <c r="F125" s="62"/>
      <c r="H125" s="9"/>
      <c r="I125" s="7"/>
      <c r="J125" s="8"/>
    </row>
    <row r="126" spans="1:10" ht="15.75">
      <c r="A126" s="12" t="s">
        <v>16</v>
      </c>
      <c r="B126" s="12" t="s">
        <v>17</v>
      </c>
      <c r="C126" s="12" t="s">
        <v>18</v>
      </c>
      <c r="D126" s="20">
        <v>111825094</v>
      </c>
      <c r="E126" s="21">
        <v>111833536</v>
      </c>
      <c r="H126" s="9"/>
      <c r="I126" s="7"/>
      <c r="J126" s="8"/>
    </row>
    <row r="129" spans="1:10">
      <c r="A129" s="1" t="s">
        <v>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3" t="s">
        <v>650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103" t="s">
        <v>0</v>
      </c>
      <c r="B131" s="103" t="s">
        <v>2</v>
      </c>
      <c r="C131" s="103" t="s">
        <v>3</v>
      </c>
      <c r="D131" s="103" t="s">
        <v>4</v>
      </c>
      <c r="E131" s="103" t="s">
        <v>5</v>
      </c>
      <c r="F131" s="105" t="s">
        <v>6</v>
      </c>
      <c r="G131" s="106"/>
      <c r="H131" s="107"/>
      <c r="I131" s="103" t="s">
        <v>7</v>
      </c>
      <c r="J131" s="103" t="s">
        <v>8</v>
      </c>
    </row>
    <row r="132" spans="1:10">
      <c r="A132" s="104"/>
      <c r="B132" s="104"/>
      <c r="C132" s="104"/>
      <c r="D132" s="104"/>
      <c r="E132" s="104"/>
      <c r="F132" s="46" t="s">
        <v>9</v>
      </c>
      <c r="G132" s="46" t="s">
        <v>10</v>
      </c>
      <c r="H132" s="46" t="s">
        <v>11</v>
      </c>
      <c r="I132" s="104"/>
      <c r="J132" s="104"/>
    </row>
    <row r="133" spans="1:10">
      <c r="A133" s="5" t="s">
        <v>662</v>
      </c>
      <c r="B133" s="6">
        <v>44820.796330520832</v>
      </c>
      <c r="C133" s="5" t="s">
        <v>54</v>
      </c>
      <c r="D133" s="11"/>
      <c r="E133" s="8"/>
      <c r="F133" s="9">
        <v>2338.41</v>
      </c>
      <c r="I133" s="7" t="s">
        <v>9</v>
      </c>
      <c r="J133" s="5" t="s">
        <v>54</v>
      </c>
    </row>
    <row r="134" spans="1:10">
      <c r="A134" s="5" t="s">
        <v>662</v>
      </c>
      <c r="B134" s="6">
        <v>44820.796330520832</v>
      </c>
      <c r="C134" s="5" t="s">
        <v>54</v>
      </c>
      <c r="D134" s="11"/>
      <c r="E134" s="8"/>
      <c r="H134" s="9">
        <v>144.5</v>
      </c>
      <c r="I134" s="5" t="s">
        <v>33</v>
      </c>
      <c r="J134" s="5" t="s">
        <v>54</v>
      </c>
    </row>
    <row r="135" spans="1:10">
      <c r="A135" s="10" t="s">
        <v>15</v>
      </c>
      <c r="B135" s="3"/>
      <c r="C135" s="3"/>
      <c r="D135" s="11"/>
      <c r="E135" s="8"/>
      <c r="H135" s="9"/>
      <c r="I135" s="7"/>
      <c r="J135" s="8"/>
    </row>
    <row r="136" spans="1:10" ht="15.75">
      <c r="A136" s="12" t="s">
        <v>16</v>
      </c>
      <c r="B136" s="12" t="s">
        <v>17</v>
      </c>
      <c r="C136" s="12" t="s">
        <v>18</v>
      </c>
      <c r="D136" s="20">
        <v>111825312</v>
      </c>
      <c r="E136" s="21">
        <v>111833535</v>
      </c>
      <c r="H136" s="9"/>
      <c r="I136" s="7"/>
      <c r="J136" s="8"/>
    </row>
    <row r="137" spans="1:10">
      <c r="A137" s="5"/>
      <c r="B137" s="6"/>
      <c r="C137" s="5"/>
      <c r="D137" s="11"/>
      <c r="E137" s="8"/>
      <c r="H137" s="9"/>
      <c r="I137" s="7"/>
      <c r="J137" s="8"/>
    </row>
    <row r="138" spans="1:10">
      <c r="A138" s="5"/>
      <c r="B138" s="6"/>
      <c r="C138" s="5"/>
      <c r="D138" s="11"/>
      <c r="E138" s="8"/>
      <c r="H138" s="9"/>
      <c r="I138" s="7"/>
      <c r="J138" s="8"/>
    </row>
    <row r="139" spans="1:10">
      <c r="A139" s="1" t="s">
        <v>0</v>
      </c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3" t="s">
        <v>645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103" t="s">
        <v>0</v>
      </c>
      <c r="B141" s="103" t="s">
        <v>2</v>
      </c>
      <c r="C141" s="103" t="s">
        <v>3</v>
      </c>
      <c r="D141" s="103" t="s">
        <v>4</v>
      </c>
      <c r="E141" s="103" t="s">
        <v>5</v>
      </c>
      <c r="F141" s="105" t="s">
        <v>6</v>
      </c>
      <c r="G141" s="106"/>
      <c r="H141" s="107"/>
      <c r="I141" s="103" t="s">
        <v>7</v>
      </c>
      <c r="J141" s="103" t="s">
        <v>8</v>
      </c>
    </row>
    <row r="142" spans="1:10">
      <c r="A142" s="104"/>
      <c r="B142" s="104"/>
      <c r="C142" s="104"/>
      <c r="D142" s="104"/>
      <c r="E142" s="104"/>
      <c r="F142" s="46" t="s">
        <v>9</v>
      </c>
      <c r="G142" s="46" t="s">
        <v>10</v>
      </c>
      <c r="H142" s="46" t="s">
        <v>11</v>
      </c>
      <c r="I142" s="104"/>
      <c r="J142" s="104"/>
    </row>
    <row r="143" spans="1:10">
      <c r="A143" s="5" t="s">
        <v>663</v>
      </c>
      <c r="B143" s="6">
        <v>44821.585933194445</v>
      </c>
      <c r="C143" s="5" t="s">
        <v>54</v>
      </c>
      <c r="D143" s="11"/>
      <c r="E143" s="8"/>
      <c r="F143" s="9">
        <v>1947.16</v>
      </c>
      <c r="I143" s="7" t="s">
        <v>9</v>
      </c>
      <c r="J143" s="5" t="s">
        <v>54</v>
      </c>
    </row>
    <row r="144" spans="1:10">
      <c r="A144" s="5" t="s">
        <v>663</v>
      </c>
      <c r="B144" s="6">
        <v>44821.585933194445</v>
      </c>
      <c r="C144" s="5" t="s">
        <v>54</v>
      </c>
      <c r="D144" s="11"/>
      <c r="E144" s="8"/>
      <c r="H144" s="9">
        <v>12.32</v>
      </c>
      <c r="I144" s="5" t="s">
        <v>33</v>
      </c>
      <c r="J144" s="5" t="s">
        <v>54</v>
      </c>
    </row>
    <row r="145" spans="1:10">
      <c r="A145" s="10" t="s">
        <v>15</v>
      </c>
      <c r="B145" s="3"/>
      <c r="C145" s="3"/>
      <c r="D145" s="11"/>
      <c r="E145" s="8"/>
      <c r="H145" s="9"/>
      <c r="I145" s="7"/>
      <c r="J145" s="8"/>
    </row>
    <row r="146" spans="1:10" ht="15.75">
      <c r="A146" s="12" t="s">
        <v>16</v>
      </c>
      <c r="B146" s="12" t="s">
        <v>17</v>
      </c>
      <c r="C146" s="12" t="s">
        <v>18</v>
      </c>
      <c r="D146" s="20">
        <v>111835424</v>
      </c>
      <c r="E146" s="21">
        <v>111842073</v>
      </c>
      <c r="H146" s="9"/>
      <c r="I146" s="7"/>
      <c r="J146" s="8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708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103" t="s">
        <v>0</v>
      </c>
      <c r="B151" s="103" t="s">
        <v>2</v>
      </c>
      <c r="C151" s="103" t="s">
        <v>3</v>
      </c>
      <c r="D151" s="103" t="s">
        <v>4</v>
      </c>
      <c r="E151" s="103" t="s">
        <v>5</v>
      </c>
      <c r="F151" s="105" t="s">
        <v>6</v>
      </c>
      <c r="G151" s="106"/>
      <c r="H151" s="107"/>
      <c r="I151" s="103" t="s">
        <v>7</v>
      </c>
      <c r="J151" s="103" t="s">
        <v>8</v>
      </c>
    </row>
    <row r="152" spans="1:10">
      <c r="A152" s="104"/>
      <c r="B152" s="104"/>
      <c r="C152" s="104"/>
      <c r="D152" s="104"/>
      <c r="E152" s="104"/>
      <c r="F152" s="46" t="s">
        <v>9</v>
      </c>
      <c r="G152" s="46" t="s">
        <v>10</v>
      </c>
      <c r="H152" s="46" t="s">
        <v>11</v>
      </c>
      <c r="I152" s="104"/>
      <c r="J152" s="104"/>
    </row>
    <row r="153" spans="1:10">
      <c r="A153" s="5" t="s">
        <v>714</v>
      </c>
      <c r="B153" s="6">
        <v>44823.811723854167</v>
      </c>
      <c r="C153" s="5" t="s">
        <v>54</v>
      </c>
      <c r="D153" s="11"/>
      <c r="E153" s="8"/>
      <c r="F153" s="9">
        <v>3057.63</v>
      </c>
      <c r="I153" s="7" t="s">
        <v>9</v>
      </c>
      <c r="J153" s="5" t="s">
        <v>54</v>
      </c>
    </row>
    <row r="154" spans="1:10">
      <c r="A154" s="5" t="s">
        <v>714</v>
      </c>
      <c r="B154" s="6">
        <v>44823.811723854167</v>
      </c>
      <c r="C154" s="5" t="s">
        <v>54</v>
      </c>
      <c r="D154" s="11"/>
      <c r="E154" s="8"/>
      <c r="H154" s="9">
        <v>139.5</v>
      </c>
      <c r="I154" s="5" t="s">
        <v>33</v>
      </c>
      <c r="J154" s="5" t="s">
        <v>54</v>
      </c>
    </row>
    <row r="155" spans="1:10">
      <c r="A155" s="10" t="s">
        <v>15</v>
      </c>
      <c r="B155" s="3"/>
      <c r="C155" s="3"/>
      <c r="D155" s="11"/>
      <c r="E155" s="8"/>
      <c r="H155" s="9"/>
      <c r="I155" s="7"/>
      <c r="J155" s="5"/>
    </row>
    <row r="156" spans="1:10" ht="15.75">
      <c r="A156" s="12" t="s">
        <v>16</v>
      </c>
      <c r="B156" s="12" t="s">
        <v>17</v>
      </c>
      <c r="C156" s="12" t="s">
        <v>18</v>
      </c>
      <c r="D156" s="20">
        <v>111848910</v>
      </c>
      <c r="E156" s="21">
        <v>111848976</v>
      </c>
      <c r="H156" s="9"/>
      <c r="I156" s="7"/>
      <c r="J156" s="5"/>
    </row>
    <row r="159" spans="1:10">
      <c r="A159" s="1" t="s">
        <v>0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3" t="s">
        <v>746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103" t="s">
        <v>0</v>
      </c>
      <c r="B161" s="103" t="s">
        <v>2</v>
      </c>
      <c r="C161" s="103" t="s">
        <v>3</v>
      </c>
      <c r="D161" s="103" t="s">
        <v>4</v>
      </c>
      <c r="E161" s="103" t="s">
        <v>5</v>
      </c>
      <c r="F161" s="105" t="s">
        <v>6</v>
      </c>
      <c r="G161" s="106"/>
      <c r="H161" s="107"/>
      <c r="I161" s="103" t="s">
        <v>7</v>
      </c>
      <c r="J161" s="103" t="s">
        <v>8</v>
      </c>
    </row>
    <row r="162" spans="1:10">
      <c r="A162" s="104"/>
      <c r="B162" s="104"/>
      <c r="C162" s="104"/>
      <c r="D162" s="104"/>
      <c r="E162" s="104"/>
      <c r="F162" s="46" t="s">
        <v>9</v>
      </c>
      <c r="G162" s="46" t="s">
        <v>10</v>
      </c>
      <c r="H162" s="46" t="s">
        <v>11</v>
      </c>
      <c r="I162" s="104"/>
      <c r="J162" s="104"/>
    </row>
    <row r="163" spans="1:10">
      <c r="A163" s="5" t="s">
        <v>754</v>
      </c>
      <c r="B163" s="6">
        <v>44824.795308622684</v>
      </c>
      <c r="C163" s="5" t="s">
        <v>54</v>
      </c>
      <c r="D163" s="11"/>
      <c r="E163" s="8"/>
      <c r="F163" s="9">
        <v>2187.85</v>
      </c>
      <c r="I163" s="7" t="s">
        <v>9</v>
      </c>
      <c r="J163" s="5" t="s">
        <v>54</v>
      </c>
    </row>
    <row r="164" spans="1:10">
      <c r="A164" s="5" t="s">
        <v>754</v>
      </c>
      <c r="B164" s="6">
        <v>44824.795308622684</v>
      </c>
      <c r="C164" s="5" t="s">
        <v>54</v>
      </c>
      <c r="D164" s="11"/>
      <c r="E164" s="8"/>
      <c r="H164" s="9">
        <v>790.67</v>
      </c>
      <c r="I164" s="5" t="s">
        <v>33</v>
      </c>
      <c r="J164" s="5" t="s">
        <v>54</v>
      </c>
    </row>
    <row r="165" spans="1:10">
      <c r="A165" s="10" t="s">
        <v>15</v>
      </c>
      <c r="B165" s="3"/>
      <c r="C165" s="3"/>
      <c r="D165" s="11"/>
      <c r="E165" s="8"/>
      <c r="H165" s="9"/>
      <c r="I165" s="7"/>
      <c r="J165" s="5"/>
    </row>
    <row r="166" spans="1:10" ht="15.75">
      <c r="A166" s="12" t="s">
        <v>16</v>
      </c>
      <c r="B166" s="12" t="s">
        <v>17</v>
      </c>
      <c r="C166" s="12" t="s">
        <v>18</v>
      </c>
      <c r="D166" s="20">
        <v>111856616</v>
      </c>
      <c r="E166" s="21">
        <v>111856905</v>
      </c>
      <c r="H166" s="9"/>
      <c r="I166" s="7"/>
      <c r="J166" s="5"/>
    </row>
    <row r="169" spans="1:10">
      <c r="A169" s="1" t="s">
        <v>0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3" t="s">
        <v>784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103" t="s">
        <v>0</v>
      </c>
      <c r="B171" s="103" t="s">
        <v>2</v>
      </c>
      <c r="C171" s="103" t="s">
        <v>3</v>
      </c>
      <c r="D171" s="103" t="s">
        <v>4</v>
      </c>
      <c r="E171" s="103" t="s">
        <v>5</v>
      </c>
      <c r="F171" s="105" t="s">
        <v>6</v>
      </c>
      <c r="G171" s="106"/>
      <c r="H171" s="107"/>
      <c r="I171" s="103" t="s">
        <v>7</v>
      </c>
      <c r="J171" s="103" t="s">
        <v>8</v>
      </c>
    </row>
    <row r="172" spans="1:10">
      <c r="A172" s="104"/>
      <c r="B172" s="104"/>
      <c r="C172" s="104"/>
      <c r="D172" s="104"/>
      <c r="E172" s="104"/>
      <c r="F172" s="46" t="s">
        <v>9</v>
      </c>
      <c r="G172" s="46" t="s">
        <v>10</v>
      </c>
      <c r="H172" s="46" t="s">
        <v>11</v>
      </c>
      <c r="I172" s="104"/>
      <c r="J172" s="104"/>
    </row>
    <row r="173" spans="1:10">
      <c r="A173" s="5" t="s">
        <v>791</v>
      </c>
      <c r="B173" s="6">
        <v>44825.794877210647</v>
      </c>
      <c r="C173" s="5" t="s">
        <v>54</v>
      </c>
      <c r="D173" s="11"/>
      <c r="E173" s="8"/>
      <c r="F173" s="9">
        <v>2702.02</v>
      </c>
      <c r="I173" s="7" t="s">
        <v>9</v>
      </c>
      <c r="J173" s="5" t="s">
        <v>54</v>
      </c>
    </row>
    <row r="174" spans="1:10">
      <c r="A174" s="5" t="s">
        <v>791</v>
      </c>
      <c r="B174" s="6">
        <v>44825.794877210647</v>
      </c>
      <c r="C174" s="5" t="s">
        <v>54</v>
      </c>
      <c r="D174" s="11"/>
      <c r="E174" s="8"/>
      <c r="H174" s="9">
        <v>236.3</v>
      </c>
      <c r="I174" s="5" t="s">
        <v>33</v>
      </c>
      <c r="J174" s="5" t="s">
        <v>54</v>
      </c>
    </row>
    <row r="175" spans="1:10">
      <c r="A175" s="10" t="s">
        <v>15</v>
      </c>
      <c r="B175" s="3"/>
      <c r="C175" s="3"/>
      <c r="D175" s="11"/>
      <c r="E175" s="8"/>
      <c r="H175" s="9"/>
      <c r="I175" s="7"/>
      <c r="J175" s="5"/>
    </row>
    <row r="176" spans="1:10" ht="15.75">
      <c r="A176" s="12" t="s">
        <v>16</v>
      </c>
      <c r="B176" s="12" t="s">
        <v>17</v>
      </c>
      <c r="C176" s="12" t="s">
        <v>18</v>
      </c>
      <c r="D176" s="20">
        <v>111858315</v>
      </c>
      <c r="E176" s="21">
        <v>111863485</v>
      </c>
      <c r="H176" s="9"/>
      <c r="I176" s="7"/>
      <c r="J176" s="5"/>
    </row>
    <row r="179" spans="1:10">
      <c r="A179" s="1" t="s">
        <v>0</v>
      </c>
      <c r="B179" s="2"/>
      <c r="C179" s="2"/>
      <c r="D179" s="2"/>
      <c r="E179" s="2"/>
      <c r="F179" s="2"/>
      <c r="G179" s="2"/>
      <c r="H179" s="2"/>
      <c r="I179" s="2"/>
      <c r="J179" s="2"/>
    </row>
    <row r="180" spans="1:10">
      <c r="A180" s="3" t="s">
        <v>817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103" t="s">
        <v>0</v>
      </c>
      <c r="B181" s="103" t="s">
        <v>2</v>
      </c>
      <c r="C181" s="103" t="s">
        <v>3</v>
      </c>
      <c r="D181" s="103" t="s">
        <v>4</v>
      </c>
      <c r="E181" s="103" t="s">
        <v>5</v>
      </c>
      <c r="F181" s="105" t="s">
        <v>6</v>
      </c>
      <c r="G181" s="106"/>
      <c r="H181" s="107"/>
      <c r="I181" s="103" t="s">
        <v>7</v>
      </c>
      <c r="J181" s="103" t="s">
        <v>8</v>
      </c>
    </row>
    <row r="182" spans="1:10">
      <c r="A182" s="104"/>
      <c r="B182" s="104"/>
      <c r="C182" s="104"/>
      <c r="D182" s="104"/>
      <c r="E182" s="104"/>
      <c r="F182" s="46" t="s">
        <v>9</v>
      </c>
      <c r="G182" s="46" t="s">
        <v>10</v>
      </c>
      <c r="H182" s="46" t="s">
        <v>11</v>
      </c>
      <c r="I182" s="104"/>
      <c r="J182" s="104"/>
    </row>
    <row r="183" spans="1:10">
      <c r="A183" s="5" t="s">
        <v>824</v>
      </c>
      <c r="B183" s="6">
        <v>44826.793451018515</v>
      </c>
      <c r="C183" s="5" t="s">
        <v>54</v>
      </c>
      <c r="D183" s="11"/>
      <c r="E183" s="8"/>
      <c r="F183" s="9">
        <v>2325.83</v>
      </c>
      <c r="I183" s="7" t="s">
        <v>9</v>
      </c>
      <c r="J183" s="5" t="s">
        <v>54</v>
      </c>
    </row>
    <row r="184" spans="1:10">
      <c r="A184" s="5" t="s">
        <v>824</v>
      </c>
      <c r="B184" s="6">
        <v>44826.793451018515</v>
      </c>
      <c r="C184" s="5" t="s">
        <v>54</v>
      </c>
      <c r="D184" s="11"/>
      <c r="E184" s="8"/>
      <c r="H184" s="9">
        <v>291.39</v>
      </c>
      <c r="I184" s="5" t="s">
        <v>33</v>
      </c>
      <c r="J184" s="5" t="s">
        <v>54</v>
      </c>
    </row>
    <row r="185" spans="1:10">
      <c r="A185" s="10" t="s">
        <v>15</v>
      </c>
      <c r="B185" s="3"/>
      <c r="C185" s="3"/>
      <c r="D185" s="11"/>
      <c r="E185" s="8"/>
      <c r="H185" s="9"/>
      <c r="I185" s="7"/>
      <c r="J185" s="5"/>
    </row>
    <row r="186" spans="1:10" ht="15.75">
      <c r="A186" s="12" t="s">
        <v>16</v>
      </c>
      <c r="B186" s="12" t="s">
        <v>17</v>
      </c>
      <c r="C186" s="12" t="s">
        <v>18</v>
      </c>
      <c r="D186" s="20">
        <v>111866031</v>
      </c>
      <c r="E186" s="21">
        <v>111866155</v>
      </c>
      <c r="H186" s="9"/>
      <c r="I186" s="7"/>
      <c r="J186" s="5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853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3" t="s">
        <v>0</v>
      </c>
      <c r="B191" s="103" t="s">
        <v>2</v>
      </c>
      <c r="C191" s="103" t="s">
        <v>3</v>
      </c>
      <c r="D191" s="103" t="s">
        <v>4</v>
      </c>
      <c r="E191" s="103" t="s">
        <v>5</v>
      </c>
      <c r="F191" s="105" t="s">
        <v>6</v>
      </c>
      <c r="G191" s="106"/>
      <c r="H191" s="107"/>
      <c r="I191" s="103" t="s">
        <v>7</v>
      </c>
      <c r="J191" s="103" t="s">
        <v>8</v>
      </c>
    </row>
    <row r="192" spans="1:10">
      <c r="A192" s="104"/>
      <c r="B192" s="104"/>
      <c r="C192" s="104"/>
      <c r="D192" s="104"/>
      <c r="E192" s="104"/>
      <c r="F192" s="46" t="s">
        <v>9</v>
      </c>
      <c r="G192" s="46" t="s">
        <v>10</v>
      </c>
      <c r="H192" s="46" t="s">
        <v>11</v>
      </c>
      <c r="I192" s="104"/>
      <c r="J192" s="104"/>
    </row>
    <row r="193" spans="1:10">
      <c r="A193" s="5" t="s">
        <v>868</v>
      </c>
      <c r="B193" s="6">
        <v>44827.800372581019</v>
      </c>
      <c r="C193" s="5" t="s">
        <v>54</v>
      </c>
      <c r="D193" s="11"/>
      <c r="E193" s="8"/>
      <c r="F193" s="9">
        <v>1259.6600000000001</v>
      </c>
      <c r="I193" s="7" t="s">
        <v>9</v>
      </c>
      <c r="J193" s="5" t="s">
        <v>54</v>
      </c>
    </row>
    <row r="194" spans="1:10">
      <c r="A194" s="5" t="s">
        <v>868</v>
      </c>
      <c r="B194" s="6">
        <v>44827.800372581019</v>
      </c>
      <c r="C194" s="5" t="s">
        <v>54</v>
      </c>
      <c r="D194" s="11"/>
      <c r="E194" s="8"/>
      <c r="H194" s="9">
        <v>243.6</v>
      </c>
      <c r="I194" s="5" t="s">
        <v>33</v>
      </c>
      <c r="J194" s="5" t="s">
        <v>54</v>
      </c>
    </row>
    <row r="195" spans="1:10">
      <c r="A195" s="10" t="s">
        <v>15</v>
      </c>
      <c r="B195" s="3"/>
      <c r="C195" s="3"/>
      <c r="D195" s="11"/>
      <c r="E195" s="8"/>
      <c r="H195" s="9"/>
      <c r="I195" s="7"/>
      <c r="J195" s="5"/>
    </row>
    <row r="196" spans="1:10" ht="15.75">
      <c r="A196" s="12" t="s">
        <v>16</v>
      </c>
      <c r="B196" s="12" t="s">
        <v>17</v>
      </c>
      <c r="C196" s="12" t="s">
        <v>18</v>
      </c>
      <c r="D196" s="20">
        <v>111866033</v>
      </c>
      <c r="E196" s="21">
        <v>111866157</v>
      </c>
      <c r="H196" s="9"/>
      <c r="I196" s="7"/>
      <c r="J196" s="5"/>
    </row>
    <row r="197" spans="1:10">
      <c r="A197" s="5"/>
      <c r="B197" s="6"/>
      <c r="C197" s="5"/>
      <c r="D197" s="11"/>
      <c r="E197" s="8"/>
      <c r="H197" s="9"/>
      <c r="I197" s="7"/>
      <c r="J197" s="5"/>
    </row>
    <row r="198" spans="1:10">
      <c r="A198" s="5"/>
      <c r="B198" s="6"/>
      <c r="C198" s="5"/>
      <c r="D198" s="11"/>
      <c r="E198" s="8"/>
      <c r="H198" s="9"/>
      <c r="I198" s="7"/>
      <c r="J198" s="5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855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3" t="s">
        <v>0</v>
      </c>
      <c r="B201" s="103" t="s">
        <v>2</v>
      </c>
      <c r="C201" s="103" t="s">
        <v>3</v>
      </c>
      <c r="D201" s="103" t="s">
        <v>4</v>
      </c>
      <c r="E201" s="103" t="s">
        <v>5</v>
      </c>
      <c r="F201" s="105" t="s">
        <v>6</v>
      </c>
      <c r="G201" s="106"/>
      <c r="H201" s="107"/>
      <c r="I201" s="103" t="s">
        <v>7</v>
      </c>
      <c r="J201" s="103" t="s">
        <v>8</v>
      </c>
    </row>
    <row r="202" spans="1:10">
      <c r="A202" s="104"/>
      <c r="B202" s="104"/>
      <c r="C202" s="104"/>
      <c r="D202" s="104"/>
      <c r="E202" s="104"/>
      <c r="F202" s="46" t="s">
        <v>9</v>
      </c>
      <c r="G202" s="46" t="s">
        <v>10</v>
      </c>
      <c r="H202" s="46" t="s">
        <v>11</v>
      </c>
      <c r="I202" s="104"/>
      <c r="J202" s="104"/>
    </row>
    <row r="203" spans="1:10">
      <c r="A203" s="5" t="s">
        <v>867</v>
      </c>
      <c r="B203" s="6">
        <v>44828.583992812499</v>
      </c>
      <c r="C203" s="5" t="s">
        <v>54</v>
      </c>
      <c r="D203" s="11"/>
      <c r="E203" s="8"/>
      <c r="F203" s="9">
        <v>1066.79</v>
      </c>
      <c r="I203" s="7" t="s">
        <v>9</v>
      </c>
      <c r="J203" s="5" t="s">
        <v>54</v>
      </c>
    </row>
    <row r="204" spans="1:10">
      <c r="A204" s="5" t="s">
        <v>867</v>
      </c>
      <c r="B204" s="6">
        <v>44828.583992812499</v>
      </c>
      <c r="C204" s="5" t="s">
        <v>54</v>
      </c>
      <c r="D204" s="11"/>
      <c r="E204" s="8"/>
      <c r="H204" s="9">
        <v>220.1</v>
      </c>
      <c r="I204" s="5" t="s">
        <v>33</v>
      </c>
      <c r="J204" s="5" t="s">
        <v>54</v>
      </c>
    </row>
    <row r="205" spans="1:10">
      <c r="A205" s="10" t="s">
        <v>15</v>
      </c>
      <c r="B205" s="3"/>
      <c r="C205" s="3"/>
      <c r="D205" s="11"/>
      <c r="E205" s="8"/>
      <c r="H205" s="9"/>
      <c r="I205" s="7"/>
      <c r="J205" s="5"/>
    </row>
    <row r="206" spans="1:10" ht="15.75">
      <c r="A206" s="12" t="s">
        <v>16</v>
      </c>
      <c r="B206" s="12" t="s">
        <v>17</v>
      </c>
      <c r="C206" s="12" t="s">
        <v>18</v>
      </c>
      <c r="D206" s="20">
        <v>111867468</v>
      </c>
      <c r="E206" s="21">
        <v>111883114</v>
      </c>
      <c r="H206" s="9"/>
      <c r="I206" s="7"/>
      <c r="J206" s="5"/>
    </row>
    <row r="209" spans="1:10">
      <c r="A209" s="1" t="s">
        <v>0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3" t="s">
        <v>911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103" t="s">
        <v>0</v>
      </c>
      <c r="B211" s="103" t="s">
        <v>2</v>
      </c>
      <c r="C211" s="103" t="s">
        <v>3</v>
      </c>
      <c r="D211" s="103" t="s">
        <v>4</v>
      </c>
      <c r="E211" s="103" t="s">
        <v>5</v>
      </c>
      <c r="F211" s="105" t="s">
        <v>6</v>
      </c>
      <c r="G211" s="106"/>
      <c r="H211" s="107"/>
      <c r="I211" s="103" t="s">
        <v>7</v>
      </c>
      <c r="J211" s="103" t="s">
        <v>8</v>
      </c>
    </row>
    <row r="212" spans="1:10">
      <c r="A212" s="104"/>
      <c r="B212" s="104"/>
      <c r="C212" s="104"/>
      <c r="D212" s="104"/>
      <c r="E212" s="104"/>
      <c r="F212" s="46" t="s">
        <v>9</v>
      </c>
      <c r="G212" s="46" t="s">
        <v>10</v>
      </c>
      <c r="H212" s="46" t="s">
        <v>11</v>
      </c>
      <c r="I212" s="104"/>
      <c r="J212" s="104"/>
    </row>
    <row r="213" spans="1:10">
      <c r="A213" s="5" t="s">
        <v>918</v>
      </c>
      <c r="B213" s="6">
        <v>44830.793211226854</v>
      </c>
      <c r="C213" s="5" t="s">
        <v>54</v>
      </c>
      <c r="D213" s="11"/>
      <c r="E213" s="8"/>
      <c r="F213" s="9">
        <v>2463.2800000000002</v>
      </c>
      <c r="I213" s="7" t="s">
        <v>9</v>
      </c>
      <c r="J213" s="5" t="s">
        <v>54</v>
      </c>
    </row>
    <row r="214" spans="1:10">
      <c r="A214" s="10" t="s">
        <v>15</v>
      </c>
      <c r="B214" s="3"/>
      <c r="C214" s="3"/>
      <c r="D214" s="11"/>
      <c r="E214" s="8"/>
      <c r="H214" s="9"/>
      <c r="I214" s="7"/>
      <c r="J214" s="8"/>
    </row>
    <row r="215" spans="1:10" ht="15.75">
      <c r="A215" s="12" t="s">
        <v>16</v>
      </c>
      <c r="B215" s="12" t="s">
        <v>17</v>
      </c>
      <c r="C215" s="12" t="s">
        <v>18</v>
      </c>
      <c r="D215" s="20">
        <v>111889180</v>
      </c>
      <c r="E215" s="21">
        <v>111889458</v>
      </c>
      <c r="H215" s="9"/>
      <c r="I215" s="7"/>
      <c r="J215" s="8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952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103" t="s">
        <v>0</v>
      </c>
      <c r="B220" s="103" t="s">
        <v>2</v>
      </c>
      <c r="C220" s="103" t="s">
        <v>3</v>
      </c>
      <c r="D220" s="103" t="s">
        <v>4</v>
      </c>
      <c r="E220" s="103" t="s">
        <v>5</v>
      </c>
      <c r="F220" s="105" t="s">
        <v>6</v>
      </c>
      <c r="G220" s="106"/>
      <c r="H220" s="107"/>
      <c r="I220" s="103" t="s">
        <v>7</v>
      </c>
      <c r="J220" s="103" t="s">
        <v>8</v>
      </c>
    </row>
    <row r="221" spans="1:10">
      <c r="A221" s="104"/>
      <c r="B221" s="104"/>
      <c r="C221" s="104"/>
      <c r="D221" s="104"/>
      <c r="E221" s="104"/>
      <c r="F221" s="46" t="s">
        <v>9</v>
      </c>
      <c r="G221" s="46" t="s">
        <v>10</v>
      </c>
      <c r="H221" s="46" t="s">
        <v>11</v>
      </c>
      <c r="I221" s="104"/>
      <c r="J221" s="104"/>
    </row>
    <row r="222" spans="1:10">
      <c r="A222" s="5" t="s">
        <v>960</v>
      </c>
      <c r="B222" s="6">
        <v>44831.795281886574</v>
      </c>
      <c r="C222" s="5" t="s">
        <v>54</v>
      </c>
      <c r="D222" s="11"/>
      <c r="E222" s="8"/>
      <c r="F222" s="9">
        <v>2018.82</v>
      </c>
      <c r="I222" s="7" t="s">
        <v>9</v>
      </c>
      <c r="J222" s="5" t="s">
        <v>54</v>
      </c>
    </row>
    <row r="223" spans="1:10">
      <c r="A223" s="5" t="s">
        <v>960</v>
      </c>
      <c r="B223" s="6">
        <v>44831.795281886574</v>
      </c>
      <c r="C223" s="5" t="s">
        <v>959</v>
      </c>
      <c r="D223" s="11"/>
      <c r="E223" s="8"/>
      <c r="H223" s="9">
        <v>581.08000000000004</v>
      </c>
      <c r="I223" s="5" t="s">
        <v>418</v>
      </c>
      <c r="J223" s="5" t="s">
        <v>54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5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111897281</v>
      </c>
      <c r="E225" s="21">
        <v>111897408</v>
      </c>
      <c r="H225" s="9"/>
      <c r="I225" s="7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990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3" t="s">
        <v>0</v>
      </c>
      <c r="B230" s="103" t="s">
        <v>2</v>
      </c>
      <c r="C230" s="103" t="s">
        <v>3</v>
      </c>
      <c r="D230" s="103" t="s">
        <v>4</v>
      </c>
      <c r="E230" s="103" t="s">
        <v>5</v>
      </c>
      <c r="F230" s="105" t="s">
        <v>6</v>
      </c>
      <c r="G230" s="106"/>
      <c r="H230" s="107"/>
      <c r="I230" s="103" t="s">
        <v>7</v>
      </c>
      <c r="J230" s="103" t="s">
        <v>8</v>
      </c>
    </row>
    <row r="231" spans="1:10">
      <c r="A231" s="104"/>
      <c r="B231" s="104"/>
      <c r="C231" s="104"/>
      <c r="D231" s="104"/>
      <c r="E231" s="104"/>
      <c r="F231" s="46" t="s">
        <v>9</v>
      </c>
      <c r="G231" s="46" t="s">
        <v>10</v>
      </c>
      <c r="H231" s="46" t="s">
        <v>11</v>
      </c>
      <c r="I231" s="104"/>
      <c r="J231" s="104"/>
    </row>
    <row r="232" spans="1:10">
      <c r="A232" s="5" t="s">
        <v>997</v>
      </c>
      <c r="B232" s="6">
        <v>44832.797245717593</v>
      </c>
      <c r="C232" s="5" t="s">
        <v>54</v>
      </c>
      <c r="D232" s="11"/>
      <c r="E232" s="8"/>
      <c r="F232" s="9">
        <v>2268.25</v>
      </c>
      <c r="I232" s="7" t="s">
        <v>9</v>
      </c>
      <c r="J232" s="5" t="s">
        <v>54</v>
      </c>
    </row>
    <row r="233" spans="1:10">
      <c r="A233" s="5" t="s">
        <v>997</v>
      </c>
      <c r="B233" s="6">
        <v>44832.797245717593</v>
      </c>
      <c r="C233" s="5" t="s">
        <v>54</v>
      </c>
      <c r="D233" s="11"/>
      <c r="E233" s="8"/>
      <c r="H233" s="9">
        <v>145</v>
      </c>
      <c r="I233" s="5" t="s">
        <v>33</v>
      </c>
      <c r="J233" s="5" t="s">
        <v>54</v>
      </c>
    </row>
    <row r="234" spans="1:10">
      <c r="A234" s="10" t="s">
        <v>15</v>
      </c>
      <c r="B234" s="3"/>
      <c r="C234" s="3"/>
      <c r="D234" s="11"/>
      <c r="E234" s="8"/>
      <c r="H234" s="9"/>
      <c r="I234" s="7"/>
      <c r="J234" s="8"/>
    </row>
    <row r="235" spans="1:10" ht="15.75">
      <c r="A235" s="12" t="s">
        <v>16</v>
      </c>
      <c r="B235" s="12" t="s">
        <v>17</v>
      </c>
      <c r="C235" s="12" t="s">
        <v>18</v>
      </c>
      <c r="D235" s="20">
        <v>111904960</v>
      </c>
      <c r="E235" s="21">
        <v>111905076</v>
      </c>
      <c r="H235" s="9"/>
      <c r="I235" s="7"/>
      <c r="J235" s="8"/>
    </row>
    <row r="238" spans="1:10">
      <c r="A238" s="1" t="s">
        <v>0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3" t="s">
        <v>1023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103" t="s">
        <v>0</v>
      </c>
      <c r="B240" s="103" t="s">
        <v>2</v>
      </c>
      <c r="C240" s="103" t="s">
        <v>3</v>
      </c>
      <c r="D240" s="103" t="s">
        <v>4</v>
      </c>
      <c r="E240" s="103" t="s">
        <v>5</v>
      </c>
      <c r="F240" s="105" t="s">
        <v>6</v>
      </c>
      <c r="G240" s="106"/>
      <c r="H240" s="107"/>
      <c r="I240" s="103" t="s">
        <v>7</v>
      </c>
      <c r="J240" s="103" t="s">
        <v>8</v>
      </c>
    </row>
    <row r="241" spans="1:10">
      <c r="A241" s="104"/>
      <c r="B241" s="104"/>
      <c r="C241" s="104"/>
      <c r="D241" s="104"/>
      <c r="E241" s="104"/>
      <c r="F241" s="46" t="s">
        <v>9</v>
      </c>
      <c r="G241" s="46" t="s">
        <v>10</v>
      </c>
      <c r="H241" s="46" t="s">
        <v>11</v>
      </c>
      <c r="I241" s="104"/>
      <c r="J241" s="104"/>
    </row>
    <row r="242" spans="1:10">
      <c r="A242" s="5" t="s">
        <v>1030</v>
      </c>
      <c r="B242" s="6">
        <v>44833.791576307871</v>
      </c>
      <c r="C242" s="5" t="s">
        <v>54</v>
      </c>
      <c r="D242" s="11"/>
      <c r="E242" s="8"/>
      <c r="F242" s="9">
        <v>2839.22</v>
      </c>
      <c r="I242" s="7" t="s">
        <v>9</v>
      </c>
      <c r="J242" s="5" t="s">
        <v>54</v>
      </c>
    </row>
    <row r="243" spans="1:10">
      <c r="A243" s="5" t="s">
        <v>1030</v>
      </c>
      <c r="B243" s="6">
        <v>44833.791576307871</v>
      </c>
      <c r="C243" s="5" t="s">
        <v>54</v>
      </c>
      <c r="D243" s="11"/>
      <c r="E243" s="8"/>
      <c r="H243" s="9">
        <v>169.25</v>
      </c>
      <c r="I243" s="5" t="s">
        <v>33</v>
      </c>
      <c r="J243" s="5" t="s">
        <v>54</v>
      </c>
    </row>
    <row r="244" spans="1:10">
      <c r="A244" s="10" t="s">
        <v>15</v>
      </c>
      <c r="B244" s="3"/>
      <c r="C244" s="3"/>
      <c r="D244" s="11"/>
      <c r="E244" s="8"/>
      <c r="H244" s="9"/>
      <c r="I244" s="7"/>
      <c r="J244" s="5"/>
    </row>
    <row r="245" spans="1:10" ht="15.75">
      <c r="A245" s="12" t="s">
        <v>16</v>
      </c>
      <c r="B245" s="12" t="s">
        <v>17</v>
      </c>
      <c r="C245" s="12" t="s">
        <v>18</v>
      </c>
      <c r="D245" s="20">
        <v>111916557</v>
      </c>
      <c r="E245" s="21">
        <v>111917755</v>
      </c>
      <c r="H245" s="9"/>
      <c r="I245" s="7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1061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1075</v>
      </c>
      <c r="B252" s="6">
        <v>44834.763099293981</v>
      </c>
      <c r="C252" s="5" t="s">
        <v>54</v>
      </c>
      <c r="D252" s="11"/>
      <c r="E252" s="8"/>
      <c r="F252" s="9">
        <v>2312.59</v>
      </c>
      <c r="I252" s="7" t="s">
        <v>9</v>
      </c>
      <c r="J252" s="5" t="s">
        <v>54</v>
      </c>
    </row>
    <row r="253" spans="1:10">
      <c r="A253" s="5" t="s">
        <v>1075</v>
      </c>
      <c r="B253" s="6">
        <v>44834.763099293981</v>
      </c>
      <c r="C253" s="5" t="s">
        <v>54</v>
      </c>
      <c r="D253" s="11"/>
      <c r="E253" s="8"/>
      <c r="H253" s="9">
        <v>250</v>
      </c>
      <c r="I253" s="5" t="s">
        <v>33</v>
      </c>
      <c r="J253" s="5" t="s">
        <v>54</v>
      </c>
    </row>
    <row r="254" spans="1:10">
      <c r="A254" s="10" t="s">
        <v>15</v>
      </c>
      <c r="B254" s="3"/>
      <c r="C254" s="3"/>
      <c r="D254" s="11"/>
      <c r="E254" s="8"/>
      <c r="H254" s="9"/>
      <c r="I254" s="5"/>
      <c r="J254" s="5"/>
    </row>
    <row r="255" spans="1:10" ht="15.75">
      <c r="A255" s="12" t="s">
        <v>16</v>
      </c>
      <c r="B255" s="12" t="s">
        <v>17</v>
      </c>
      <c r="C255" s="12" t="s">
        <v>18</v>
      </c>
      <c r="D255" s="20">
        <v>111921462</v>
      </c>
      <c r="E255" s="21">
        <v>111925942</v>
      </c>
      <c r="H255" s="9"/>
      <c r="I255" s="5"/>
      <c r="J255" s="5"/>
    </row>
    <row r="256" spans="1:10">
      <c r="A256" s="5"/>
      <c r="B256" s="6"/>
      <c r="C256" s="5"/>
      <c r="D256" s="11"/>
      <c r="E256" s="8"/>
      <c r="H256" s="9"/>
      <c r="I256" s="5"/>
      <c r="J256" s="5"/>
    </row>
    <row r="257" spans="1:10">
      <c r="A257" s="5"/>
      <c r="B257" s="6"/>
      <c r="C257" s="5"/>
      <c r="D257" s="11"/>
      <c r="E257" s="8"/>
      <c r="H257" s="9"/>
      <c r="I257" s="5"/>
      <c r="J257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1057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3" t="s">
        <v>0</v>
      </c>
      <c r="B260" s="103" t="s">
        <v>2</v>
      </c>
      <c r="C260" s="103" t="s">
        <v>3</v>
      </c>
      <c r="D260" s="103" t="s">
        <v>4</v>
      </c>
      <c r="E260" s="103" t="s">
        <v>5</v>
      </c>
      <c r="F260" s="105" t="s">
        <v>6</v>
      </c>
      <c r="G260" s="106"/>
      <c r="H260" s="107"/>
      <c r="I260" s="103" t="s">
        <v>7</v>
      </c>
      <c r="J260" s="103" t="s">
        <v>8</v>
      </c>
    </row>
    <row r="261" spans="1:10">
      <c r="A261" s="104"/>
      <c r="B261" s="104"/>
      <c r="C261" s="104"/>
      <c r="D261" s="104"/>
      <c r="E261" s="104"/>
      <c r="F261" s="46" t="s">
        <v>9</v>
      </c>
      <c r="G261" s="46" t="s">
        <v>10</v>
      </c>
      <c r="H261" s="46" t="s">
        <v>11</v>
      </c>
      <c r="I261" s="104"/>
      <c r="J261" s="104"/>
    </row>
    <row r="262" spans="1:10">
      <c r="A262" s="5" t="s">
        <v>1074</v>
      </c>
      <c r="B262" s="6">
        <v>44835.596285995372</v>
      </c>
      <c r="C262" s="5" t="s">
        <v>54</v>
      </c>
      <c r="D262" s="11"/>
      <c r="E262" s="8"/>
      <c r="F262" s="9">
        <v>1224.17</v>
      </c>
      <c r="I262" s="7" t="s">
        <v>9</v>
      </c>
      <c r="J262" s="5" t="s">
        <v>54</v>
      </c>
    </row>
    <row r="263" spans="1:10">
      <c r="A263" s="5" t="s">
        <v>1074</v>
      </c>
      <c r="B263" s="6">
        <v>44835.596285995372</v>
      </c>
      <c r="C263" s="5" t="s">
        <v>959</v>
      </c>
      <c r="D263" s="11"/>
      <c r="E263" s="8"/>
      <c r="H263" s="9">
        <v>1195.75</v>
      </c>
      <c r="I263" s="5" t="s">
        <v>418</v>
      </c>
      <c r="J263" s="5" t="s">
        <v>54</v>
      </c>
    </row>
    <row r="264" spans="1:10">
      <c r="A264" s="10" t="s">
        <v>15</v>
      </c>
      <c r="B264" s="3"/>
      <c r="C264" s="3"/>
      <c r="D264" s="11"/>
      <c r="E264" s="8"/>
      <c r="H264" s="9"/>
      <c r="I264" s="5"/>
      <c r="J264" s="5"/>
    </row>
    <row r="265" spans="1:10" ht="15.75">
      <c r="A265" s="12" t="s">
        <v>16</v>
      </c>
      <c r="B265" s="12" t="s">
        <v>17</v>
      </c>
      <c r="C265" s="12" t="s">
        <v>18</v>
      </c>
      <c r="D265" s="20">
        <v>111921469</v>
      </c>
      <c r="E265" s="21">
        <v>111925943</v>
      </c>
      <c r="H265" s="9"/>
      <c r="I265" s="5"/>
      <c r="J265" s="5"/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1131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3" t="s">
        <v>0</v>
      </c>
      <c r="B270" s="103" t="s">
        <v>2</v>
      </c>
      <c r="C270" s="103" t="s">
        <v>3</v>
      </c>
      <c r="D270" s="103" t="s">
        <v>4</v>
      </c>
      <c r="E270" s="103" t="s">
        <v>5</v>
      </c>
      <c r="F270" s="105" t="s">
        <v>6</v>
      </c>
      <c r="G270" s="106"/>
      <c r="H270" s="107"/>
      <c r="I270" s="103" t="s">
        <v>7</v>
      </c>
      <c r="J270" s="103" t="s">
        <v>8</v>
      </c>
    </row>
    <row r="271" spans="1:10">
      <c r="A271" s="104"/>
      <c r="B271" s="104"/>
      <c r="C271" s="104"/>
      <c r="D271" s="104"/>
      <c r="E271" s="104"/>
      <c r="F271" s="46" t="s">
        <v>9</v>
      </c>
      <c r="G271" s="46" t="s">
        <v>10</v>
      </c>
      <c r="H271" s="46" t="s">
        <v>11</v>
      </c>
      <c r="I271" s="104"/>
      <c r="J271" s="104"/>
    </row>
    <row r="272" spans="1:10">
      <c r="A272" s="5" t="s">
        <v>1140</v>
      </c>
      <c r="B272" s="6">
        <v>44837.796156666664</v>
      </c>
      <c r="C272" s="5" t="s">
        <v>54</v>
      </c>
      <c r="D272" s="11"/>
      <c r="E272" s="8"/>
      <c r="F272" s="9">
        <v>2300.54</v>
      </c>
      <c r="I272" s="7" t="s">
        <v>9</v>
      </c>
      <c r="J272" s="5" t="s">
        <v>54</v>
      </c>
    </row>
    <row r="273" spans="1:10">
      <c r="A273" s="5" t="s">
        <v>1140</v>
      </c>
      <c r="B273" s="6">
        <v>44837.796156666664</v>
      </c>
      <c r="C273" s="5" t="s">
        <v>54</v>
      </c>
      <c r="D273" s="11"/>
      <c r="E273" s="8"/>
      <c r="H273" s="9">
        <v>375.46</v>
      </c>
      <c r="I273" s="5" t="s">
        <v>33</v>
      </c>
      <c r="J273" s="5" t="s">
        <v>54</v>
      </c>
    </row>
    <row r="274" spans="1:10">
      <c r="A274" s="10" t="s">
        <v>15</v>
      </c>
      <c r="B274" s="3"/>
      <c r="C274" s="3"/>
      <c r="D274" s="11"/>
      <c r="E274" s="8"/>
      <c r="H274" s="9"/>
      <c r="I274" s="7"/>
      <c r="J274" s="8"/>
    </row>
    <row r="275" spans="1:10" ht="15.75">
      <c r="A275" s="12" t="s">
        <v>16</v>
      </c>
      <c r="B275" s="12" t="s">
        <v>17</v>
      </c>
      <c r="C275" s="12" t="s">
        <v>18</v>
      </c>
      <c r="D275" s="20">
        <v>111927575</v>
      </c>
      <c r="E275" s="21">
        <v>111927678</v>
      </c>
      <c r="H275" s="9"/>
      <c r="I275" s="7"/>
      <c r="J275" s="8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1170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3" t="s">
        <v>0</v>
      </c>
      <c r="B280" s="103" t="s">
        <v>2</v>
      </c>
      <c r="C280" s="103" t="s">
        <v>3</v>
      </c>
      <c r="D280" s="103" t="s">
        <v>4</v>
      </c>
      <c r="E280" s="103" t="s">
        <v>5</v>
      </c>
      <c r="F280" s="105" t="s">
        <v>6</v>
      </c>
      <c r="G280" s="106"/>
      <c r="H280" s="107"/>
      <c r="I280" s="103" t="s">
        <v>7</v>
      </c>
      <c r="J280" s="103" t="s">
        <v>8</v>
      </c>
    </row>
    <row r="281" spans="1:10">
      <c r="A281" s="104"/>
      <c r="B281" s="104"/>
      <c r="C281" s="104"/>
      <c r="D281" s="104"/>
      <c r="E281" s="104"/>
      <c r="F281" s="46" t="s">
        <v>9</v>
      </c>
      <c r="G281" s="46" t="s">
        <v>10</v>
      </c>
      <c r="H281" s="46" t="s">
        <v>11</v>
      </c>
      <c r="I281" s="104"/>
      <c r="J281" s="104"/>
    </row>
    <row r="282" spans="1:10">
      <c r="A282" s="5" t="s">
        <v>1178</v>
      </c>
      <c r="B282" s="6">
        <v>44838.794650254633</v>
      </c>
      <c r="C282" s="5" t="s">
        <v>54</v>
      </c>
      <c r="D282" s="11"/>
      <c r="E282" s="8"/>
      <c r="F282" s="9">
        <v>1915.0827999999999</v>
      </c>
      <c r="I282" s="7" t="s">
        <v>9</v>
      </c>
      <c r="J282" s="5" t="s">
        <v>54</v>
      </c>
    </row>
    <row r="283" spans="1:10">
      <c r="A283" s="5" t="s">
        <v>1178</v>
      </c>
      <c r="B283" s="6">
        <v>44838.794650254633</v>
      </c>
      <c r="C283" s="5" t="s">
        <v>54</v>
      </c>
      <c r="D283" s="11"/>
      <c r="E283" s="8"/>
      <c r="H283" s="9">
        <v>70</v>
      </c>
      <c r="I283" s="5" t="s">
        <v>33</v>
      </c>
      <c r="J283" s="5" t="s">
        <v>54</v>
      </c>
    </row>
    <row r="284" spans="1:10">
      <c r="A284" s="10" t="s">
        <v>15</v>
      </c>
      <c r="B284" s="3"/>
      <c r="C284" s="3"/>
      <c r="D284" s="11"/>
      <c r="E284" s="8"/>
      <c r="H284" s="9"/>
      <c r="I284" s="7"/>
      <c r="J284" s="8"/>
    </row>
    <row r="285" spans="1:10" ht="15.75">
      <c r="A285" s="12" t="s">
        <v>16</v>
      </c>
      <c r="B285" s="12" t="s">
        <v>17</v>
      </c>
      <c r="C285" s="12" t="s">
        <v>18</v>
      </c>
      <c r="D285" s="20">
        <v>111942556</v>
      </c>
      <c r="E285" s="21">
        <v>111951841</v>
      </c>
      <c r="H285" s="9"/>
      <c r="I285" s="7"/>
      <c r="J285" s="8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1205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3" t="s">
        <v>0</v>
      </c>
      <c r="B290" s="103" t="s">
        <v>2</v>
      </c>
      <c r="C290" s="103" t="s">
        <v>3</v>
      </c>
      <c r="D290" s="103" t="s">
        <v>4</v>
      </c>
      <c r="E290" s="103" t="s">
        <v>5</v>
      </c>
      <c r="F290" s="105" t="s">
        <v>6</v>
      </c>
      <c r="G290" s="106"/>
      <c r="H290" s="107"/>
      <c r="I290" s="103" t="s">
        <v>7</v>
      </c>
      <c r="J290" s="103" t="s">
        <v>8</v>
      </c>
    </row>
    <row r="291" spans="1:10">
      <c r="A291" s="104"/>
      <c r="B291" s="104"/>
      <c r="C291" s="104"/>
      <c r="D291" s="104"/>
      <c r="E291" s="104"/>
      <c r="F291" s="46" t="s">
        <v>9</v>
      </c>
      <c r="G291" s="46" t="s">
        <v>10</v>
      </c>
      <c r="H291" s="46" t="s">
        <v>11</v>
      </c>
      <c r="I291" s="104"/>
      <c r="J291" s="104"/>
    </row>
    <row r="292" spans="1:10">
      <c r="A292" s="5" t="s">
        <v>1212</v>
      </c>
      <c r="B292" s="6">
        <v>44839.795156678243</v>
      </c>
      <c r="C292" s="5" t="s">
        <v>54</v>
      </c>
      <c r="D292" s="11"/>
      <c r="E292" s="8"/>
      <c r="F292" s="9">
        <v>2629.61</v>
      </c>
      <c r="I292" s="7" t="s">
        <v>9</v>
      </c>
      <c r="J292" s="5" t="s">
        <v>54</v>
      </c>
    </row>
    <row r="293" spans="1:10">
      <c r="A293" s="5" t="s">
        <v>1212</v>
      </c>
      <c r="B293" s="6">
        <v>44839.795156678243</v>
      </c>
      <c r="C293" s="5" t="s">
        <v>54</v>
      </c>
      <c r="D293" s="11"/>
      <c r="E293" s="8"/>
      <c r="H293" s="9">
        <v>221.92</v>
      </c>
      <c r="I293" s="5" t="s">
        <v>33</v>
      </c>
      <c r="J293" s="5" t="s">
        <v>54</v>
      </c>
    </row>
    <row r="294" spans="1:10">
      <c r="A294" s="5" t="s">
        <v>1212</v>
      </c>
      <c r="B294" s="6">
        <v>44839.795156678243</v>
      </c>
      <c r="C294" s="5" t="s">
        <v>54</v>
      </c>
      <c r="D294" s="11"/>
      <c r="E294" s="8"/>
      <c r="H294" s="9">
        <v>43</v>
      </c>
      <c r="I294" s="7" t="s">
        <v>1132</v>
      </c>
      <c r="J294" s="5" t="s">
        <v>54</v>
      </c>
    </row>
    <row r="295" spans="1:10">
      <c r="A295" s="10" t="s">
        <v>15</v>
      </c>
      <c r="B295" s="3"/>
      <c r="C295" s="3"/>
      <c r="D295" s="11"/>
      <c r="E295" s="8"/>
      <c r="H295" s="9"/>
      <c r="I295" s="7"/>
      <c r="J295" s="8"/>
    </row>
    <row r="296" spans="1:10" ht="15.75">
      <c r="A296" s="12" t="s">
        <v>16</v>
      </c>
      <c r="B296" s="12" t="s">
        <v>17</v>
      </c>
      <c r="C296" s="12" t="s">
        <v>18</v>
      </c>
      <c r="D296" s="20">
        <v>111957363</v>
      </c>
      <c r="E296" s="21">
        <v>111958460</v>
      </c>
      <c r="H296" s="9"/>
      <c r="I296" s="7"/>
      <c r="J296" s="8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1239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103" t="s">
        <v>0</v>
      </c>
      <c r="B301" s="103" t="s">
        <v>2</v>
      </c>
      <c r="C301" s="103" t="s">
        <v>3</v>
      </c>
      <c r="D301" s="103" t="s">
        <v>4</v>
      </c>
      <c r="E301" s="103" t="s">
        <v>5</v>
      </c>
      <c r="F301" s="105" t="s">
        <v>6</v>
      </c>
      <c r="G301" s="106"/>
      <c r="H301" s="107"/>
      <c r="I301" s="103" t="s">
        <v>7</v>
      </c>
      <c r="J301" s="103" t="s">
        <v>8</v>
      </c>
    </row>
    <row r="302" spans="1:10">
      <c r="A302" s="104"/>
      <c r="B302" s="104"/>
      <c r="C302" s="104"/>
      <c r="D302" s="104"/>
      <c r="E302" s="104"/>
      <c r="F302" s="46" t="s">
        <v>9</v>
      </c>
      <c r="G302" s="46" t="s">
        <v>10</v>
      </c>
      <c r="H302" s="46" t="s">
        <v>11</v>
      </c>
      <c r="I302" s="104"/>
      <c r="J302" s="104"/>
    </row>
    <row r="303" spans="1:10">
      <c r="A303" s="5" t="s">
        <v>1246</v>
      </c>
      <c r="B303" s="6">
        <v>44840.793052986111</v>
      </c>
      <c r="C303" s="5" t="s">
        <v>54</v>
      </c>
      <c r="D303" s="11"/>
      <c r="E303" s="8"/>
      <c r="F303" s="9">
        <v>2562.5</v>
      </c>
      <c r="I303" s="7" t="s">
        <v>9</v>
      </c>
      <c r="J303" s="5" t="s">
        <v>54</v>
      </c>
    </row>
    <row r="304" spans="1:10">
      <c r="A304" s="5" t="s">
        <v>1246</v>
      </c>
      <c r="B304" s="6">
        <v>44840.793052986111</v>
      </c>
      <c r="C304" s="5" t="s">
        <v>54</v>
      </c>
      <c r="D304" s="11"/>
      <c r="E304" s="8"/>
      <c r="H304" s="9">
        <v>343.3</v>
      </c>
      <c r="I304" s="5" t="s">
        <v>33</v>
      </c>
      <c r="J304" s="5" t="s">
        <v>54</v>
      </c>
    </row>
    <row r="305" spans="1:10">
      <c r="A305" s="10" t="s">
        <v>15</v>
      </c>
      <c r="B305" s="3"/>
      <c r="C305" s="3"/>
      <c r="D305" s="11"/>
      <c r="E305" s="8"/>
      <c r="H305" s="9"/>
      <c r="I305" s="7"/>
      <c r="J305" s="5"/>
    </row>
    <row r="306" spans="1:10" ht="15.75">
      <c r="A306" s="12" t="s">
        <v>16</v>
      </c>
      <c r="B306" s="12" t="s">
        <v>17</v>
      </c>
      <c r="C306" s="12" t="s">
        <v>18</v>
      </c>
      <c r="D306" s="20">
        <v>111968878</v>
      </c>
      <c r="E306" s="21">
        <v>111969002</v>
      </c>
      <c r="H306" s="9"/>
      <c r="I306" s="7"/>
      <c r="J306" s="5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1274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103" t="s">
        <v>0</v>
      </c>
      <c r="B311" s="103" t="s">
        <v>2</v>
      </c>
      <c r="C311" s="103" t="s">
        <v>3</v>
      </c>
      <c r="D311" s="103" t="s">
        <v>4</v>
      </c>
      <c r="E311" s="103" t="s">
        <v>5</v>
      </c>
      <c r="F311" s="105" t="s">
        <v>6</v>
      </c>
      <c r="G311" s="106"/>
      <c r="H311" s="107"/>
      <c r="I311" s="103" t="s">
        <v>7</v>
      </c>
      <c r="J311" s="103" t="s">
        <v>8</v>
      </c>
    </row>
    <row r="312" spans="1:10">
      <c r="A312" s="104"/>
      <c r="B312" s="104"/>
      <c r="C312" s="104"/>
      <c r="D312" s="104"/>
      <c r="E312" s="104"/>
      <c r="F312" s="46" t="s">
        <v>9</v>
      </c>
      <c r="G312" s="46" t="s">
        <v>10</v>
      </c>
      <c r="H312" s="46" t="s">
        <v>11</v>
      </c>
      <c r="I312" s="104"/>
      <c r="J312" s="104"/>
    </row>
    <row r="313" spans="1:10">
      <c r="A313" s="5" t="s">
        <v>1287</v>
      </c>
      <c r="B313" s="6">
        <v>44841.792857928238</v>
      </c>
      <c r="C313" s="5" t="s">
        <v>54</v>
      </c>
      <c r="D313" s="11"/>
      <c r="E313" s="8"/>
      <c r="F313" s="9">
        <v>2083.4</v>
      </c>
      <c r="I313" s="7" t="s">
        <v>9</v>
      </c>
      <c r="J313" s="5" t="s">
        <v>54</v>
      </c>
    </row>
    <row r="314" spans="1:10">
      <c r="A314" s="5" t="s">
        <v>1287</v>
      </c>
      <c r="B314" s="6">
        <v>44841.792857928238</v>
      </c>
      <c r="C314" s="5" t="s">
        <v>54</v>
      </c>
      <c r="D314" s="11"/>
      <c r="E314" s="8"/>
      <c r="H314" s="9">
        <v>822.13</v>
      </c>
      <c r="I314" s="5" t="s">
        <v>33</v>
      </c>
      <c r="J314" s="5" t="s">
        <v>54</v>
      </c>
    </row>
    <row r="315" spans="1:10">
      <c r="A315" s="10" t="s">
        <v>15</v>
      </c>
      <c r="B315" s="3"/>
      <c r="C315" s="3"/>
      <c r="D315" s="11"/>
      <c r="E315" s="8"/>
      <c r="H315" s="9"/>
      <c r="I315" s="7"/>
      <c r="J315" s="5"/>
    </row>
    <row r="316" spans="1:10" ht="15.75">
      <c r="A316" s="12" t="s">
        <v>16</v>
      </c>
      <c r="B316" s="12" t="s">
        <v>17</v>
      </c>
      <c r="C316" s="12" t="s">
        <v>18</v>
      </c>
      <c r="D316" s="20">
        <v>111968880</v>
      </c>
      <c r="E316" s="21">
        <v>111969003</v>
      </c>
      <c r="H316" s="9"/>
      <c r="I316" s="7"/>
      <c r="J316" s="5"/>
    </row>
    <row r="317" spans="1:10">
      <c r="A317" s="5"/>
      <c r="B317" s="6"/>
      <c r="C317" s="5"/>
      <c r="D317" s="11"/>
      <c r="E317" s="8"/>
      <c r="H317" s="9"/>
      <c r="I317" s="7"/>
      <c r="J317" s="5"/>
    </row>
    <row r="318" spans="1:10">
      <c r="A318" s="5"/>
      <c r="B318" s="6"/>
      <c r="C318" s="5"/>
      <c r="D318" s="11"/>
      <c r="E318" s="8"/>
      <c r="H318" s="9"/>
      <c r="I318" s="7"/>
      <c r="J318" s="5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1270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3" t="s">
        <v>0</v>
      </c>
      <c r="B321" s="103" t="s">
        <v>2</v>
      </c>
      <c r="C321" s="103" t="s">
        <v>3</v>
      </c>
      <c r="D321" s="103" t="s">
        <v>4</v>
      </c>
      <c r="E321" s="103" t="s">
        <v>5</v>
      </c>
      <c r="F321" s="105" t="s">
        <v>6</v>
      </c>
      <c r="G321" s="106"/>
      <c r="H321" s="107"/>
      <c r="I321" s="103" t="s">
        <v>7</v>
      </c>
      <c r="J321" s="103" t="s">
        <v>8</v>
      </c>
    </row>
    <row r="322" spans="1:10">
      <c r="A322" s="104"/>
      <c r="B322" s="104"/>
      <c r="C322" s="104"/>
      <c r="D322" s="104"/>
      <c r="E322" s="104"/>
      <c r="F322" s="46" t="s">
        <v>9</v>
      </c>
      <c r="G322" s="46" t="s">
        <v>10</v>
      </c>
      <c r="H322" s="46" t="s">
        <v>11</v>
      </c>
      <c r="I322" s="104"/>
      <c r="J322" s="104"/>
    </row>
    <row r="323" spans="1:10">
      <c r="A323" s="5" t="s">
        <v>1286</v>
      </c>
      <c r="B323" s="6">
        <v>44842.595039803244</v>
      </c>
      <c r="C323" s="5" t="s">
        <v>54</v>
      </c>
      <c r="D323" s="11"/>
      <c r="E323" s="8"/>
      <c r="F323" s="9">
        <v>3106.7851999999998</v>
      </c>
      <c r="I323" s="7" t="s">
        <v>9</v>
      </c>
      <c r="J323" s="5" t="s">
        <v>54</v>
      </c>
    </row>
    <row r="324" spans="1:10">
      <c r="A324" s="5" t="s">
        <v>1286</v>
      </c>
      <c r="B324" s="6">
        <v>44842.595039803244</v>
      </c>
      <c r="C324" s="5" t="s">
        <v>54</v>
      </c>
      <c r="D324" s="11"/>
      <c r="E324" s="8"/>
      <c r="H324" s="9">
        <v>424.3</v>
      </c>
      <c r="I324" s="5" t="s">
        <v>33</v>
      </c>
      <c r="J324" s="5" t="s">
        <v>54</v>
      </c>
    </row>
    <row r="325" spans="1:10">
      <c r="A325" s="10" t="s">
        <v>15</v>
      </c>
      <c r="B325" s="3"/>
      <c r="C325" s="3"/>
      <c r="D325" s="11"/>
      <c r="E325" s="8"/>
      <c r="H325" s="9"/>
      <c r="I325" s="7"/>
      <c r="J325" s="5"/>
    </row>
    <row r="326" spans="1:10" ht="15.75">
      <c r="A326" s="12" t="s">
        <v>16</v>
      </c>
      <c r="B326" s="12" t="s">
        <v>17</v>
      </c>
      <c r="C326" s="12" t="s">
        <v>18</v>
      </c>
      <c r="D326" s="20">
        <v>111976907</v>
      </c>
      <c r="E326" s="21">
        <v>111977089</v>
      </c>
      <c r="H326" s="9"/>
      <c r="I326" s="7"/>
      <c r="J326" s="5"/>
    </row>
    <row r="329" spans="1:10">
      <c r="A329" s="1" t="s">
        <v>0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3" t="s">
        <v>1337</v>
      </c>
      <c r="B330" s="2"/>
      <c r="C330" s="2"/>
      <c r="D330" s="2"/>
      <c r="E330" s="2"/>
      <c r="F330" s="2"/>
      <c r="G330" s="2"/>
      <c r="H330" s="2"/>
      <c r="I330" s="2"/>
      <c r="J330" s="2"/>
    </row>
    <row r="331" spans="1:10">
      <c r="A331" s="103" t="s">
        <v>0</v>
      </c>
      <c r="B331" s="103" t="s">
        <v>2</v>
      </c>
      <c r="C331" s="103" t="s">
        <v>3</v>
      </c>
      <c r="D331" s="103" t="s">
        <v>4</v>
      </c>
      <c r="E331" s="103" t="s">
        <v>5</v>
      </c>
      <c r="F331" s="105" t="s">
        <v>6</v>
      </c>
      <c r="G331" s="106"/>
      <c r="H331" s="107"/>
      <c r="I331" s="103" t="s">
        <v>7</v>
      </c>
      <c r="J331" s="103" t="s">
        <v>8</v>
      </c>
    </row>
    <row r="332" spans="1:10">
      <c r="A332" s="104"/>
      <c r="B332" s="104"/>
      <c r="C332" s="104"/>
      <c r="D332" s="104"/>
      <c r="E332" s="104"/>
      <c r="F332" s="46" t="s">
        <v>9</v>
      </c>
      <c r="G332" s="46" t="s">
        <v>10</v>
      </c>
      <c r="H332" s="46" t="s">
        <v>11</v>
      </c>
      <c r="I332" s="104"/>
      <c r="J332" s="104"/>
    </row>
    <row r="333" spans="1:10">
      <c r="A333" s="5" t="s">
        <v>1347</v>
      </c>
      <c r="B333" s="6">
        <v>44844.809780960648</v>
      </c>
      <c r="C333" s="5" t="s">
        <v>54</v>
      </c>
      <c r="D333" s="11"/>
      <c r="E333" s="8"/>
      <c r="F333" s="9">
        <v>2420.65</v>
      </c>
      <c r="I333" s="7" t="s">
        <v>9</v>
      </c>
      <c r="J333" s="5" t="s">
        <v>54</v>
      </c>
    </row>
    <row r="334" spans="1:10">
      <c r="A334" s="10" t="s">
        <v>15</v>
      </c>
      <c r="B334" s="3"/>
      <c r="C334" s="3"/>
      <c r="D334" s="11"/>
      <c r="E334" s="8"/>
      <c r="H334" s="9"/>
      <c r="I334" s="7"/>
      <c r="J334" s="5"/>
    </row>
    <row r="335" spans="1:10" ht="15.75">
      <c r="A335" s="12" t="s">
        <v>16</v>
      </c>
      <c r="B335" s="12" t="s">
        <v>17</v>
      </c>
      <c r="C335" s="12" t="s">
        <v>18</v>
      </c>
      <c r="D335" s="20">
        <v>111983662</v>
      </c>
      <c r="E335" s="21">
        <v>111983728</v>
      </c>
      <c r="H335" s="9"/>
      <c r="I335" s="7"/>
      <c r="J335" s="5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1374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3" t="s">
        <v>0</v>
      </c>
      <c r="B340" s="103" t="s">
        <v>2</v>
      </c>
      <c r="C340" s="103" t="s">
        <v>3</v>
      </c>
      <c r="D340" s="103" t="s">
        <v>4</v>
      </c>
      <c r="E340" s="103" t="s">
        <v>5</v>
      </c>
      <c r="F340" s="105" t="s">
        <v>6</v>
      </c>
      <c r="G340" s="106"/>
      <c r="H340" s="107"/>
      <c r="I340" s="103" t="s">
        <v>7</v>
      </c>
      <c r="J340" s="103" t="s">
        <v>8</v>
      </c>
    </row>
    <row r="341" spans="1:10">
      <c r="A341" s="104"/>
      <c r="B341" s="104"/>
      <c r="C341" s="104"/>
      <c r="D341" s="104"/>
      <c r="E341" s="104"/>
      <c r="F341" s="46" t="s">
        <v>9</v>
      </c>
      <c r="G341" s="46" t="s">
        <v>10</v>
      </c>
      <c r="H341" s="46" t="s">
        <v>11</v>
      </c>
      <c r="I341" s="104"/>
      <c r="J341" s="104"/>
    </row>
    <row r="342" spans="1:10">
      <c r="A342" s="5" t="s">
        <v>1381</v>
      </c>
      <c r="B342" s="6">
        <v>44845.802553935187</v>
      </c>
      <c r="C342" s="5" t="s">
        <v>54</v>
      </c>
      <c r="D342" s="11"/>
      <c r="E342" s="8"/>
      <c r="F342" s="9">
        <v>3136.21</v>
      </c>
      <c r="I342" s="7" t="s">
        <v>9</v>
      </c>
      <c r="J342" s="5" t="s">
        <v>54</v>
      </c>
    </row>
    <row r="343" spans="1:10">
      <c r="A343" s="5" t="s">
        <v>1381</v>
      </c>
      <c r="B343" s="6">
        <v>44845.802553935187</v>
      </c>
      <c r="C343" s="5" t="s">
        <v>54</v>
      </c>
      <c r="D343" s="11"/>
      <c r="E343" s="8"/>
      <c r="H343" s="9">
        <v>374.51</v>
      </c>
      <c r="I343" s="5" t="s">
        <v>33</v>
      </c>
      <c r="J343" s="5" t="s">
        <v>54</v>
      </c>
    </row>
    <row r="344" spans="1:10">
      <c r="A344" s="10" t="s">
        <v>15</v>
      </c>
      <c r="B344" s="3"/>
      <c r="C344" s="3"/>
      <c r="D344" s="11"/>
      <c r="E344" s="8"/>
      <c r="H344" s="9"/>
      <c r="I344" s="7"/>
      <c r="J344" s="5"/>
    </row>
    <row r="345" spans="1:10" ht="15.75">
      <c r="A345" s="12" t="s">
        <v>16</v>
      </c>
      <c r="B345" s="12" t="s">
        <v>17</v>
      </c>
      <c r="C345" s="12" t="s">
        <v>18</v>
      </c>
      <c r="D345" s="20">
        <v>111991267</v>
      </c>
      <c r="E345" s="21">
        <v>111991573</v>
      </c>
      <c r="H345" s="9"/>
      <c r="I345" s="7"/>
      <c r="J345" s="5"/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1415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103" t="s">
        <v>0</v>
      </c>
      <c r="B350" s="103" t="s">
        <v>2</v>
      </c>
      <c r="C350" s="103" t="s">
        <v>3</v>
      </c>
      <c r="D350" s="103" t="s">
        <v>4</v>
      </c>
      <c r="E350" s="103" t="s">
        <v>5</v>
      </c>
      <c r="F350" s="105" t="s">
        <v>6</v>
      </c>
      <c r="G350" s="106"/>
      <c r="H350" s="107"/>
      <c r="I350" s="103" t="s">
        <v>7</v>
      </c>
      <c r="J350" s="103" t="s">
        <v>8</v>
      </c>
    </row>
    <row r="351" spans="1:10">
      <c r="A351" s="104"/>
      <c r="B351" s="104"/>
      <c r="C351" s="104"/>
      <c r="D351" s="104"/>
      <c r="E351" s="104"/>
      <c r="F351" s="46" t="s">
        <v>9</v>
      </c>
      <c r="G351" s="46" t="s">
        <v>10</v>
      </c>
      <c r="H351" s="46" t="s">
        <v>11</v>
      </c>
      <c r="I351" s="104"/>
      <c r="J351" s="104"/>
    </row>
    <row r="352" spans="1:10">
      <c r="A352" s="5" t="s">
        <v>1422</v>
      </c>
      <c r="B352" s="6">
        <v>44846.792214131943</v>
      </c>
      <c r="C352" s="5" t="s">
        <v>54</v>
      </c>
      <c r="D352" s="11"/>
      <c r="E352" s="8"/>
      <c r="F352" s="9">
        <v>2302.02</v>
      </c>
      <c r="I352" s="7" t="s">
        <v>9</v>
      </c>
      <c r="J352" s="5" t="s">
        <v>54</v>
      </c>
    </row>
    <row r="353" spans="1:10">
      <c r="A353" s="10" t="s">
        <v>15</v>
      </c>
      <c r="B353" s="3"/>
      <c r="C353" s="3"/>
      <c r="D353" s="11"/>
      <c r="E353" s="8"/>
      <c r="H353" s="9"/>
      <c r="I353" s="7"/>
      <c r="J353" s="8"/>
    </row>
    <row r="354" spans="1:10" ht="15.75">
      <c r="A354" s="12" t="s">
        <v>16</v>
      </c>
      <c r="B354" s="12" t="s">
        <v>17</v>
      </c>
      <c r="C354" s="12" t="s">
        <v>18</v>
      </c>
      <c r="D354" s="20">
        <v>111996030</v>
      </c>
      <c r="E354" s="21">
        <v>112000499</v>
      </c>
      <c r="H354" s="9"/>
      <c r="I354" s="7"/>
      <c r="J354" s="8"/>
    </row>
    <row r="357" spans="1:10">
      <c r="A357" s="1" t="s">
        <v>0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3" t="s">
        <v>1451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103" t="s">
        <v>0</v>
      </c>
      <c r="B359" s="103" t="s">
        <v>2</v>
      </c>
      <c r="C359" s="103" t="s">
        <v>3</v>
      </c>
      <c r="D359" s="103" t="s">
        <v>4</v>
      </c>
      <c r="E359" s="103" t="s">
        <v>5</v>
      </c>
      <c r="F359" s="105" t="s">
        <v>6</v>
      </c>
      <c r="G359" s="106"/>
      <c r="H359" s="107"/>
      <c r="I359" s="103" t="s">
        <v>7</v>
      </c>
      <c r="J359" s="103" t="s">
        <v>8</v>
      </c>
    </row>
    <row r="360" spans="1:10">
      <c r="A360" s="104"/>
      <c r="B360" s="104"/>
      <c r="C360" s="104"/>
      <c r="D360" s="104"/>
      <c r="E360" s="104"/>
      <c r="F360" s="46" t="s">
        <v>9</v>
      </c>
      <c r="G360" s="46" t="s">
        <v>10</v>
      </c>
      <c r="H360" s="46" t="s">
        <v>11</v>
      </c>
      <c r="I360" s="104"/>
      <c r="J360" s="104"/>
    </row>
    <row r="361" spans="1:10">
      <c r="A361" s="5" t="s">
        <v>1458</v>
      </c>
      <c r="B361" s="6">
        <v>44847.795563518521</v>
      </c>
      <c r="C361" s="5" t="s">
        <v>54</v>
      </c>
      <c r="D361" s="11"/>
      <c r="E361" s="8"/>
      <c r="F361" s="9">
        <v>2170.67</v>
      </c>
      <c r="I361" s="7" t="s">
        <v>9</v>
      </c>
      <c r="J361" s="5" t="s">
        <v>54</v>
      </c>
    </row>
    <row r="362" spans="1:10">
      <c r="A362" s="10" t="s">
        <v>15</v>
      </c>
      <c r="B362" s="3"/>
      <c r="C362" s="3"/>
      <c r="D362" s="11"/>
      <c r="E362" s="8"/>
      <c r="H362" s="9"/>
      <c r="I362" s="7"/>
      <c r="J362" s="8"/>
    </row>
    <row r="363" spans="1:10" ht="15.75">
      <c r="A363" s="12" t="s">
        <v>16</v>
      </c>
      <c r="B363" s="12" t="s">
        <v>17</v>
      </c>
      <c r="C363" s="12" t="s">
        <v>18</v>
      </c>
      <c r="D363" s="20">
        <v>112010759</v>
      </c>
      <c r="E363" s="21">
        <v>112010878</v>
      </c>
      <c r="H363" s="9"/>
      <c r="I363" s="7"/>
      <c r="J363" s="8"/>
    </row>
    <row r="366" spans="1:10">
      <c r="A366" s="1" t="s">
        <v>0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3" t="s">
        <v>1496</v>
      </c>
      <c r="B367" s="2"/>
      <c r="C367" s="2"/>
      <c r="D367" s="2"/>
      <c r="E367" s="2"/>
      <c r="F367" s="2"/>
      <c r="G367" s="2"/>
      <c r="H367" s="2"/>
      <c r="I367" s="2"/>
      <c r="J367" s="2"/>
    </row>
    <row r="368" spans="1:10">
      <c r="A368" s="103" t="s">
        <v>0</v>
      </c>
      <c r="B368" s="103" t="s">
        <v>2</v>
      </c>
      <c r="C368" s="103" t="s">
        <v>3</v>
      </c>
      <c r="D368" s="103" t="s">
        <v>4</v>
      </c>
      <c r="E368" s="103" t="s">
        <v>5</v>
      </c>
      <c r="F368" s="105" t="s">
        <v>6</v>
      </c>
      <c r="G368" s="106"/>
      <c r="H368" s="107"/>
      <c r="I368" s="103" t="s">
        <v>7</v>
      </c>
      <c r="J368" s="103" t="s">
        <v>8</v>
      </c>
    </row>
    <row r="369" spans="1:10">
      <c r="A369" s="104"/>
      <c r="B369" s="104"/>
      <c r="C369" s="104"/>
      <c r="D369" s="104"/>
      <c r="E369" s="104"/>
      <c r="F369" s="46" t="s">
        <v>9</v>
      </c>
      <c r="G369" s="46" t="s">
        <v>10</v>
      </c>
      <c r="H369" s="46" t="s">
        <v>11</v>
      </c>
      <c r="I369" s="104"/>
      <c r="J369" s="104"/>
    </row>
    <row r="370" spans="1:10">
      <c r="A370" s="5" t="s">
        <v>1511</v>
      </c>
      <c r="B370" s="6">
        <v>44848.797890185182</v>
      </c>
      <c r="C370" s="5" t="s">
        <v>54</v>
      </c>
      <c r="D370" s="11"/>
      <c r="E370" s="8"/>
      <c r="F370" s="9">
        <v>3051.92</v>
      </c>
      <c r="I370" s="7" t="s">
        <v>9</v>
      </c>
      <c r="J370" s="5" t="s">
        <v>54</v>
      </c>
    </row>
    <row r="371" spans="1:10">
      <c r="A371" s="5" t="s">
        <v>1511</v>
      </c>
      <c r="B371" s="6">
        <v>44848.797890185182</v>
      </c>
      <c r="C371" s="5" t="s">
        <v>54</v>
      </c>
      <c r="D371" s="11"/>
      <c r="E371" s="8"/>
      <c r="H371" s="9">
        <v>206</v>
      </c>
      <c r="I371" s="5" t="s">
        <v>33</v>
      </c>
      <c r="J371" s="5" t="s">
        <v>54</v>
      </c>
    </row>
    <row r="372" spans="1:10">
      <c r="A372" s="5" t="s">
        <v>1511</v>
      </c>
      <c r="B372" s="6">
        <v>44848.797890185182</v>
      </c>
      <c r="C372" s="5" t="s">
        <v>54</v>
      </c>
      <c r="D372" s="11"/>
      <c r="E372" s="8"/>
      <c r="H372" s="9">
        <v>493.74</v>
      </c>
      <c r="I372" s="7" t="s">
        <v>1132</v>
      </c>
      <c r="J372" s="5" t="s">
        <v>54</v>
      </c>
    </row>
    <row r="373" spans="1:10">
      <c r="A373" s="10" t="s">
        <v>15</v>
      </c>
      <c r="B373" s="3"/>
      <c r="C373" s="3"/>
      <c r="D373" s="11"/>
      <c r="E373" s="8"/>
      <c r="H373" s="9"/>
      <c r="I373" s="7"/>
      <c r="J373" s="8"/>
    </row>
    <row r="374" spans="1:10" ht="15.75">
      <c r="A374" s="12" t="s">
        <v>16</v>
      </c>
      <c r="B374" s="12" t="s">
        <v>17</v>
      </c>
      <c r="C374" s="12" t="s">
        <v>18</v>
      </c>
      <c r="D374" s="20">
        <v>112010760</v>
      </c>
      <c r="E374" s="21">
        <v>112010882</v>
      </c>
      <c r="H374" s="9"/>
      <c r="I374" s="7"/>
      <c r="J374" s="8"/>
    </row>
    <row r="375" spans="1:10">
      <c r="A375" s="5"/>
      <c r="B375" s="6"/>
      <c r="C375" s="5"/>
      <c r="D375" s="11"/>
      <c r="E375" s="8"/>
      <c r="H375" s="9"/>
      <c r="I375" s="7"/>
      <c r="J375" s="8"/>
    </row>
    <row r="376" spans="1:10">
      <c r="A376" s="5"/>
      <c r="B376" s="6"/>
      <c r="C376" s="5"/>
      <c r="D376" s="11"/>
      <c r="E376" s="8"/>
      <c r="H376" s="9"/>
      <c r="I376" s="7"/>
      <c r="J376" s="8"/>
    </row>
    <row r="377" spans="1:10">
      <c r="A377" s="1" t="s">
        <v>0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3" t="s">
        <v>1491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103" t="s">
        <v>0</v>
      </c>
      <c r="B379" s="103" t="s">
        <v>2</v>
      </c>
      <c r="C379" s="103" t="s">
        <v>3</v>
      </c>
      <c r="D379" s="103" t="s">
        <v>4</v>
      </c>
      <c r="E379" s="103" t="s">
        <v>5</v>
      </c>
      <c r="F379" s="105" t="s">
        <v>6</v>
      </c>
      <c r="G379" s="106"/>
      <c r="H379" s="107"/>
      <c r="I379" s="103" t="s">
        <v>7</v>
      </c>
      <c r="J379" s="103" t="s">
        <v>8</v>
      </c>
    </row>
    <row r="380" spans="1:10">
      <c r="A380" s="104"/>
      <c r="B380" s="104"/>
      <c r="C380" s="104"/>
      <c r="D380" s="104"/>
      <c r="E380" s="104"/>
      <c r="F380" s="46" t="s">
        <v>9</v>
      </c>
      <c r="G380" s="46" t="s">
        <v>10</v>
      </c>
      <c r="H380" s="46" t="s">
        <v>11</v>
      </c>
      <c r="I380" s="104"/>
      <c r="J380" s="104"/>
    </row>
    <row r="381" spans="1:10">
      <c r="A381" s="5" t="s">
        <v>1510</v>
      </c>
      <c r="B381" s="6">
        <v>44849.588428819443</v>
      </c>
      <c r="C381" s="5" t="s">
        <v>54</v>
      </c>
      <c r="D381" s="11"/>
      <c r="E381" s="8"/>
      <c r="F381" s="9">
        <v>3296.42</v>
      </c>
      <c r="I381" s="7" t="s">
        <v>9</v>
      </c>
      <c r="J381" s="5" t="s">
        <v>54</v>
      </c>
    </row>
    <row r="382" spans="1:10">
      <c r="A382" s="5" t="s">
        <v>1510</v>
      </c>
      <c r="B382" s="6">
        <v>44849.588428819443</v>
      </c>
      <c r="C382" s="5" t="s">
        <v>54</v>
      </c>
      <c r="D382" s="11"/>
      <c r="E382" s="8"/>
      <c r="H382" s="9">
        <v>201.66</v>
      </c>
      <c r="I382" s="5" t="s">
        <v>33</v>
      </c>
      <c r="J382" s="5" t="s">
        <v>54</v>
      </c>
    </row>
    <row r="383" spans="1:10">
      <c r="A383" s="5" t="s">
        <v>1510</v>
      </c>
      <c r="B383" s="6">
        <v>44849.588428819443</v>
      </c>
      <c r="C383" s="5" t="s">
        <v>54</v>
      </c>
      <c r="D383" s="11"/>
      <c r="E383" s="8"/>
      <c r="H383" s="9">
        <v>288.89999999999998</v>
      </c>
      <c r="I383" s="7" t="s">
        <v>1132</v>
      </c>
      <c r="J383" s="5" t="s">
        <v>54</v>
      </c>
    </row>
    <row r="384" spans="1:10">
      <c r="A384" s="10" t="s">
        <v>15</v>
      </c>
      <c r="B384" s="3"/>
      <c r="C384" s="3"/>
      <c r="D384" s="11"/>
      <c r="E384" s="8"/>
      <c r="H384" s="9"/>
      <c r="I384" s="7"/>
      <c r="J384" s="8"/>
    </row>
    <row r="385" spans="1:10" ht="15.75">
      <c r="A385" s="12" t="s">
        <v>16</v>
      </c>
      <c r="B385" s="12" t="s">
        <v>17</v>
      </c>
      <c r="C385" s="12" t="s">
        <v>18</v>
      </c>
      <c r="D385" s="20">
        <v>112020909</v>
      </c>
      <c r="E385" s="21">
        <v>112020980</v>
      </c>
      <c r="H385" s="9"/>
      <c r="I385" s="7"/>
      <c r="J385" s="8"/>
    </row>
    <row r="388" spans="1:10">
      <c r="A388" s="1" t="s">
        <v>0</v>
      </c>
      <c r="B388" s="2"/>
      <c r="C388" s="2"/>
      <c r="D388" s="2"/>
      <c r="E388" s="2"/>
      <c r="F388" s="2"/>
      <c r="G388" s="2"/>
      <c r="H388" s="2"/>
      <c r="I388" s="2"/>
      <c r="J388" s="2"/>
    </row>
    <row r="389" spans="1:10">
      <c r="A389" s="3" t="s">
        <v>1564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103" t="s">
        <v>0</v>
      </c>
      <c r="B390" s="103" t="s">
        <v>2</v>
      </c>
      <c r="C390" s="103" t="s">
        <v>3</v>
      </c>
      <c r="D390" s="103" t="s">
        <v>4</v>
      </c>
      <c r="E390" s="103" t="s">
        <v>5</v>
      </c>
      <c r="F390" s="105" t="s">
        <v>6</v>
      </c>
      <c r="G390" s="106"/>
      <c r="H390" s="107"/>
      <c r="I390" s="103" t="s">
        <v>7</v>
      </c>
      <c r="J390" s="103" t="s">
        <v>8</v>
      </c>
    </row>
    <row r="391" spans="1:10">
      <c r="A391" s="104"/>
      <c r="B391" s="104"/>
      <c r="C391" s="104"/>
      <c r="D391" s="104"/>
      <c r="E391" s="104"/>
      <c r="F391" s="46" t="s">
        <v>9</v>
      </c>
      <c r="G391" s="46" t="s">
        <v>10</v>
      </c>
      <c r="H391" s="46" t="s">
        <v>11</v>
      </c>
      <c r="I391" s="104"/>
      <c r="J391" s="104"/>
    </row>
    <row r="392" spans="1:10">
      <c r="A392" s="5" t="s">
        <v>1572</v>
      </c>
      <c r="B392" s="6">
        <v>44851.796557384259</v>
      </c>
      <c r="C392" s="5" t="s">
        <v>54</v>
      </c>
      <c r="D392" s="11"/>
      <c r="E392" s="8"/>
      <c r="F392" s="9">
        <v>2204.81</v>
      </c>
      <c r="I392" s="7" t="s">
        <v>9</v>
      </c>
      <c r="J392" s="5" t="s">
        <v>54</v>
      </c>
    </row>
    <row r="393" spans="1:10">
      <c r="A393" s="5" t="s">
        <v>1572</v>
      </c>
      <c r="B393" s="6">
        <v>44851.796557384259</v>
      </c>
      <c r="C393" s="5" t="s">
        <v>54</v>
      </c>
      <c r="D393" s="11"/>
      <c r="E393" s="8"/>
      <c r="H393" s="9">
        <v>301.60000000000002</v>
      </c>
      <c r="I393" s="5" t="s">
        <v>33</v>
      </c>
      <c r="J393" s="5" t="s">
        <v>54</v>
      </c>
    </row>
    <row r="394" spans="1:10">
      <c r="A394" s="5" t="s">
        <v>1572</v>
      </c>
      <c r="B394" s="6">
        <v>44851.796557384259</v>
      </c>
      <c r="C394" s="5" t="s">
        <v>54</v>
      </c>
      <c r="D394" s="11"/>
      <c r="E394" s="8"/>
      <c r="H394" s="9">
        <v>311.85000000000002</v>
      </c>
      <c r="I394" s="7" t="s">
        <v>1132</v>
      </c>
      <c r="J394" s="5" t="s">
        <v>54</v>
      </c>
    </row>
    <row r="395" spans="1:10">
      <c r="A395" s="10" t="s">
        <v>15</v>
      </c>
      <c r="B395" s="3"/>
      <c r="C395" s="3"/>
      <c r="D395" s="11"/>
      <c r="E395" s="8"/>
      <c r="H395" s="9"/>
      <c r="I395" s="7"/>
      <c r="J395" s="5"/>
    </row>
    <row r="396" spans="1:10" ht="15.75">
      <c r="A396" s="12" t="s">
        <v>16</v>
      </c>
      <c r="B396" s="12" t="s">
        <v>17</v>
      </c>
      <c r="C396" s="12" t="s">
        <v>18</v>
      </c>
      <c r="D396" s="20">
        <v>112022719</v>
      </c>
      <c r="E396" s="21">
        <v>112027961</v>
      </c>
      <c r="H396" s="9"/>
      <c r="I396" s="7"/>
      <c r="J396" s="5"/>
    </row>
    <row r="399" spans="1:10">
      <c r="A399" s="1" t="s">
        <v>0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3" t="s">
        <v>1603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103" t="s">
        <v>0</v>
      </c>
      <c r="B401" s="103" t="s">
        <v>2</v>
      </c>
      <c r="C401" s="103" t="s">
        <v>3</v>
      </c>
      <c r="D401" s="103" t="s">
        <v>4</v>
      </c>
      <c r="E401" s="103" t="s">
        <v>5</v>
      </c>
      <c r="F401" s="105" t="s">
        <v>6</v>
      </c>
      <c r="G401" s="106"/>
      <c r="H401" s="107"/>
      <c r="I401" s="103" t="s">
        <v>7</v>
      </c>
      <c r="J401" s="103" t="s">
        <v>8</v>
      </c>
    </row>
    <row r="402" spans="1:10">
      <c r="A402" s="104"/>
      <c r="B402" s="104"/>
      <c r="C402" s="104"/>
      <c r="D402" s="104"/>
      <c r="E402" s="104"/>
      <c r="F402" s="46" t="s">
        <v>9</v>
      </c>
      <c r="G402" s="46" t="s">
        <v>10</v>
      </c>
      <c r="H402" s="46" t="s">
        <v>11</v>
      </c>
      <c r="I402" s="104"/>
      <c r="J402" s="104"/>
    </row>
    <row r="403" spans="1:10">
      <c r="A403" s="5" t="s">
        <v>1610</v>
      </c>
      <c r="B403" s="6">
        <v>44852.801984421298</v>
      </c>
      <c r="C403" s="5" t="s">
        <v>54</v>
      </c>
      <c r="D403" s="11"/>
      <c r="E403" s="8"/>
      <c r="F403" s="9">
        <v>3112.77</v>
      </c>
      <c r="I403" s="7" t="s">
        <v>9</v>
      </c>
      <c r="J403" s="5" t="s">
        <v>54</v>
      </c>
    </row>
    <row r="404" spans="1:10">
      <c r="A404" s="5" t="s">
        <v>1610</v>
      </c>
      <c r="B404" s="6">
        <v>44852.801984421298</v>
      </c>
      <c r="C404" s="5" t="s">
        <v>54</v>
      </c>
      <c r="D404" s="11"/>
      <c r="E404" s="8"/>
      <c r="H404" s="9">
        <v>410.1</v>
      </c>
      <c r="I404" s="5" t="s">
        <v>33</v>
      </c>
      <c r="J404" s="5" t="s">
        <v>54</v>
      </c>
    </row>
    <row r="405" spans="1:10">
      <c r="A405" s="10" t="s">
        <v>15</v>
      </c>
      <c r="B405" s="3"/>
      <c r="C405" s="3"/>
      <c r="D405" s="11"/>
      <c r="E405" s="8"/>
      <c r="F405" s="7"/>
      <c r="G405" s="5"/>
      <c r="H405" s="9"/>
      <c r="I405" s="5"/>
      <c r="J405" s="7"/>
    </row>
    <row r="406" spans="1:10">
      <c r="A406" s="12" t="s">
        <v>16</v>
      </c>
      <c r="B406" s="12" t="s">
        <v>17</v>
      </c>
      <c r="C406" s="12" t="s">
        <v>18</v>
      </c>
      <c r="D406" s="11"/>
      <c r="E406" s="8"/>
      <c r="F406" s="7"/>
      <c r="G406" s="5"/>
      <c r="H406" s="9"/>
      <c r="I406" s="5"/>
      <c r="J406" s="7"/>
    </row>
  </sheetData>
  <mergeCells count="328">
    <mergeCell ref="J321:J322"/>
    <mergeCell ref="I359:I360"/>
    <mergeCell ref="J359:J360"/>
    <mergeCell ref="A359:A360"/>
    <mergeCell ref="B359:B360"/>
    <mergeCell ref="C359:C360"/>
    <mergeCell ref="D359:D360"/>
    <mergeCell ref="E359:E360"/>
    <mergeCell ref="F359:H359"/>
    <mergeCell ref="F260:H260"/>
    <mergeCell ref="I260:I261"/>
    <mergeCell ref="J260:J261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C321:C322"/>
    <mergeCell ref="D321:D322"/>
    <mergeCell ref="E321:E322"/>
    <mergeCell ref="F321:H321"/>
    <mergeCell ref="I321:I32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I171:I172"/>
    <mergeCell ref="J171:J172"/>
    <mergeCell ref="A171:A172"/>
    <mergeCell ref="B171:B172"/>
    <mergeCell ref="C171:C172"/>
    <mergeCell ref="D171:D172"/>
    <mergeCell ref="E171:E172"/>
    <mergeCell ref="F171:H171"/>
    <mergeCell ref="I161:I162"/>
    <mergeCell ref="J161:J162"/>
    <mergeCell ref="A161:A162"/>
    <mergeCell ref="B161:B162"/>
    <mergeCell ref="C161:C162"/>
    <mergeCell ref="D161:D162"/>
    <mergeCell ref="E161:E162"/>
    <mergeCell ref="F161:H161"/>
    <mergeCell ref="I101:I102"/>
    <mergeCell ref="J101:J102"/>
    <mergeCell ref="A101:A102"/>
    <mergeCell ref="B101:B102"/>
    <mergeCell ref="C101:C102"/>
    <mergeCell ref="D101:D102"/>
    <mergeCell ref="E101:E102"/>
    <mergeCell ref="F101:H101"/>
    <mergeCell ref="J111:J112"/>
    <mergeCell ref="A111:A112"/>
    <mergeCell ref="B111:B112"/>
    <mergeCell ref="I111:I112"/>
    <mergeCell ref="C111:C112"/>
    <mergeCell ref="D111:D112"/>
    <mergeCell ref="E111:E112"/>
    <mergeCell ref="J121:J122"/>
    <mergeCell ref="A22:A23"/>
    <mergeCell ref="B22:B23"/>
    <mergeCell ref="C22:C23"/>
    <mergeCell ref="D22:D23"/>
    <mergeCell ref="E22:E23"/>
    <mergeCell ref="F61:H61"/>
    <mergeCell ref="I61:I62"/>
    <mergeCell ref="J61:J62"/>
    <mergeCell ref="A61:A62"/>
    <mergeCell ref="B61:B62"/>
    <mergeCell ref="C61:C62"/>
    <mergeCell ref="D61:D62"/>
    <mergeCell ref="E61:E62"/>
    <mergeCell ref="I51:I52"/>
    <mergeCell ref="J51:J52"/>
    <mergeCell ref="A51:A52"/>
    <mergeCell ref="B51:B52"/>
    <mergeCell ref="C51:C52"/>
    <mergeCell ref="D51:D52"/>
    <mergeCell ref="E51:E52"/>
    <mergeCell ref="F51:H51"/>
    <mergeCell ref="F22:H22"/>
    <mergeCell ref="I22:I23"/>
    <mergeCell ref="J22:J23"/>
    <mergeCell ref="I3:I4"/>
    <mergeCell ref="J3:J4"/>
    <mergeCell ref="A3:A4"/>
    <mergeCell ref="B3:B4"/>
    <mergeCell ref="C3:C4"/>
    <mergeCell ref="D3:D4"/>
    <mergeCell ref="E3:E4"/>
    <mergeCell ref="F3:H3"/>
    <mergeCell ref="F12:H12"/>
    <mergeCell ref="I12:I13"/>
    <mergeCell ref="J12:J13"/>
    <mergeCell ref="A12:A13"/>
    <mergeCell ref="B12:B13"/>
    <mergeCell ref="C12:C13"/>
    <mergeCell ref="D12:D13"/>
    <mergeCell ref="E12:E13"/>
    <mergeCell ref="E81:E82"/>
    <mergeCell ref="I32:I33"/>
    <mergeCell ref="J32:J33"/>
    <mergeCell ref="A32:A33"/>
    <mergeCell ref="B32:B33"/>
    <mergeCell ref="C32:C33"/>
    <mergeCell ref="D32:D33"/>
    <mergeCell ref="E32:E33"/>
    <mergeCell ref="F32:H32"/>
    <mergeCell ref="I42:I43"/>
    <mergeCell ref="J42:J43"/>
    <mergeCell ref="A42:A43"/>
    <mergeCell ref="B42:B43"/>
    <mergeCell ref="C42:C43"/>
    <mergeCell ref="D42:D43"/>
    <mergeCell ref="E42:E43"/>
    <mergeCell ref="F42:H42"/>
    <mergeCell ref="A71:A72"/>
    <mergeCell ref="B71:B72"/>
    <mergeCell ref="C71:C72"/>
    <mergeCell ref="D71:D72"/>
    <mergeCell ref="E71:E72"/>
    <mergeCell ref="I71:I72"/>
    <mergeCell ref="J71:J72"/>
    <mergeCell ref="F71:H71"/>
    <mergeCell ref="I151:I152"/>
    <mergeCell ref="J151:J152"/>
    <mergeCell ref="A151:A152"/>
    <mergeCell ref="B151:B152"/>
    <mergeCell ref="C151:C152"/>
    <mergeCell ref="I81:I82"/>
    <mergeCell ref="J81:J82"/>
    <mergeCell ref="I141:I142"/>
    <mergeCell ref="J141:J142"/>
    <mergeCell ref="A141:A142"/>
    <mergeCell ref="B141:B142"/>
    <mergeCell ref="C141:C142"/>
    <mergeCell ref="D141:D142"/>
    <mergeCell ref="E141:E142"/>
    <mergeCell ref="F141:H141"/>
    <mergeCell ref="I91:I92"/>
    <mergeCell ref="J91:J92"/>
    <mergeCell ref="A91:A92"/>
    <mergeCell ref="B91:B92"/>
    <mergeCell ref="F81:H81"/>
    <mergeCell ref="A81:A82"/>
    <mergeCell ref="B81:B82"/>
    <mergeCell ref="C81:C82"/>
    <mergeCell ref="D81:D82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181:I182"/>
    <mergeCell ref="J181:J182"/>
    <mergeCell ref="A181:A182"/>
    <mergeCell ref="B181:B182"/>
    <mergeCell ref="C181:C182"/>
    <mergeCell ref="D181:D182"/>
    <mergeCell ref="E181:E182"/>
    <mergeCell ref="F181:H181"/>
    <mergeCell ref="I191:I192"/>
    <mergeCell ref="J191:J192"/>
    <mergeCell ref="A191:A192"/>
    <mergeCell ref="E201:E202"/>
    <mergeCell ref="F201:H201"/>
    <mergeCell ref="I201:I202"/>
    <mergeCell ref="J201:J202"/>
    <mergeCell ref="J220:J221"/>
    <mergeCell ref="A220:A221"/>
    <mergeCell ref="B220:B221"/>
    <mergeCell ref="C220:C221"/>
    <mergeCell ref="D220:D221"/>
    <mergeCell ref="E220:E221"/>
    <mergeCell ref="J211:J212"/>
    <mergeCell ref="A211:A212"/>
    <mergeCell ref="B211:B212"/>
    <mergeCell ref="C211:C212"/>
    <mergeCell ref="D211:D212"/>
    <mergeCell ref="E211:E212"/>
    <mergeCell ref="F211:H211"/>
    <mergeCell ref="F220:H220"/>
    <mergeCell ref="C91:C92"/>
    <mergeCell ref="D91:D92"/>
    <mergeCell ref="E91:E92"/>
    <mergeCell ref="F91:H91"/>
    <mergeCell ref="F111:H111"/>
    <mergeCell ref="D151:D152"/>
    <mergeCell ref="E151:E152"/>
    <mergeCell ref="F151:H151"/>
    <mergeCell ref="I121:I122"/>
    <mergeCell ref="A121:A122"/>
    <mergeCell ref="B121:B122"/>
    <mergeCell ref="C121:C122"/>
    <mergeCell ref="D121:D122"/>
    <mergeCell ref="E121:E122"/>
    <mergeCell ref="F121:H12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B191:B192"/>
    <mergeCell ref="C191:C192"/>
    <mergeCell ref="D191:D192"/>
    <mergeCell ref="E191:E192"/>
    <mergeCell ref="F191:H191"/>
    <mergeCell ref="I240:I241"/>
    <mergeCell ref="J240:J241"/>
    <mergeCell ref="A240:A241"/>
    <mergeCell ref="B240:B241"/>
    <mergeCell ref="C240:C241"/>
    <mergeCell ref="A201:A202"/>
    <mergeCell ref="B201:B202"/>
    <mergeCell ref="C201:C202"/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I301:I302"/>
    <mergeCell ref="J301:J302"/>
    <mergeCell ref="I211:I212"/>
    <mergeCell ref="D201:D202"/>
    <mergeCell ref="I220:I221"/>
    <mergeCell ref="C311:C312"/>
    <mergeCell ref="D311:D312"/>
    <mergeCell ref="E311:E312"/>
    <mergeCell ref="F311:H311"/>
    <mergeCell ref="I311:I312"/>
    <mergeCell ref="J311:J312"/>
    <mergeCell ref="A321:A322"/>
    <mergeCell ref="B321:B322"/>
    <mergeCell ref="D240:D241"/>
    <mergeCell ref="E240:E241"/>
    <mergeCell ref="F240:H240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60:A261"/>
    <mergeCell ref="B260:B261"/>
    <mergeCell ref="C260:C261"/>
    <mergeCell ref="D260:D261"/>
    <mergeCell ref="E260:E261"/>
    <mergeCell ref="A368:A369"/>
    <mergeCell ref="B368:B369"/>
    <mergeCell ref="C368:C369"/>
    <mergeCell ref="D368:D369"/>
    <mergeCell ref="E368:E369"/>
    <mergeCell ref="F368:H368"/>
    <mergeCell ref="I368:I369"/>
    <mergeCell ref="J368:J369"/>
    <mergeCell ref="A301:A302"/>
    <mergeCell ref="B301:B302"/>
    <mergeCell ref="C301:C302"/>
    <mergeCell ref="D301:D302"/>
    <mergeCell ref="E301:E302"/>
    <mergeCell ref="F301:H301"/>
    <mergeCell ref="I350:I351"/>
    <mergeCell ref="J350:J351"/>
    <mergeCell ref="A350:A351"/>
    <mergeCell ref="B350:B351"/>
    <mergeCell ref="C350:C351"/>
    <mergeCell ref="D350:D351"/>
    <mergeCell ref="E350:E351"/>
    <mergeCell ref="F350:H350"/>
    <mergeCell ref="A311:A312"/>
    <mergeCell ref="B311:B312"/>
    <mergeCell ref="I401:I402"/>
    <mergeCell ref="J401:J402"/>
    <mergeCell ref="A401:A402"/>
    <mergeCell ref="B401:B402"/>
    <mergeCell ref="C401:C402"/>
    <mergeCell ref="D401:D402"/>
    <mergeCell ref="E401:E402"/>
    <mergeCell ref="F401:H401"/>
    <mergeCell ref="C379:C380"/>
    <mergeCell ref="D379:D380"/>
    <mergeCell ref="E379:E380"/>
    <mergeCell ref="F379:H379"/>
    <mergeCell ref="I379:I380"/>
    <mergeCell ref="J379:J380"/>
    <mergeCell ref="I390:I391"/>
    <mergeCell ref="J390:J391"/>
    <mergeCell ref="A390:A391"/>
    <mergeCell ref="B390:B391"/>
    <mergeCell ref="C390:C391"/>
    <mergeCell ref="D390:D391"/>
    <mergeCell ref="E390:E391"/>
    <mergeCell ref="F390:H390"/>
    <mergeCell ref="A379:A380"/>
    <mergeCell ref="B379:B38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459C-C17D-481C-8561-2923D62796D4}">
  <sheetPr>
    <tabColor theme="8"/>
  </sheetPr>
  <dimension ref="A1:J3416"/>
  <sheetViews>
    <sheetView topLeftCell="A3403" zoomScaleNormal="100" workbookViewId="0">
      <selection activeCell="D3334" sqref="D333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7109375" customWidth="1"/>
    <col min="5" max="5" width="27.7109375" customWidth="1"/>
    <col min="6" max="6" width="10.140625" bestFit="1" customWidth="1"/>
    <col min="7" max="7" width="8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55</v>
      </c>
      <c r="B5" s="6">
        <v>44805.51599403935</v>
      </c>
      <c r="C5" s="5" t="s">
        <v>56</v>
      </c>
      <c r="D5" s="13">
        <v>45162889337</v>
      </c>
      <c r="E5" s="5" t="s">
        <v>57</v>
      </c>
      <c r="H5" s="9">
        <v>2979.8</v>
      </c>
      <c r="I5" s="5" t="s">
        <v>22</v>
      </c>
      <c r="J5" s="5" t="s">
        <v>58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>
      <c r="A7" s="12" t="s">
        <v>16</v>
      </c>
      <c r="B7" s="12" t="s">
        <v>17</v>
      </c>
      <c r="C7" s="12" t="s">
        <v>18</v>
      </c>
      <c r="E7" s="8"/>
      <c r="H7" s="9"/>
      <c r="I7" s="7"/>
      <c r="J7" s="8"/>
    </row>
    <row r="8" spans="1:10">
      <c r="A8" s="5"/>
      <c r="B8" s="6"/>
      <c r="C8" s="5"/>
      <c r="D8" s="11"/>
      <c r="E8" s="8"/>
      <c r="H8" s="9"/>
      <c r="I8" s="7"/>
      <c r="J8" s="8"/>
    </row>
    <row r="9" spans="1:10">
      <c r="A9" s="5"/>
      <c r="B9" s="6"/>
      <c r="C9" s="5"/>
      <c r="D9" s="11"/>
      <c r="E9" s="8"/>
      <c r="H9" s="9"/>
      <c r="I9" s="7"/>
      <c r="J9" s="8"/>
    </row>
    <row r="10" spans="1:10">
      <c r="A10" s="5" t="s">
        <v>59</v>
      </c>
      <c r="B10" s="6">
        <v>44805.834426770831</v>
      </c>
      <c r="C10" s="5" t="s">
        <v>56</v>
      </c>
      <c r="D10" s="13">
        <v>296004001740019</v>
      </c>
      <c r="E10" s="5" t="s">
        <v>60</v>
      </c>
      <c r="H10" s="9">
        <v>776.69</v>
      </c>
      <c r="I10" s="5" t="s">
        <v>22</v>
      </c>
      <c r="J10" s="8" t="s">
        <v>61</v>
      </c>
    </row>
    <row r="11" spans="1:10">
      <c r="A11" s="5" t="s">
        <v>59</v>
      </c>
      <c r="B11" s="6">
        <v>44805.834426770831</v>
      </c>
      <c r="C11" s="5" t="s">
        <v>56</v>
      </c>
      <c r="D11" s="11"/>
      <c r="E11" s="8"/>
      <c r="F11" s="9">
        <v>95590.399999999994</v>
      </c>
      <c r="I11" s="7" t="s">
        <v>9</v>
      </c>
      <c r="J11" s="8" t="s">
        <v>62</v>
      </c>
    </row>
    <row r="12" spans="1:10">
      <c r="A12" s="5" t="s">
        <v>59</v>
      </c>
      <c r="B12" s="6">
        <v>44805.834426770831</v>
      </c>
      <c r="C12" s="5" t="s">
        <v>56</v>
      </c>
      <c r="D12" s="11"/>
      <c r="E12" s="8"/>
      <c r="F12" s="9">
        <v>20927</v>
      </c>
      <c r="I12" s="7" t="s">
        <v>9</v>
      </c>
      <c r="J12" s="8" t="s">
        <v>63</v>
      </c>
    </row>
    <row r="13" spans="1:10">
      <c r="A13" s="5" t="s">
        <v>59</v>
      </c>
      <c r="B13" s="6">
        <v>44805.834426770831</v>
      </c>
      <c r="C13" s="5" t="s">
        <v>56</v>
      </c>
      <c r="D13" s="11"/>
      <c r="E13" s="8"/>
      <c r="F13" s="9">
        <v>78883</v>
      </c>
      <c r="I13" s="7" t="s">
        <v>9</v>
      </c>
      <c r="J13" s="5" t="s">
        <v>64</v>
      </c>
    </row>
    <row r="14" spans="1:10">
      <c r="A14" s="5" t="s">
        <v>59</v>
      </c>
      <c r="B14" s="6">
        <v>44805.834426770831</v>
      </c>
      <c r="C14" s="5" t="s">
        <v>56</v>
      </c>
      <c r="D14" s="11"/>
      <c r="E14" s="8"/>
      <c r="F14" s="9">
        <v>27251.200000000001</v>
      </c>
      <c r="I14" s="7" t="s">
        <v>9</v>
      </c>
      <c r="J14" s="8" t="s">
        <v>65</v>
      </c>
    </row>
    <row r="15" spans="1:10">
      <c r="A15" s="5" t="s">
        <v>59</v>
      </c>
      <c r="B15" s="6">
        <v>44805.834426770831</v>
      </c>
      <c r="C15" s="5" t="s">
        <v>56</v>
      </c>
      <c r="D15" s="11"/>
      <c r="E15" s="8"/>
      <c r="F15" s="9">
        <v>16552.8</v>
      </c>
      <c r="I15" s="7" t="s">
        <v>9</v>
      </c>
      <c r="J15" s="8" t="s">
        <v>66</v>
      </c>
    </row>
    <row r="16" spans="1:10">
      <c r="A16" s="10" t="s">
        <v>15</v>
      </c>
      <c r="B16" s="3"/>
      <c r="C16" s="3"/>
      <c r="D16" s="15">
        <f>230017.2+9187.2</f>
        <v>239204.40000000002</v>
      </c>
      <c r="E16" s="8"/>
      <c r="F16" s="14">
        <f>SUM(F10:G15)</f>
        <v>239204.4</v>
      </c>
      <c r="H16" s="9"/>
      <c r="I16" s="7"/>
      <c r="J16" s="8"/>
    </row>
    <row r="17" spans="1:10">
      <c r="A17" s="12" t="s">
        <v>16</v>
      </c>
      <c r="B17" s="12" t="s">
        <v>17</v>
      </c>
      <c r="C17" s="12" t="s">
        <v>18</v>
      </c>
      <c r="D17" s="11"/>
      <c r="E17" s="8"/>
      <c r="H17" s="9"/>
      <c r="I17" s="7"/>
      <c r="J17" s="8"/>
    </row>
    <row r="18" spans="1:10" ht="15.75">
      <c r="D18" s="21">
        <v>111734667</v>
      </c>
    </row>
    <row r="19" spans="1:10" ht="15.75">
      <c r="D19" s="21">
        <v>111734748</v>
      </c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146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5" t="s">
        <v>183</v>
      </c>
      <c r="B25" s="6">
        <v>44806.438482696758</v>
      </c>
      <c r="C25" s="5" t="s">
        <v>56</v>
      </c>
      <c r="D25" s="11"/>
      <c r="E25" s="8"/>
      <c r="G25" s="9">
        <v>191.01</v>
      </c>
      <c r="I25" s="7" t="s">
        <v>10</v>
      </c>
      <c r="J25" s="8" t="s">
        <v>191</v>
      </c>
    </row>
    <row r="26" spans="1:10">
      <c r="A26" s="5" t="s">
        <v>183</v>
      </c>
      <c r="B26" s="6">
        <v>44806.438482696758</v>
      </c>
      <c r="C26" s="5" t="s">
        <v>56</v>
      </c>
      <c r="D26" s="11">
        <v>2913789865</v>
      </c>
      <c r="E26" s="8" t="s">
        <v>184</v>
      </c>
      <c r="H26" s="9">
        <v>2497.83</v>
      </c>
      <c r="I26" s="5" t="s">
        <v>22</v>
      </c>
      <c r="J26" s="8" t="s">
        <v>185</v>
      </c>
    </row>
    <row r="27" spans="1:10">
      <c r="A27" s="5" t="s">
        <v>183</v>
      </c>
      <c r="B27" s="6">
        <v>44806.438482696758</v>
      </c>
      <c r="C27" s="5" t="s">
        <v>56</v>
      </c>
      <c r="D27" s="13">
        <v>52316019146</v>
      </c>
      <c r="E27" s="5" t="s">
        <v>57</v>
      </c>
      <c r="H27" s="9">
        <v>23.4</v>
      </c>
      <c r="I27" s="5" t="s">
        <v>22</v>
      </c>
      <c r="J27" s="8" t="s">
        <v>185</v>
      </c>
    </row>
    <row r="28" spans="1:10">
      <c r="A28" s="5" t="s">
        <v>183</v>
      </c>
      <c r="B28" s="6">
        <v>44806.438482696758</v>
      </c>
      <c r="C28" s="5" t="s">
        <v>56</v>
      </c>
      <c r="D28" s="13">
        <v>45112929712</v>
      </c>
      <c r="E28" s="5" t="s">
        <v>57</v>
      </c>
      <c r="H28" s="9">
        <v>120</v>
      </c>
      <c r="I28" s="5" t="s">
        <v>22</v>
      </c>
      <c r="J28" s="8" t="s">
        <v>185</v>
      </c>
    </row>
    <row r="29" spans="1:10">
      <c r="A29" s="5" t="s">
        <v>183</v>
      </c>
      <c r="B29" s="6">
        <v>44806.438482696758</v>
      </c>
      <c r="C29" s="5" t="s">
        <v>56</v>
      </c>
      <c r="D29" s="13">
        <v>10360373234</v>
      </c>
      <c r="E29" s="5" t="s">
        <v>57</v>
      </c>
      <c r="H29" s="9">
        <v>526.5</v>
      </c>
      <c r="I29" s="5" t="s">
        <v>22</v>
      </c>
      <c r="J29" s="8" t="s">
        <v>185</v>
      </c>
    </row>
    <row r="30" spans="1:10">
      <c r="A30" s="5" t="s">
        <v>183</v>
      </c>
      <c r="B30" s="6">
        <v>44806.438482696758</v>
      </c>
      <c r="C30" s="5" t="s">
        <v>56</v>
      </c>
      <c r="D30" s="13">
        <v>45172857195</v>
      </c>
      <c r="E30" s="5" t="s">
        <v>57</v>
      </c>
      <c r="H30" s="9">
        <v>393.96</v>
      </c>
      <c r="I30" s="5" t="s">
        <v>22</v>
      </c>
      <c r="J30" s="8" t="s">
        <v>185</v>
      </c>
    </row>
    <row r="31" spans="1:10">
      <c r="A31" s="5" t="s">
        <v>183</v>
      </c>
      <c r="B31" s="6">
        <v>44806.438482696758</v>
      </c>
      <c r="C31" s="5" t="s">
        <v>56</v>
      </c>
      <c r="D31" s="11"/>
      <c r="E31" s="8"/>
      <c r="F31" s="9">
        <v>1851.5</v>
      </c>
      <c r="I31" s="7" t="s">
        <v>9</v>
      </c>
      <c r="J31" s="8" t="s">
        <v>186</v>
      </c>
    </row>
    <row r="32" spans="1:10">
      <c r="A32" s="5" t="s">
        <v>183</v>
      </c>
      <c r="B32" s="6">
        <v>44806.438482696758</v>
      </c>
      <c r="C32" s="5" t="s">
        <v>56</v>
      </c>
      <c r="D32" s="11"/>
      <c r="E32" s="8"/>
      <c r="F32" s="9">
        <v>19662.5</v>
      </c>
      <c r="I32" s="7" t="s">
        <v>9</v>
      </c>
      <c r="J32" s="8" t="s">
        <v>187</v>
      </c>
    </row>
    <row r="33" spans="1:10">
      <c r="A33" s="5" t="s">
        <v>183</v>
      </c>
      <c r="B33" s="6">
        <v>44806.438482696758</v>
      </c>
      <c r="C33" s="5" t="s">
        <v>56</v>
      </c>
      <c r="D33" s="11"/>
      <c r="E33" s="8"/>
      <c r="F33" s="9">
        <v>18978.900000000001</v>
      </c>
      <c r="I33" s="7" t="s">
        <v>9</v>
      </c>
      <c r="J33" s="8" t="s">
        <v>188</v>
      </c>
    </row>
    <row r="34" spans="1:10">
      <c r="A34" s="5" t="s">
        <v>183</v>
      </c>
      <c r="B34" s="6">
        <v>44806.438482696758</v>
      </c>
      <c r="C34" s="5" t="s">
        <v>56</v>
      </c>
      <c r="D34" s="11"/>
      <c r="E34" s="8"/>
      <c r="F34" s="9">
        <v>8219.4</v>
      </c>
      <c r="I34" s="7" t="s">
        <v>9</v>
      </c>
      <c r="J34" s="8" t="s">
        <v>189</v>
      </c>
    </row>
    <row r="35" spans="1:10">
      <c r="A35" s="5" t="s">
        <v>183</v>
      </c>
      <c r="B35" s="6">
        <v>44806.438482696758</v>
      </c>
      <c r="C35" s="5" t="s">
        <v>56</v>
      </c>
      <c r="D35" s="11"/>
      <c r="E35" s="8"/>
      <c r="F35" s="9">
        <v>15303.7</v>
      </c>
      <c r="I35" s="7" t="s">
        <v>9</v>
      </c>
      <c r="J35" s="8" t="s">
        <v>190</v>
      </c>
    </row>
    <row r="36" spans="1:10">
      <c r="A36" s="5" t="s">
        <v>183</v>
      </c>
      <c r="B36" s="6">
        <v>44806.438482696758</v>
      </c>
      <c r="C36" s="5" t="s">
        <v>56</v>
      </c>
      <c r="D36" s="11"/>
      <c r="E36" s="8"/>
      <c r="F36" s="9">
        <v>45243</v>
      </c>
      <c r="I36" s="7" t="s">
        <v>9</v>
      </c>
      <c r="J36" s="8" t="s">
        <v>191</v>
      </c>
    </row>
    <row r="37" spans="1:10">
      <c r="A37" s="5" t="s">
        <v>183</v>
      </c>
      <c r="B37" s="6">
        <v>44806.438482696758</v>
      </c>
      <c r="C37" s="5" t="s">
        <v>56</v>
      </c>
      <c r="D37" s="11"/>
      <c r="E37" s="8"/>
      <c r="F37" s="9">
        <v>10135.700000000001</v>
      </c>
      <c r="I37" s="7" t="s">
        <v>9</v>
      </c>
      <c r="J37" s="8" t="s">
        <v>192</v>
      </c>
    </row>
    <row r="38" spans="1:10">
      <c r="A38" s="10" t="s">
        <v>15</v>
      </c>
      <c r="B38" s="3"/>
      <c r="C38" s="3"/>
      <c r="D38" s="25">
        <f>96965.71+22620</f>
        <v>119585.71</v>
      </c>
      <c r="E38" s="8"/>
      <c r="F38" s="23">
        <f>SUM(F25:G37)</f>
        <v>119585.71</v>
      </c>
      <c r="G38" s="9"/>
      <c r="I38" s="7"/>
      <c r="J38" s="8"/>
    </row>
    <row r="39" spans="1:10">
      <c r="A39" s="12" t="s">
        <v>16</v>
      </c>
      <c r="B39" s="12" t="s">
        <v>17</v>
      </c>
      <c r="C39" s="12" t="s">
        <v>18</v>
      </c>
      <c r="D39" s="11"/>
      <c r="E39" s="8"/>
      <c r="H39" s="9"/>
      <c r="I39" s="7"/>
      <c r="J39" s="8"/>
    </row>
    <row r="40" spans="1:10" ht="15.75">
      <c r="A40" s="5"/>
      <c r="B40" s="6"/>
      <c r="C40" s="5"/>
      <c r="D40" s="21">
        <v>111734668</v>
      </c>
      <c r="E40" s="8"/>
      <c r="H40" s="9"/>
      <c r="I40" s="7"/>
      <c r="J40" s="8"/>
    </row>
    <row r="41" spans="1:10" ht="15.75">
      <c r="A41" s="5"/>
      <c r="B41" s="6"/>
      <c r="C41" s="5"/>
      <c r="D41" s="21">
        <v>111734751</v>
      </c>
      <c r="E41" s="8"/>
      <c r="H41" s="9"/>
      <c r="I41" s="7"/>
      <c r="J41" s="8"/>
    </row>
    <row r="42" spans="1:10">
      <c r="A42" s="5"/>
      <c r="B42" s="6"/>
      <c r="C42" s="5"/>
      <c r="D42" s="11"/>
      <c r="E42" s="8"/>
      <c r="H42" s="9"/>
      <c r="I42" s="7"/>
      <c r="J42" s="8"/>
    </row>
    <row r="43" spans="1:10">
      <c r="A43" s="5" t="s">
        <v>193</v>
      </c>
      <c r="B43" s="6">
        <v>44806.841881493056</v>
      </c>
      <c r="C43" s="5" t="s">
        <v>56</v>
      </c>
      <c r="D43" s="11"/>
      <c r="E43" s="8"/>
      <c r="G43" s="9">
        <v>483.37</v>
      </c>
      <c r="I43" s="7" t="s">
        <v>10</v>
      </c>
      <c r="J43" s="5" t="s">
        <v>58</v>
      </c>
    </row>
    <row r="44" spans="1:10">
      <c r="A44" s="5" t="s">
        <v>193</v>
      </c>
      <c r="B44" s="6">
        <v>44806.841881493056</v>
      </c>
      <c r="C44" s="5" t="s">
        <v>56</v>
      </c>
      <c r="D44" s="11"/>
      <c r="E44" s="8"/>
      <c r="G44" s="9">
        <v>329.6</v>
      </c>
      <c r="I44" s="7" t="s">
        <v>10</v>
      </c>
      <c r="J44" s="8" t="s">
        <v>199</v>
      </c>
    </row>
    <row r="45" spans="1:10">
      <c r="A45" s="5" t="s">
        <v>193</v>
      </c>
      <c r="B45" s="6">
        <v>44806.841881493056</v>
      </c>
      <c r="C45" s="5" t="s">
        <v>56</v>
      </c>
      <c r="D45" s="11"/>
      <c r="E45" s="8"/>
      <c r="G45" s="9">
        <v>1573.04</v>
      </c>
      <c r="I45" s="7" t="s">
        <v>10</v>
      </c>
      <c r="J45" s="8" t="s">
        <v>66</v>
      </c>
    </row>
    <row r="46" spans="1:10">
      <c r="A46" s="5" t="s">
        <v>193</v>
      </c>
      <c r="B46" s="6">
        <v>44806.841881493056</v>
      </c>
      <c r="C46" s="5" t="s">
        <v>56</v>
      </c>
      <c r="D46" s="13">
        <v>45172857889</v>
      </c>
      <c r="E46" s="5" t="s">
        <v>57</v>
      </c>
      <c r="H46" s="9">
        <v>12195</v>
      </c>
      <c r="I46" s="5" t="s">
        <v>22</v>
      </c>
      <c r="J46" s="5" t="s">
        <v>58</v>
      </c>
    </row>
    <row r="47" spans="1:10">
      <c r="A47" s="5" t="s">
        <v>193</v>
      </c>
      <c r="B47" s="6">
        <v>44806.841881493056</v>
      </c>
      <c r="C47" s="5" t="s">
        <v>56</v>
      </c>
      <c r="D47" s="13">
        <v>45112930433</v>
      </c>
      <c r="E47" s="5" t="s">
        <v>57</v>
      </c>
      <c r="H47" s="9">
        <v>14732</v>
      </c>
      <c r="I47" s="5" t="s">
        <v>22</v>
      </c>
      <c r="J47" s="5" t="s">
        <v>58</v>
      </c>
    </row>
    <row r="48" spans="1:10">
      <c r="A48" s="5" t="s">
        <v>193</v>
      </c>
      <c r="B48" s="6">
        <v>44806.841881493056</v>
      </c>
      <c r="C48" s="5" t="s">
        <v>56</v>
      </c>
      <c r="D48" s="13">
        <v>45132797066</v>
      </c>
      <c r="E48" s="5" t="s">
        <v>57</v>
      </c>
      <c r="H48" s="9">
        <v>15292.8</v>
      </c>
      <c r="I48" s="5" t="s">
        <v>22</v>
      </c>
      <c r="J48" s="5" t="s">
        <v>58</v>
      </c>
    </row>
    <row r="49" spans="1:10">
      <c r="A49" s="5" t="s">
        <v>193</v>
      </c>
      <c r="B49" s="6">
        <v>44806.841881493056</v>
      </c>
      <c r="C49" s="5" t="s">
        <v>56</v>
      </c>
      <c r="D49" s="13">
        <v>295404000580048</v>
      </c>
      <c r="E49" s="5" t="s">
        <v>60</v>
      </c>
      <c r="H49" s="9">
        <v>17014.29</v>
      </c>
      <c r="I49" s="5" t="s">
        <v>22</v>
      </c>
      <c r="J49" s="8" t="s">
        <v>61</v>
      </c>
    </row>
    <row r="50" spans="1:10">
      <c r="A50" s="5" t="s">
        <v>193</v>
      </c>
      <c r="B50" s="6">
        <v>44806.841881493056</v>
      </c>
      <c r="C50" s="5" t="s">
        <v>56</v>
      </c>
      <c r="D50" s="11">
        <v>180129</v>
      </c>
      <c r="E50" s="5" t="s">
        <v>194</v>
      </c>
      <c r="H50" s="9">
        <v>55576.800000000003</v>
      </c>
      <c r="I50" s="5" t="s">
        <v>22</v>
      </c>
      <c r="J50" s="5" t="s">
        <v>195</v>
      </c>
    </row>
    <row r="51" spans="1:10">
      <c r="A51" s="5" t="s">
        <v>193</v>
      </c>
      <c r="B51" s="6">
        <v>44806.841881493056</v>
      </c>
      <c r="C51" s="5" t="s">
        <v>56</v>
      </c>
      <c r="D51" s="11">
        <v>180506</v>
      </c>
      <c r="E51" s="5" t="s">
        <v>196</v>
      </c>
      <c r="H51" s="9">
        <v>8352</v>
      </c>
      <c r="I51" s="5" t="s">
        <v>22</v>
      </c>
      <c r="J51" s="5" t="s">
        <v>195</v>
      </c>
    </row>
    <row r="52" spans="1:10">
      <c r="A52" s="5" t="s">
        <v>193</v>
      </c>
      <c r="B52" s="6">
        <v>44806.841881493056</v>
      </c>
      <c r="C52" s="5" t="s">
        <v>56</v>
      </c>
      <c r="D52" s="13">
        <v>45152795183</v>
      </c>
      <c r="E52" s="5" t="s">
        <v>57</v>
      </c>
      <c r="H52" s="9">
        <v>1953.56</v>
      </c>
      <c r="I52" s="5" t="s">
        <v>22</v>
      </c>
      <c r="J52" s="5" t="s">
        <v>58</v>
      </c>
    </row>
    <row r="53" spans="1:10">
      <c r="A53" s="5" t="s">
        <v>193</v>
      </c>
      <c r="B53" s="6">
        <v>44806.841881493056</v>
      </c>
      <c r="C53" s="5" t="s">
        <v>56</v>
      </c>
      <c r="D53" s="13">
        <v>45152795183</v>
      </c>
      <c r="E53" s="5" t="s">
        <v>57</v>
      </c>
      <c r="H53" s="9">
        <v>501.71</v>
      </c>
      <c r="I53" s="5" t="s">
        <v>22</v>
      </c>
      <c r="J53" s="5" t="s">
        <v>58</v>
      </c>
    </row>
    <row r="54" spans="1:10">
      <c r="A54" s="5" t="s">
        <v>193</v>
      </c>
      <c r="B54" s="6">
        <v>44806.841881493056</v>
      </c>
      <c r="C54" s="5" t="s">
        <v>56</v>
      </c>
      <c r="D54" s="13">
        <v>19340458307</v>
      </c>
      <c r="E54" s="5" t="s">
        <v>57</v>
      </c>
      <c r="H54" s="9">
        <v>18460</v>
      </c>
      <c r="I54" s="5" t="s">
        <v>22</v>
      </c>
      <c r="J54" s="5" t="s">
        <v>197</v>
      </c>
    </row>
    <row r="55" spans="1:10">
      <c r="A55" s="5" t="s">
        <v>193</v>
      </c>
      <c r="B55" s="6">
        <v>44806.841881493056</v>
      </c>
      <c r="C55" s="5" t="s">
        <v>56</v>
      </c>
      <c r="D55" s="13">
        <v>45143165742</v>
      </c>
      <c r="E55" s="5" t="s">
        <v>57</v>
      </c>
      <c r="H55" s="9">
        <v>480</v>
      </c>
      <c r="I55" s="5" t="s">
        <v>22</v>
      </c>
      <c r="J55" s="5" t="s">
        <v>197</v>
      </c>
    </row>
    <row r="56" spans="1:10">
      <c r="A56" s="5" t="s">
        <v>193</v>
      </c>
      <c r="B56" s="6">
        <v>44806.841881493056</v>
      </c>
      <c r="C56" s="5" t="s">
        <v>56</v>
      </c>
      <c r="D56" s="13">
        <v>45122913258</v>
      </c>
      <c r="E56" s="5" t="s">
        <v>57</v>
      </c>
      <c r="H56" s="9">
        <v>1560</v>
      </c>
      <c r="I56" s="5" t="s">
        <v>22</v>
      </c>
      <c r="J56" s="5" t="s">
        <v>197</v>
      </c>
    </row>
    <row r="57" spans="1:10">
      <c r="A57" s="5" t="s">
        <v>193</v>
      </c>
      <c r="B57" s="6">
        <v>44806.841881493056</v>
      </c>
      <c r="C57" s="5" t="s">
        <v>56</v>
      </c>
      <c r="D57" s="13">
        <v>45112929854</v>
      </c>
      <c r="E57" s="5" t="s">
        <v>57</v>
      </c>
      <c r="H57" s="9">
        <v>187.2</v>
      </c>
      <c r="I57" s="5" t="s">
        <v>22</v>
      </c>
      <c r="J57" s="5" t="s">
        <v>197</v>
      </c>
    </row>
    <row r="58" spans="1:10">
      <c r="A58" s="5" t="s">
        <v>193</v>
      </c>
      <c r="B58" s="6">
        <v>44806.841881493056</v>
      </c>
      <c r="C58" s="5" t="s">
        <v>56</v>
      </c>
      <c r="D58" s="13">
        <v>45122913416</v>
      </c>
      <c r="E58" s="5" t="s">
        <v>57</v>
      </c>
      <c r="H58" s="9">
        <v>726</v>
      </c>
      <c r="I58" s="5" t="s">
        <v>22</v>
      </c>
      <c r="J58" s="5" t="s">
        <v>197</v>
      </c>
    </row>
    <row r="59" spans="1:10">
      <c r="A59" s="5" t="s">
        <v>193</v>
      </c>
      <c r="B59" s="6">
        <v>44806.841881493056</v>
      </c>
      <c r="C59" s="5" t="s">
        <v>56</v>
      </c>
      <c r="D59" s="13">
        <v>45112929946</v>
      </c>
      <c r="E59" s="5" t="s">
        <v>57</v>
      </c>
      <c r="H59" s="9">
        <v>4828.1400000000003</v>
      </c>
      <c r="I59" s="5" t="s">
        <v>22</v>
      </c>
      <c r="J59" s="5" t="s">
        <v>197</v>
      </c>
    </row>
    <row r="60" spans="1:10">
      <c r="A60" s="5" t="s">
        <v>193</v>
      </c>
      <c r="B60" s="6">
        <v>44806.841881493056</v>
      </c>
      <c r="C60" s="5" t="s">
        <v>56</v>
      </c>
      <c r="D60" s="13">
        <v>45132795622</v>
      </c>
      <c r="E60" s="5" t="s">
        <v>57</v>
      </c>
      <c r="H60" s="9">
        <v>194.92</v>
      </c>
      <c r="I60" s="5" t="s">
        <v>22</v>
      </c>
      <c r="J60" s="5" t="s">
        <v>197</v>
      </c>
    </row>
    <row r="61" spans="1:10">
      <c r="A61" s="5" t="s">
        <v>193</v>
      </c>
      <c r="B61" s="6">
        <v>44806.841881493056</v>
      </c>
      <c r="C61" s="5" t="s">
        <v>56</v>
      </c>
      <c r="D61" s="13">
        <v>45172858220</v>
      </c>
      <c r="E61" s="5" t="s">
        <v>57</v>
      </c>
      <c r="H61" s="9">
        <v>612.17999999999995</v>
      </c>
      <c r="I61" s="5" t="s">
        <v>22</v>
      </c>
      <c r="J61" s="5" t="s">
        <v>197</v>
      </c>
    </row>
    <row r="62" spans="1:10">
      <c r="A62" s="5" t="s">
        <v>193</v>
      </c>
      <c r="B62" s="6">
        <v>44806.841881493056</v>
      </c>
      <c r="C62" s="5" t="s">
        <v>56</v>
      </c>
      <c r="D62" s="11"/>
      <c r="E62" s="8"/>
      <c r="F62" s="9">
        <v>13820.5</v>
      </c>
      <c r="I62" s="7" t="s">
        <v>9</v>
      </c>
      <c r="J62" s="8" t="s">
        <v>63</v>
      </c>
    </row>
    <row r="63" spans="1:10">
      <c r="A63" s="5" t="s">
        <v>193</v>
      </c>
      <c r="B63" s="6">
        <v>44806.841881493056</v>
      </c>
      <c r="C63" s="5" t="s">
        <v>56</v>
      </c>
      <c r="D63" s="11"/>
      <c r="E63" s="8"/>
      <c r="F63" s="9">
        <v>23829.599999999999</v>
      </c>
      <c r="I63" s="7" t="s">
        <v>9</v>
      </c>
      <c r="J63" s="5" t="s">
        <v>64</v>
      </c>
    </row>
    <row r="64" spans="1:10">
      <c r="A64" s="5" t="s">
        <v>193</v>
      </c>
      <c r="B64" s="6">
        <v>44806.841881493056</v>
      </c>
      <c r="C64" s="5" t="s">
        <v>56</v>
      </c>
      <c r="D64" s="11"/>
      <c r="E64" s="8"/>
      <c r="F64" s="9">
        <v>19217.5</v>
      </c>
      <c r="I64" s="7" t="s">
        <v>9</v>
      </c>
      <c r="J64" s="8" t="s">
        <v>188</v>
      </c>
    </row>
    <row r="65" spans="1:10">
      <c r="A65" s="5" t="s">
        <v>193</v>
      </c>
      <c r="B65" s="6">
        <v>44806.841881493056</v>
      </c>
      <c r="C65" s="5" t="s">
        <v>56</v>
      </c>
      <c r="D65" s="11"/>
      <c r="E65" s="8"/>
      <c r="F65" s="9">
        <v>9145.5</v>
      </c>
      <c r="I65" s="7" t="s">
        <v>9</v>
      </c>
      <c r="J65" s="5" t="s">
        <v>198</v>
      </c>
    </row>
    <row r="66" spans="1:10">
      <c r="A66" s="5" t="s">
        <v>193</v>
      </c>
      <c r="B66" s="6">
        <v>44806.841881493056</v>
      </c>
      <c r="C66" s="5" t="s">
        <v>56</v>
      </c>
      <c r="D66" s="11"/>
      <c r="E66" s="8"/>
      <c r="F66" s="9">
        <v>828</v>
      </c>
      <c r="I66" s="7" t="s">
        <v>9</v>
      </c>
      <c r="J66" s="8" t="s">
        <v>199</v>
      </c>
    </row>
    <row r="67" spans="1:10">
      <c r="A67" s="5" t="s">
        <v>193</v>
      </c>
      <c r="B67" s="6">
        <v>44806.841881493056</v>
      </c>
      <c r="C67" s="5" t="s">
        <v>56</v>
      </c>
      <c r="D67" s="11"/>
      <c r="E67" s="8"/>
      <c r="F67" s="9">
        <v>7474.4</v>
      </c>
      <c r="I67" s="7" t="s">
        <v>9</v>
      </c>
      <c r="J67" s="8" t="s">
        <v>66</v>
      </c>
    </row>
    <row r="68" spans="1:10">
      <c r="A68" s="5" t="s">
        <v>193</v>
      </c>
      <c r="B68" s="6">
        <v>44806.841881493056</v>
      </c>
      <c r="C68" s="5" t="s">
        <v>56</v>
      </c>
      <c r="D68" s="11"/>
      <c r="E68" s="8"/>
      <c r="F68" s="9">
        <v>846</v>
      </c>
      <c r="I68" s="7" t="s">
        <v>9</v>
      </c>
      <c r="J68" s="5" t="s">
        <v>200</v>
      </c>
    </row>
    <row r="69" spans="1:10">
      <c r="A69" s="10" t="s">
        <v>15</v>
      </c>
      <c r="B69" s="3"/>
      <c r="C69" s="3"/>
      <c r="D69" s="25">
        <f>76851.51+696</f>
        <v>77547.509999999995</v>
      </c>
      <c r="E69" s="8"/>
      <c r="F69" s="23">
        <f>SUM(F43:G68)</f>
        <v>77547.509999999995</v>
      </c>
      <c r="G69" s="9"/>
      <c r="I69" s="7"/>
      <c r="J69" s="8"/>
    </row>
    <row r="70" spans="1:10">
      <c r="A70" s="12" t="s">
        <v>16</v>
      </c>
      <c r="B70" s="12" t="s">
        <v>17</v>
      </c>
      <c r="C70" s="12" t="s">
        <v>18</v>
      </c>
      <c r="D70" s="11"/>
      <c r="E70" s="8"/>
      <c r="H70" s="9"/>
      <c r="I70" s="7"/>
      <c r="J70" s="8"/>
    </row>
    <row r="71" spans="1:10" ht="15.75">
      <c r="A71" s="5"/>
      <c r="B71" s="6"/>
      <c r="C71" s="5"/>
      <c r="D71" s="21">
        <v>111764895</v>
      </c>
      <c r="E71" s="8"/>
      <c r="H71" s="9"/>
      <c r="I71" s="7"/>
      <c r="J71" s="8"/>
    </row>
    <row r="72" spans="1:10" ht="15.75">
      <c r="A72" s="5"/>
      <c r="B72" s="6"/>
      <c r="C72" s="5"/>
      <c r="D72" s="21">
        <v>111764944</v>
      </c>
      <c r="E72" s="8"/>
      <c r="H72" s="9"/>
      <c r="I72" s="7"/>
      <c r="J72" s="8"/>
    </row>
    <row r="73" spans="1:10">
      <c r="A73" s="5"/>
      <c r="B73" s="6"/>
      <c r="C73" s="5"/>
      <c r="D73" s="11"/>
      <c r="E73" s="8"/>
      <c r="H73" s="9"/>
      <c r="I73" s="7"/>
      <c r="J73" s="8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159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3" t="s">
        <v>0</v>
      </c>
      <c r="B76" s="103" t="s">
        <v>2</v>
      </c>
      <c r="C76" s="103" t="s">
        <v>3</v>
      </c>
      <c r="D76" s="103" t="s">
        <v>4</v>
      </c>
      <c r="E76" s="103" t="s">
        <v>5</v>
      </c>
      <c r="F76" s="105" t="s">
        <v>6</v>
      </c>
      <c r="G76" s="106"/>
      <c r="H76" s="107"/>
      <c r="I76" s="103" t="s">
        <v>7</v>
      </c>
      <c r="J76" s="103" t="s">
        <v>8</v>
      </c>
    </row>
    <row r="77" spans="1:10">
      <c r="A77" s="104"/>
      <c r="B77" s="104"/>
      <c r="C77" s="104"/>
      <c r="D77" s="104"/>
      <c r="E77" s="104"/>
      <c r="F77" s="4" t="s">
        <v>9</v>
      </c>
      <c r="G77" s="4" t="s">
        <v>10</v>
      </c>
      <c r="H77" s="4" t="s">
        <v>11</v>
      </c>
      <c r="I77" s="104"/>
      <c r="J77" s="104"/>
    </row>
    <row r="78" spans="1:10">
      <c r="A78" s="5" t="s">
        <v>203</v>
      </c>
      <c r="B78" s="6">
        <v>44807.41660546296</v>
      </c>
      <c r="C78" s="5" t="s">
        <v>56</v>
      </c>
      <c r="D78" s="11"/>
      <c r="E78" s="8"/>
      <c r="G78" s="9">
        <v>275.79000000000002</v>
      </c>
      <c r="I78" s="7" t="s">
        <v>10</v>
      </c>
      <c r="J78" s="8" t="s">
        <v>189</v>
      </c>
    </row>
    <row r="79" spans="1:10">
      <c r="A79" s="5" t="s">
        <v>201</v>
      </c>
      <c r="B79" s="6">
        <v>44807.41660546296</v>
      </c>
      <c r="C79" s="5" t="s">
        <v>202</v>
      </c>
      <c r="D79" s="11"/>
      <c r="E79" s="8"/>
      <c r="F79" s="9">
        <v>9270.6</v>
      </c>
      <c r="I79" s="7" t="s">
        <v>9</v>
      </c>
      <c r="J79" s="8" t="s">
        <v>191</v>
      </c>
    </row>
    <row r="80" spans="1:10">
      <c r="A80" s="5" t="s">
        <v>203</v>
      </c>
      <c r="B80" s="6">
        <v>44807.41660546296</v>
      </c>
      <c r="C80" s="5" t="s">
        <v>56</v>
      </c>
      <c r="D80" s="11"/>
      <c r="E80" s="8"/>
      <c r="F80" s="9">
        <v>188519</v>
      </c>
      <c r="I80" s="7" t="s">
        <v>9</v>
      </c>
      <c r="J80" s="8" t="s">
        <v>204</v>
      </c>
    </row>
    <row r="81" spans="1:10">
      <c r="A81" s="5" t="s">
        <v>203</v>
      </c>
      <c r="B81" s="6">
        <v>44807.41660546296</v>
      </c>
      <c r="C81" s="5" t="s">
        <v>56</v>
      </c>
      <c r="D81" s="11"/>
      <c r="E81" s="8"/>
      <c r="F81" s="9">
        <v>12767.8</v>
      </c>
      <c r="I81" s="7" t="s">
        <v>9</v>
      </c>
      <c r="J81" s="8" t="s">
        <v>187</v>
      </c>
    </row>
    <row r="82" spans="1:10">
      <c r="A82" s="5" t="s">
        <v>203</v>
      </c>
      <c r="B82" s="6">
        <v>44807.41660546296</v>
      </c>
      <c r="C82" s="5" t="s">
        <v>56</v>
      </c>
      <c r="D82" s="11"/>
      <c r="E82" s="8"/>
      <c r="F82" s="9">
        <v>22484.2</v>
      </c>
      <c r="I82" s="7" t="s">
        <v>9</v>
      </c>
      <c r="J82" s="8" t="s">
        <v>189</v>
      </c>
    </row>
    <row r="83" spans="1:10">
      <c r="A83" s="5" t="s">
        <v>203</v>
      </c>
      <c r="B83" s="6">
        <v>44807.41660546296</v>
      </c>
      <c r="C83" s="5" t="s">
        <v>56</v>
      </c>
      <c r="D83" s="11"/>
      <c r="E83" s="8"/>
      <c r="F83" s="9">
        <v>152017.20000000001</v>
      </c>
      <c r="I83" s="7" t="s">
        <v>9</v>
      </c>
      <c r="J83" s="8" t="s">
        <v>65</v>
      </c>
    </row>
    <row r="84" spans="1:10">
      <c r="A84" s="5" t="s">
        <v>203</v>
      </c>
      <c r="B84" s="6">
        <v>44807.41660546296</v>
      </c>
      <c r="C84" s="5" t="s">
        <v>56</v>
      </c>
      <c r="D84" s="11"/>
      <c r="E84" s="8"/>
      <c r="F84" s="9">
        <v>797</v>
      </c>
      <c r="I84" s="7" t="s">
        <v>9</v>
      </c>
      <c r="J84" s="8" t="s">
        <v>205</v>
      </c>
    </row>
    <row r="85" spans="1:10">
      <c r="A85" s="10" t="s">
        <v>15</v>
      </c>
      <c r="B85" s="3"/>
      <c r="C85" s="3"/>
      <c r="D85" s="25">
        <f>290570.79+95560.8</f>
        <v>386131.58999999997</v>
      </c>
      <c r="E85" s="8"/>
      <c r="F85" s="23">
        <f>SUM(F78:G84)</f>
        <v>386131.59</v>
      </c>
      <c r="G85" s="9"/>
      <c r="I85" s="7"/>
      <c r="J85" s="8"/>
    </row>
    <row r="86" spans="1:10">
      <c r="A86" s="12" t="s">
        <v>16</v>
      </c>
      <c r="B86" s="12" t="s">
        <v>17</v>
      </c>
      <c r="C86" s="12" t="s">
        <v>18</v>
      </c>
      <c r="D86" s="11"/>
      <c r="E86" s="8"/>
      <c r="H86" s="9"/>
      <c r="I86" s="7"/>
      <c r="J86" s="8"/>
    </row>
    <row r="87" spans="1:10" ht="15.75">
      <c r="A87" s="5"/>
      <c r="B87" s="6"/>
      <c r="C87" s="5"/>
      <c r="D87" s="21">
        <v>111764896</v>
      </c>
      <c r="E87" s="8"/>
      <c r="H87" s="9"/>
      <c r="I87" s="7"/>
      <c r="J87" s="8"/>
    </row>
    <row r="88" spans="1:10" ht="15.75">
      <c r="A88" s="5"/>
      <c r="B88" s="6"/>
      <c r="C88" s="5"/>
      <c r="D88" s="21">
        <v>111764945</v>
      </c>
      <c r="E88" s="8"/>
      <c r="H88" s="9"/>
      <c r="I88" s="7"/>
      <c r="J88" s="8"/>
    </row>
    <row r="89" spans="1:10">
      <c r="A89" s="5"/>
      <c r="B89" s="6"/>
      <c r="C89" s="5"/>
      <c r="D89" s="11"/>
      <c r="E89" s="8"/>
      <c r="H89" s="9"/>
      <c r="I89" s="7"/>
      <c r="J89" s="8"/>
    </row>
    <row r="90" spans="1:10">
      <c r="A90" s="5" t="s">
        <v>206</v>
      </c>
      <c r="B90" s="6">
        <v>44807.612575509258</v>
      </c>
      <c r="C90" s="5" t="s">
        <v>56</v>
      </c>
      <c r="D90" s="13">
        <v>45112933135</v>
      </c>
      <c r="E90" s="5" t="s">
        <v>57</v>
      </c>
      <c r="H90" s="9">
        <v>18264.22</v>
      </c>
      <c r="I90" s="5" t="s">
        <v>22</v>
      </c>
      <c r="J90" s="5" t="s">
        <v>207</v>
      </c>
    </row>
    <row r="91" spans="1:10">
      <c r="A91" s="5" t="s">
        <v>206</v>
      </c>
      <c r="B91" s="6">
        <v>44807.612575509258</v>
      </c>
      <c r="C91" s="5" t="s">
        <v>56</v>
      </c>
      <c r="D91" s="13">
        <v>45122916563</v>
      </c>
      <c r="E91" s="5" t="s">
        <v>57</v>
      </c>
      <c r="H91" s="9">
        <v>2639.28</v>
      </c>
      <c r="I91" s="5" t="s">
        <v>22</v>
      </c>
      <c r="J91" s="5" t="s">
        <v>207</v>
      </c>
    </row>
    <row r="92" spans="1:10">
      <c r="A92" s="5" t="s">
        <v>206</v>
      </c>
      <c r="B92" s="6">
        <v>44807.612575509258</v>
      </c>
      <c r="C92" s="5" t="s">
        <v>56</v>
      </c>
      <c r="D92" s="13">
        <v>45132797822</v>
      </c>
      <c r="E92" s="5" t="s">
        <v>57</v>
      </c>
      <c r="H92" s="9">
        <v>262.54000000000002</v>
      </c>
      <c r="I92" s="5" t="s">
        <v>22</v>
      </c>
      <c r="J92" s="5" t="s">
        <v>58</v>
      </c>
    </row>
    <row r="93" spans="1:10">
      <c r="A93" s="5" t="s">
        <v>206</v>
      </c>
      <c r="B93" s="6">
        <v>44807.612575509258</v>
      </c>
      <c r="C93" s="5" t="s">
        <v>56</v>
      </c>
      <c r="D93" s="13">
        <v>45132797821</v>
      </c>
      <c r="E93" s="5" t="s">
        <v>57</v>
      </c>
      <c r="H93" s="9">
        <v>22049.16</v>
      </c>
      <c r="I93" s="5" t="s">
        <v>22</v>
      </c>
      <c r="J93" s="5" t="s">
        <v>58</v>
      </c>
    </row>
    <row r="94" spans="1:10">
      <c r="A94" s="5" t="s">
        <v>206</v>
      </c>
      <c r="B94" s="6">
        <v>44807.612575509258</v>
      </c>
      <c r="C94" s="5" t="s">
        <v>56</v>
      </c>
      <c r="D94" s="13">
        <v>45112932852</v>
      </c>
      <c r="E94" s="5" t="s">
        <v>57</v>
      </c>
      <c r="H94" s="9">
        <v>2941.07</v>
      </c>
      <c r="I94" s="5" t="s">
        <v>22</v>
      </c>
      <c r="J94" s="5" t="s">
        <v>58</v>
      </c>
    </row>
    <row r="95" spans="1:10">
      <c r="A95" s="5" t="s">
        <v>206</v>
      </c>
      <c r="B95" s="6">
        <v>44807.612575509258</v>
      </c>
      <c r="C95" s="5" t="s">
        <v>56</v>
      </c>
      <c r="D95" s="13">
        <v>45162893737</v>
      </c>
      <c r="E95" s="5" t="s">
        <v>57</v>
      </c>
      <c r="H95" s="9">
        <v>7353.74</v>
      </c>
      <c r="I95" s="5" t="s">
        <v>22</v>
      </c>
      <c r="J95" s="5" t="s">
        <v>58</v>
      </c>
    </row>
    <row r="96" spans="1:10">
      <c r="A96" s="5" t="s">
        <v>206</v>
      </c>
      <c r="B96" s="6">
        <v>44807.612575509258</v>
      </c>
      <c r="C96" s="5" t="s">
        <v>56</v>
      </c>
      <c r="D96" s="13">
        <v>45143170376</v>
      </c>
      <c r="E96" s="5" t="s">
        <v>57</v>
      </c>
      <c r="H96" s="9">
        <v>488.51</v>
      </c>
      <c r="I96" s="5" t="s">
        <v>22</v>
      </c>
      <c r="J96" s="5" t="s">
        <v>58</v>
      </c>
    </row>
    <row r="97" spans="1:10">
      <c r="A97" s="5" t="s">
        <v>206</v>
      </c>
      <c r="B97" s="6">
        <v>44807.612575509258</v>
      </c>
      <c r="C97" s="5" t="s">
        <v>56</v>
      </c>
      <c r="D97" s="13">
        <v>45132797822</v>
      </c>
      <c r="E97" s="5" t="s">
        <v>57</v>
      </c>
      <c r="H97" s="9">
        <v>0.1</v>
      </c>
      <c r="I97" s="5" t="s">
        <v>22</v>
      </c>
      <c r="J97" s="5" t="s">
        <v>58</v>
      </c>
    </row>
    <row r="98" spans="1:10">
      <c r="A98" s="5" t="s">
        <v>206</v>
      </c>
      <c r="B98" s="6">
        <v>44807.612575509258</v>
      </c>
      <c r="C98" s="5" t="s">
        <v>56</v>
      </c>
      <c r="D98" s="11">
        <v>394898</v>
      </c>
      <c r="E98" s="5" t="s">
        <v>57</v>
      </c>
      <c r="H98" s="9">
        <v>10244.6</v>
      </c>
      <c r="I98" s="5" t="s">
        <v>22</v>
      </c>
      <c r="J98" s="5" t="s">
        <v>195</v>
      </c>
    </row>
    <row r="99" spans="1:10">
      <c r="A99" s="5" t="s">
        <v>206</v>
      </c>
      <c r="B99" s="6">
        <v>44807.612575509258</v>
      </c>
      <c r="C99" s="5" t="s">
        <v>56</v>
      </c>
      <c r="D99" s="13">
        <v>295404000590016</v>
      </c>
      <c r="E99" s="5" t="s">
        <v>60</v>
      </c>
      <c r="H99" s="9">
        <v>37518.97</v>
      </c>
      <c r="I99" s="5" t="s">
        <v>22</v>
      </c>
      <c r="J99" s="8" t="s">
        <v>61</v>
      </c>
    </row>
    <row r="100" spans="1:10">
      <c r="A100" s="5" t="s">
        <v>206</v>
      </c>
      <c r="B100" s="6">
        <v>44807.612575509258</v>
      </c>
      <c r="C100" s="5" t="s">
        <v>56</v>
      </c>
      <c r="D100" s="11">
        <v>619004</v>
      </c>
      <c r="E100" s="5" t="s">
        <v>57</v>
      </c>
      <c r="H100" s="9">
        <v>4469</v>
      </c>
      <c r="I100" s="5" t="s">
        <v>22</v>
      </c>
      <c r="J100" s="5" t="s">
        <v>200</v>
      </c>
    </row>
    <row r="101" spans="1:10">
      <c r="A101" s="10" t="s">
        <v>15</v>
      </c>
      <c r="B101" s="3"/>
      <c r="C101" s="3"/>
      <c r="D101" s="11"/>
      <c r="E101" s="8"/>
      <c r="G101" s="9"/>
      <c r="I101" s="7"/>
      <c r="J101" s="8"/>
    </row>
    <row r="102" spans="1:10">
      <c r="A102" s="12" t="s">
        <v>16</v>
      </c>
      <c r="B102" s="12" t="s">
        <v>17</v>
      </c>
      <c r="C102" s="12" t="s">
        <v>18</v>
      </c>
      <c r="D102" s="11"/>
      <c r="E102" s="8"/>
      <c r="H102" s="9"/>
      <c r="I102" s="7"/>
      <c r="J102" s="8"/>
    </row>
    <row r="103" spans="1:10">
      <c r="A103" s="54" t="s">
        <v>433</v>
      </c>
      <c r="B103" s="55"/>
      <c r="C103" s="55"/>
      <c r="D103" s="35"/>
      <c r="E103" s="35"/>
    </row>
    <row r="105" spans="1:10">
      <c r="A105" s="1" t="s">
        <v>0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3" t="s">
        <v>260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27" t="s">
        <v>0</v>
      </c>
      <c r="B107" s="27" t="s">
        <v>2</v>
      </c>
      <c r="C107" s="27" t="s">
        <v>3</v>
      </c>
      <c r="D107" s="27" t="s">
        <v>4</v>
      </c>
      <c r="E107" s="27" t="s">
        <v>5</v>
      </c>
      <c r="F107" s="29" t="s">
        <v>6</v>
      </c>
      <c r="G107" s="30"/>
      <c r="H107" s="31"/>
      <c r="I107" s="27" t="s">
        <v>7</v>
      </c>
      <c r="J107" s="27" t="s">
        <v>8</v>
      </c>
    </row>
    <row r="108" spans="1:10">
      <c r="A108" s="28"/>
      <c r="B108" s="28"/>
      <c r="C108" s="28"/>
      <c r="D108" s="28"/>
      <c r="E108" s="28"/>
      <c r="F108" s="4" t="s">
        <v>9</v>
      </c>
      <c r="G108" s="4" t="s">
        <v>10</v>
      </c>
      <c r="H108" s="4" t="s">
        <v>11</v>
      </c>
      <c r="I108" s="28"/>
      <c r="J108" s="28"/>
    </row>
    <row r="109" spans="1:10">
      <c r="A109" s="5" t="s">
        <v>269</v>
      </c>
      <c r="B109" s="6">
        <v>44809.439074606482</v>
      </c>
      <c r="C109" s="5" t="s">
        <v>56</v>
      </c>
      <c r="D109" s="11"/>
      <c r="E109" s="8"/>
      <c r="G109" s="9">
        <v>647.96</v>
      </c>
      <c r="I109" s="7" t="s">
        <v>10</v>
      </c>
      <c r="J109" s="8" t="s">
        <v>187</v>
      </c>
    </row>
    <row r="110" spans="1:10">
      <c r="A110" s="5" t="s">
        <v>269</v>
      </c>
      <c r="B110" s="6">
        <v>44809.439074606482</v>
      </c>
      <c r="C110" s="5" t="s">
        <v>56</v>
      </c>
      <c r="D110" s="13">
        <v>45172859161</v>
      </c>
      <c r="E110" s="5" t="s">
        <v>57</v>
      </c>
      <c r="H110" s="9">
        <v>1645.2</v>
      </c>
      <c r="I110" s="5" t="s">
        <v>22</v>
      </c>
      <c r="J110" s="5" t="s">
        <v>197</v>
      </c>
    </row>
    <row r="111" spans="1:10">
      <c r="A111" s="5" t="s">
        <v>269</v>
      </c>
      <c r="B111" s="6">
        <v>44809.439074606482</v>
      </c>
      <c r="C111" s="5" t="s">
        <v>56</v>
      </c>
      <c r="D111" s="13">
        <v>45122914975</v>
      </c>
      <c r="E111" s="5" t="s">
        <v>57</v>
      </c>
      <c r="H111" s="9">
        <v>791.84</v>
      </c>
      <c r="I111" s="5" t="s">
        <v>22</v>
      </c>
      <c r="J111" s="5" t="s">
        <v>197</v>
      </c>
    </row>
    <row r="112" spans="1:10">
      <c r="A112" s="5" t="s">
        <v>269</v>
      </c>
      <c r="B112" s="6">
        <v>44809.439074606482</v>
      </c>
      <c r="C112" s="5" t="s">
        <v>56</v>
      </c>
      <c r="D112" s="13">
        <v>45143167706</v>
      </c>
      <c r="E112" s="5" t="s">
        <v>57</v>
      </c>
      <c r="H112" s="9">
        <v>1085.5</v>
      </c>
      <c r="I112" s="5" t="s">
        <v>22</v>
      </c>
      <c r="J112" s="5" t="s">
        <v>197</v>
      </c>
    </row>
    <row r="113" spans="1:10">
      <c r="A113" s="5" t="s">
        <v>269</v>
      </c>
      <c r="B113" s="6">
        <v>44809.439074606482</v>
      </c>
      <c r="C113" s="5" t="s">
        <v>56</v>
      </c>
      <c r="D113" s="13">
        <v>45132796894</v>
      </c>
      <c r="E113" s="5" t="s">
        <v>57</v>
      </c>
      <c r="H113" s="9">
        <v>599.07000000000005</v>
      </c>
      <c r="I113" s="5" t="s">
        <v>22</v>
      </c>
      <c r="J113" s="5" t="s">
        <v>197</v>
      </c>
    </row>
    <row r="114" spans="1:10">
      <c r="A114" s="5" t="s">
        <v>269</v>
      </c>
      <c r="B114" s="6">
        <v>44809.439074606482</v>
      </c>
      <c r="C114" s="5" t="s">
        <v>56</v>
      </c>
      <c r="D114" s="13">
        <v>45172860193</v>
      </c>
      <c r="E114" s="5" t="s">
        <v>57</v>
      </c>
      <c r="H114" s="9">
        <v>2596.8000000000002</v>
      </c>
      <c r="I114" s="5" t="s">
        <v>22</v>
      </c>
      <c r="J114" s="5" t="s">
        <v>197</v>
      </c>
    </row>
    <row r="115" spans="1:10">
      <c r="A115" s="5" t="s">
        <v>269</v>
      </c>
      <c r="B115" s="6">
        <v>44809.439074606482</v>
      </c>
      <c r="C115" s="5" t="s">
        <v>56</v>
      </c>
      <c r="D115" s="13">
        <v>45143168231</v>
      </c>
      <c r="E115" s="5" t="s">
        <v>57</v>
      </c>
      <c r="H115" s="9">
        <v>240.69</v>
      </c>
      <c r="I115" s="5" t="s">
        <v>22</v>
      </c>
      <c r="J115" s="5" t="s">
        <v>197</v>
      </c>
    </row>
    <row r="116" spans="1:10">
      <c r="A116" s="5" t="s">
        <v>269</v>
      </c>
      <c r="B116" s="6">
        <v>44809.439074606482</v>
      </c>
      <c r="C116" s="5" t="s">
        <v>56</v>
      </c>
      <c r="D116" s="13">
        <v>45122916148</v>
      </c>
      <c r="E116" s="5" t="s">
        <v>57</v>
      </c>
      <c r="H116" s="9">
        <v>207.2</v>
      </c>
      <c r="I116" s="5" t="s">
        <v>22</v>
      </c>
      <c r="J116" s="5" t="s">
        <v>197</v>
      </c>
    </row>
    <row r="117" spans="1:10">
      <c r="A117" s="5" t="s">
        <v>269</v>
      </c>
      <c r="B117" s="6">
        <v>44809.439074606482</v>
      </c>
      <c r="C117" s="5" t="s">
        <v>56</v>
      </c>
      <c r="D117" s="13">
        <v>45132797885</v>
      </c>
      <c r="E117" s="5" t="s">
        <v>57</v>
      </c>
      <c r="H117" s="9">
        <v>196.98</v>
      </c>
      <c r="I117" s="5" t="s">
        <v>22</v>
      </c>
      <c r="J117" s="5" t="s">
        <v>197</v>
      </c>
    </row>
    <row r="118" spans="1:10">
      <c r="A118" s="5" t="s">
        <v>269</v>
      </c>
      <c r="B118" s="6">
        <v>44809.439074606482</v>
      </c>
      <c r="C118" s="5" t="s">
        <v>56</v>
      </c>
      <c r="D118" s="13">
        <v>45132797924</v>
      </c>
      <c r="E118" s="5" t="s">
        <v>57</v>
      </c>
      <c r="H118" s="9">
        <v>149.76</v>
      </c>
      <c r="I118" s="5" t="s">
        <v>22</v>
      </c>
      <c r="J118" s="5" t="s">
        <v>197</v>
      </c>
    </row>
    <row r="119" spans="1:10">
      <c r="A119" s="5" t="s">
        <v>269</v>
      </c>
      <c r="B119" s="6">
        <v>44809.439074606482</v>
      </c>
      <c r="C119" s="5" t="s">
        <v>56</v>
      </c>
      <c r="D119" s="13">
        <v>45122916305</v>
      </c>
      <c r="E119" s="5" t="s">
        <v>57</v>
      </c>
      <c r="H119" s="9">
        <v>1657.33</v>
      </c>
      <c r="I119" s="5" t="s">
        <v>22</v>
      </c>
      <c r="J119" s="5" t="s">
        <v>197</v>
      </c>
    </row>
    <row r="120" spans="1:10">
      <c r="A120" s="5" t="s">
        <v>269</v>
      </c>
      <c r="B120" s="6">
        <v>44809.439074606482</v>
      </c>
      <c r="C120" s="5" t="s">
        <v>56</v>
      </c>
      <c r="D120" s="13">
        <v>45172860471</v>
      </c>
      <c r="E120" s="5" t="s">
        <v>57</v>
      </c>
      <c r="H120" s="9">
        <v>136</v>
      </c>
      <c r="I120" s="5" t="s">
        <v>22</v>
      </c>
      <c r="J120" s="5" t="s">
        <v>197</v>
      </c>
    </row>
    <row r="121" spans="1:10">
      <c r="A121" s="5" t="s">
        <v>269</v>
      </c>
      <c r="B121" s="6">
        <v>44809.439074606482</v>
      </c>
      <c r="C121" s="5" t="s">
        <v>56</v>
      </c>
      <c r="D121" s="13">
        <v>45132798076</v>
      </c>
      <c r="E121" s="5" t="s">
        <v>57</v>
      </c>
      <c r="H121" s="9">
        <v>1384</v>
      </c>
      <c r="I121" s="5" t="s">
        <v>22</v>
      </c>
      <c r="J121" s="5" t="s">
        <v>197</v>
      </c>
    </row>
    <row r="122" spans="1:10">
      <c r="A122" s="5" t="s">
        <v>269</v>
      </c>
      <c r="B122" s="6">
        <v>44809.439074606482</v>
      </c>
      <c r="C122" s="5" t="s">
        <v>56</v>
      </c>
      <c r="D122" s="13">
        <v>45152795729</v>
      </c>
      <c r="E122" s="5" t="s">
        <v>57</v>
      </c>
      <c r="H122" s="9">
        <v>1869.81</v>
      </c>
      <c r="I122" s="5" t="s">
        <v>22</v>
      </c>
      <c r="J122" s="5" t="s">
        <v>197</v>
      </c>
    </row>
    <row r="123" spans="1:10">
      <c r="A123" s="5" t="s">
        <v>269</v>
      </c>
      <c r="B123" s="6">
        <v>44809.439074606482</v>
      </c>
      <c r="C123" s="5" t="s">
        <v>56</v>
      </c>
      <c r="D123" s="13">
        <v>45172858318</v>
      </c>
      <c r="E123" s="5" t="s">
        <v>57</v>
      </c>
      <c r="H123" s="9">
        <v>408.6</v>
      </c>
      <c r="I123" s="5" t="s">
        <v>22</v>
      </c>
      <c r="J123" s="5" t="s">
        <v>197</v>
      </c>
    </row>
    <row r="124" spans="1:10">
      <c r="A124" s="5" t="s">
        <v>269</v>
      </c>
      <c r="B124" s="6">
        <v>44809.439074606482</v>
      </c>
      <c r="C124" s="5" t="s">
        <v>56</v>
      </c>
      <c r="D124" s="13">
        <v>45143166489</v>
      </c>
      <c r="E124" s="5" t="s">
        <v>57</v>
      </c>
      <c r="H124" s="9">
        <v>2100</v>
      </c>
      <c r="I124" s="5" t="s">
        <v>22</v>
      </c>
      <c r="J124" s="5" t="s">
        <v>197</v>
      </c>
    </row>
    <row r="125" spans="1:10">
      <c r="A125" s="5" t="s">
        <v>269</v>
      </c>
      <c r="B125" s="6">
        <v>44809.439074606482</v>
      </c>
      <c r="C125" s="5" t="s">
        <v>56</v>
      </c>
      <c r="D125" s="13">
        <v>45132796007</v>
      </c>
      <c r="E125" s="5" t="s">
        <v>57</v>
      </c>
      <c r="H125" s="9">
        <v>4008</v>
      </c>
      <c r="I125" s="5" t="s">
        <v>22</v>
      </c>
      <c r="J125" s="5" t="s">
        <v>197</v>
      </c>
    </row>
    <row r="126" spans="1:10">
      <c r="A126" s="5" t="s">
        <v>269</v>
      </c>
      <c r="B126" s="6">
        <v>44809.439074606482</v>
      </c>
      <c r="C126" s="5" t="s">
        <v>56</v>
      </c>
      <c r="D126" s="13">
        <v>45143168722</v>
      </c>
      <c r="E126" s="5" t="s">
        <v>57</v>
      </c>
      <c r="H126" s="9">
        <v>5460</v>
      </c>
      <c r="I126" s="5" t="s">
        <v>22</v>
      </c>
      <c r="J126" s="5" t="s">
        <v>197</v>
      </c>
    </row>
    <row r="127" spans="1:10">
      <c r="A127" s="5" t="s">
        <v>269</v>
      </c>
      <c r="B127" s="6">
        <v>44809.439074606482</v>
      </c>
      <c r="C127" s="5" t="s">
        <v>56</v>
      </c>
      <c r="D127" s="13">
        <v>45132798270</v>
      </c>
      <c r="E127" s="5" t="s">
        <v>57</v>
      </c>
      <c r="H127" s="9">
        <v>3283</v>
      </c>
      <c r="I127" s="5" t="s">
        <v>22</v>
      </c>
      <c r="J127" s="5" t="s">
        <v>197</v>
      </c>
    </row>
    <row r="128" spans="1:10">
      <c r="A128" s="5" t="s">
        <v>269</v>
      </c>
      <c r="B128" s="6">
        <v>44809.439074606482</v>
      </c>
      <c r="C128" s="5" t="s">
        <v>56</v>
      </c>
      <c r="D128" s="13">
        <v>45143168847</v>
      </c>
      <c r="E128" s="5" t="s">
        <v>57</v>
      </c>
      <c r="H128" s="9">
        <v>232.91</v>
      </c>
      <c r="I128" s="5" t="s">
        <v>22</v>
      </c>
      <c r="J128" s="5" t="s">
        <v>197</v>
      </c>
    </row>
    <row r="129" spans="1:10">
      <c r="A129" s="5" t="s">
        <v>269</v>
      </c>
      <c r="B129" s="6">
        <v>44809.439074606482</v>
      </c>
      <c r="C129" s="5" t="s">
        <v>56</v>
      </c>
      <c r="D129" s="13">
        <v>52715992359</v>
      </c>
      <c r="E129" s="5" t="s">
        <v>57</v>
      </c>
      <c r="H129" s="9">
        <v>1760</v>
      </c>
      <c r="I129" s="5" t="s">
        <v>22</v>
      </c>
      <c r="J129" s="5" t="s">
        <v>197</v>
      </c>
    </row>
    <row r="130" spans="1:10">
      <c r="A130" s="5" t="s">
        <v>269</v>
      </c>
      <c r="B130" s="6">
        <v>44809.439074606482</v>
      </c>
      <c r="C130" s="5" t="s">
        <v>56</v>
      </c>
      <c r="D130" s="13">
        <v>52616020411</v>
      </c>
      <c r="E130" s="5" t="s">
        <v>57</v>
      </c>
      <c r="H130" s="9">
        <v>2400</v>
      </c>
      <c r="I130" s="5" t="s">
        <v>22</v>
      </c>
      <c r="J130" s="5" t="s">
        <v>197</v>
      </c>
    </row>
    <row r="131" spans="1:10">
      <c r="A131" s="5" t="s">
        <v>269</v>
      </c>
      <c r="B131" s="6">
        <v>44809.439074606482</v>
      </c>
      <c r="C131" s="5" t="s">
        <v>56</v>
      </c>
      <c r="D131" s="13">
        <v>45122916750</v>
      </c>
      <c r="E131" s="5" t="s">
        <v>57</v>
      </c>
      <c r="H131" s="9">
        <v>7435.2</v>
      </c>
      <c r="I131" s="5" t="s">
        <v>22</v>
      </c>
      <c r="J131" s="5" t="s">
        <v>197</v>
      </c>
    </row>
    <row r="132" spans="1:10">
      <c r="A132" s="5" t="s">
        <v>269</v>
      </c>
      <c r="B132" s="6">
        <v>44809.439074606482</v>
      </c>
      <c r="C132" s="5" t="s">
        <v>56</v>
      </c>
      <c r="D132" s="13">
        <v>52216118812</v>
      </c>
      <c r="E132" s="5" t="s">
        <v>57</v>
      </c>
      <c r="H132" s="9">
        <v>402.28</v>
      </c>
      <c r="I132" s="5" t="s">
        <v>22</v>
      </c>
      <c r="J132" s="5" t="s">
        <v>197</v>
      </c>
    </row>
    <row r="133" spans="1:10">
      <c r="A133" s="5" t="s">
        <v>269</v>
      </c>
      <c r="B133" s="6">
        <v>44809.439074606482</v>
      </c>
      <c r="C133" s="5" t="s">
        <v>56</v>
      </c>
      <c r="D133" s="13">
        <v>45122918344</v>
      </c>
      <c r="E133" s="5" t="s">
        <v>57</v>
      </c>
      <c r="H133" s="9">
        <v>339.47</v>
      </c>
      <c r="I133" s="5" t="s">
        <v>22</v>
      </c>
      <c r="J133" s="5" t="s">
        <v>197</v>
      </c>
    </row>
    <row r="134" spans="1:10">
      <c r="A134" s="5" t="s">
        <v>269</v>
      </c>
      <c r="B134" s="6">
        <v>44809.439074606482</v>
      </c>
      <c r="C134" s="5" t="s">
        <v>56</v>
      </c>
      <c r="D134" s="13">
        <v>45152797512</v>
      </c>
      <c r="E134" s="5" t="s">
        <v>57</v>
      </c>
      <c r="H134" s="9">
        <v>957.7</v>
      </c>
      <c r="I134" s="5" t="s">
        <v>22</v>
      </c>
      <c r="J134" s="5" t="s">
        <v>197</v>
      </c>
    </row>
    <row r="135" spans="1:10">
      <c r="A135" s="5" t="s">
        <v>270</v>
      </c>
      <c r="B135" s="6">
        <v>44809.439074606482</v>
      </c>
      <c r="C135" s="5" t="s">
        <v>202</v>
      </c>
      <c r="D135" s="11"/>
      <c r="E135" s="8"/>
      <c r="F135" s="9">
        <v>6873.7</v>
      </c>
      <c r="I135" s="7" t="s">
        <v>9</v>
      </c>
      <c r="J135" s="8" t="s">
        <v>66</v>
      </c>
    </row>
    <row r="136" spans="1:10">
      <c r="A136" s="5" t="s">
        <v>269</v>
      </c>
      <c r="B136" s="6">
        <v>44809.439074606482</v>
      </c>
      <c r="C136" s="5" t="s">
        <v>56</v>
      </c>
      <c r="D136" s="11"/>
      <c r="E136" s="8"/>
      <c r="F136" s="9">
        <v>17053.5</v>
      </c>
      <c r="I136" s="7" t="s">
        <v>9</v>
      </c>
      <c r="J136" s="8" t="s">
        <v>186</v>
      </c>
    </row>
    <row r="137" spans="1:10">
      <c r="A137" s="5" t="s">
        <v>269</v>
      </c>
      <c r="B137" s="6">
        <v>44809.439074606482</v>
      </c>
      <c r="C137" s="5" t="s">
        <v>56</v>
      </c>
      <c r="D137" s="11"/>
      <c r="E137" s="8"/>
      <c r="F137" s="9">
        <v>25032.5</v>
      </c>
      <c r="I137" s="7" t="s">
        <v>9</v>
      </c>
      <c r="J137" s="8" t="s">
        <v>63</v>
      </c>
    </row>
    <row r="138" spans="1:10">
      <c r="A138" s="5" t="s">
        <v>269</v>
      </c>
      <c r="B138" s="6">
        <v>44809.439074606482</v>
      </c>
      <c r="C138" s="5" t="s">
        <v>56</v>
      </c>
      <c r="D138" s="11"/>
      <c r="E138" s="8"/>
      <c r="F138" s="9">
        <v>10768.2</v>
      </c>
      <c r="I138" s="7" t="s">
        <v>9</v>
      </c>
      <c r="J138" s="8" t="s">
        <v>187</v>
      </c>
    </row>
    <row r="139" spans="1:10">
      <c r="A139" s="5" t="s">
        <v>269</v>
      </c>
      <c r="B139" s="6">
        <v>44809.439074606482</v>
      </c>
      <c r="C139" s="5" t="s">
        <v>56</v>
      </c>
      <c r="D139" s="11"/>
      <c r="E139" s="8"/>
      <c r="F139" s="9">
        <v>17533.900000000001</v>
      </c>
      <c r="I139" s="7" t="s">
        <v>9</v>
      </c>
      <c r="J139" s="5" t="s">
        <v>64</v>
      </c>
    </row>
    <row r="140" spans="1:10">
      <c r="A140" s="5" t="s">
        <v>269</v>
      </c>
      <c r="B140" s="6">
        <v>44809.439074606482</v>
      </c>
      <c r="C140" s="5" t="s">
        <v>56</v>
      </c>
      <c r="D140" s="11"/>
      <c r="E140" s="8"/>
      <c r="F140" s="9">
        <v>5979.9</v>
      </c>
      <c r="I140" s="7" t="s">
        <v>9</v>
      </c>
      <c r="J140" s="5" t="s">
        <v>271</v>
      </c>
    </row>
    <row r="141" spans="1:10">
      <c r="A141" s="5" t="s">
        <v>269</v>
      </c>
      <c r="B141" s="6">
        <v>44809.439074606482</v>
      </c>
      <c r="C141" s="5" t="s">
        <v>56</v>
      </c>
      <c r="D141" s="11"/>
      <c r="E141" s="8"/>
      <c r="F141" s="9">
        <v>17016.400000000001</v>
      </c>
      <c r="I141" s="7" t="s">
        <v>9</v>
      </c>
      <c r="J141" s="8" t="s">
        <v>189</v>
      </c>
    </row>
    <row r="142" spans="1:10">
      <c r="A142" s="5" t="s">
        <v>269</v>
      </c>
      <c r="B142" s="6">
        <v>44809.439074606482</v>
      </c>
      <c r="C142" s="5" t="s">
        <v>56</v>
      </c>
      <c r="D142" s="11"/>
      <c r="E142" s="8"/>
      <c r="F142" s="9">
        <v>4882.2</v>
      </c>
      <c r="I142" s="7" t="s">
        <v>9</v>
      </c>
      <c r="J142" s="5" t="s">
        <v>198</v>
      </c>
    </row>
    <row r="143" spans="1:10">
      <c r="A143" s="5" t="s">
        <v>269</v>
      </c>
      <c r="B143" s="6">
        <v>44809.439074606482</v>
      </c>
      <c r="C143" s="5" t="s">
        <v>56</v>
      </c>
      <c r="D143" s="11"/>
      <c r="E143" s="8"/>
      <c r="F143" s="9">
        <v>8026.4</v>
      </c>
      <c r="I143" s="7" t="s">
        <v>9</v>
      </c>
      <c r="J143" s="5" t="s">
        <v>272</v>
      </c>
    </row>
    <row r="144" spans="1:10">
      <c r="A144" s="5" t="s">
        <v>269</v>
      </c>
      <c r="B144" s="6">
        <v>44809.439074606482</v>
      </c>
      <c r="C144" s="5" t="s">
        <v>56</v>
      </c>
      <c r="D144" s="11"/>
      <c r="E144" s="8"/>
      <c r="F144" s="9">
        <v>120</v>
      </c>
      <c r="I144" s="7" t="s">
        <v>9</v>
      </c>
      <c r="J144" s="8" t="s">
        <v>205</v>
      </c>
    </row>
    <row r="145" spans="1:10">
      <c r="A145" s="5" t="s">
        <v>269</v>
      </c>
      <c r="B145" s="6">
        <v>44809.439074606482</v>
      </c>
      <c r="C145" s="5" t="s">
        <v>56</v>
      </c>
      <c r="D145" s="11"/>
      <c r="E145" s="8"/>
      <c r="F145" s="9">
        <v>3339.5</v>
      </c>
      <c r="I145" s="7" t="s">
        <v>9</v>
      </c>
      <c r="J145" s="8" t="s">
        <v>199</v>
      </c>
    </row>
    <row r="146" spans="1:10">
      <c r="A146" s="5" t="s">
        <v>269</v>
      </c>
      <c r="B146" s="6">
        <v>44809.439074606482</v>
      </c>
      <c r="C146" s="5" t="s">
        <v>56</v>
      </c>
      <c r="D146" s="11"/>
      <c r="E146" s="8"/>
      <c r="F146" s="9">
        <v>5988.6</v>
      </c>
      <c r="I146" s="7" t="s">
        <v>9</v>
      </c>
      <c r="J146" s="8" t="s">
        <v>273</v>
      </c>
    </row>
    <row r="147" spans="1:10">
      <c r="A147" s="5" t="s">
        <v>269</v>
      </c>
      <c r="B147" s="6">
        <v>44809.439074606482</v>
      </c>
      <c r="C147" s="5" t="s">
        <v>56</v>
      </c>
      <c r="D147" s="11"/>
      <c r="E147" s="8"/>
      <c r="F147" s="9">
        <v>6232</v>
      </c>
      <c r="I147" s="7" t="s">
        <v>9</v>
      </c>
      <c r="J147" s="8" t="s">
        <v>274</v>
      </c>
    </row>
    <row r="148" spans="1:10">
      <c r="A148" s="5" t="s">
        <v>269</v>
      </c>
      <c r="B148" s="6">
        <v>44809.439074606482</v>
      </c>
      <c r="C148" s="5" t="s">
        <v>56</v>
      </c>
      <c r="D148" s="11"/>
      <c r="E148" s="8"/>
      <c r="F148" s="9">
        <v>15275.6</v>
      </c>
      <c r="I148" s="7" t="s">
        <v>9</v>
      </c>
      <c r="J148" s="8" t="s">
        <v>275</v>
      </c>
    </row>
    <row r="149" spans="1:10">
      <c r="A149" s="5" t="s">
        <v>269</v>
      </c>
      <c r="B149" s="6">
        <v>44809.439074606482</v>
      </c>
      <c r="C149" s="5" t="s">
        <v>56</v>
      </c>
      <c r="D149" s="11"/>
      <c r="E149" s="8"/>
      <c r="F149" s="9">
        <v>20558.5</v>
      </c>
      <c r="I149" s="7" t="s">
        <v>9</v>
      </c>
      <c r="J149" s="8" t="s">
        <v>191</v>
      </c>
    </row>
    <row r="150" spans="1:10">
      <c r="A150" s="5" t="s">
        <v>269</v>
      </c>
      <c r="B150" s="6">
        <v>44809.439074606482</v>
      </c>
      <c r="C150" s="5" t="s">
        <v>56</v>
      </c>
      <c r="D150" s="11"/>
      <c r="E150" s="8"/>
      <c r="F150" s="9">
        <v>10516</v>
      </c>
      <c r="I150" s="7" t="s">
        <v>9</v>
      </c>
      <c r="J150" s="8" t="s">
        <v>192</v>
      </c>
    </row>
    <row r="151" spans="1:10">
      <c r="A151" s="5" t="s">
        <v>269</v>
      </c>
      <c r="B151" s="6">
        <v>44809.439074606482</v>
      </c>
      <c r="C151" s="5" t="s">
        <v>56</v>
      </c>
      <c r="D151" s="11"/>
      <c r="E151" s="8"/>
      <c r="F151" s="9">
        <v>5491.7</v>
      </c>
      <c r="I151" s="7" t="s">
        <v>9</v>
      </c>
      <c r="J151" s="8" t="s">
        <v>276</v>
      </c>
    </row>
    <row r="152" spans="1:10">
      <c r="A152" s="10" t="s">
        <v>15</v>
      </c>
      <c r="B152" s="3"/>
      <c r="C152" s="3"/>
      <c r="D152" s="16">
        <f>174585.36+6751.2</f>
        <v>181336.56</v>
      </c>
      <c r="E152" s="8"/>
      <c r="F152" s="32">
        <f>SUM(F109:G151)</f>
        <v>181336.56</v>
      </c>
      <c r="H152" s="9"/>
      <c r="I152" s="7"/>
      <c r="J152" s="5"/>
    </row>
    <row r="153" spans="1:10">
      <c r="A153" s="12" t="s">
        <v>16</v>
      </c>
      <c r="B153" s="12" t="s">
        <v>17</v>
      </c>
      <c r="C153" s="12" t="s">
        <v>18</v>
      </c>
      <c r="D153" s="11"/>
      <c r="E153" s="8"/>
      <c r="H153" s="9"/>
      <c r="I153" s="7"/>
      <c r="J153" s="5"/>
    </row>
    <row r="154" spans="1:10" ht="15.75">
      <c r="A154" s="5"/>
      <c r="B154" s="6"/>
      <c r="C154" s="5"/>
      <c r="D154" s="21">
        <v>111764897</v>
      </c>
      <c r="E154" s="8"/>
      <c r="H154" s="9"/>
      <c r="I154" s="7"/>
      <c r="J154" s="5"/>
    </row>
    <row r="155" spans="1:10" ht="15.75">
      <c r="A155" s="5"/>
      <c r="B155" s="6"/>
      <c r="C155" s="5"/>
      <c r="D155" s="21">
        <v>111764946</v>
      </c>
      <c r="E155" s="8"/>
      <c r="H155" s="9"/>
      <c r="I155" s="7"/>
      <c r="J155" s="5"/>
    </row>
    <row r="156" spans="1:10">
      <c r="A156" s="5"/>
      <c r="B156" s="6"/>
      <c r="C156" s="5"/>
      <c r="D156" s="11"/>
      <c r="E156" s="8"/>
      <c r="H156" s="9"/>
      <c r="I156" s="7"/>
      <c r="J156" s="5"/>
    </row>
    <row r="157" spans="1:10">
      <c r="A157" s="5" t="s">
        <v>277</v>
      </c>
      <c r="B157" s="6">
        <v>44809.835133090281</v>
      </c>
      <c r="C157" s="5" t="s">
        <v>56</v>
      </c>
      <c r="D157" s="11"/>
      <c r="E157" s="8"/>
      <c r="G157" s="9">
        <v>13299.99</v>
      </c>
      <c r="I157" s="7" t="s">
        <v>10</v>
      </c>
      <c r="J157" s="5" t="s">
        <v>58</v>
      </c>
    </row>
    <row r="158" spans="1:10">
      <c r="A158" s="5" t="s">
        <v>278</v>
      </c>
      <c r="B158" s="6">
        <v>44809.835133090281</v>
      </c>
      <c r="C158" s="5" t="s">
        <v>202</v>
      </c>
      <c r="D158" s="13">
        <v>45172862853</v>
      </c>
      <c r="E158" s="5" t="s">
        <v>57</v>
      </c>
      <c r="H158" s="9">
        <v>350.84</v>
      </c>
      <c r="I158" s="5" t="s">
        <v>22</v>
      </c>
      <c r="J158" s="5" t="s">
        <v>197</v>
      </c>
    </row>
    <row r="159" spans="1:10">
      <c r="A159" s="5" t="s">
        <v>277</v>
      </c>
      <c r="B159" s="6">
        <v>44809.835133090281</v>
      </c>
      <c r="C159" s="5" t="s">
        <v>56</v>
      </c>
      <c r="D159" s="13">
        <v>45122918224</v>
      </c>
      <c r="E159" s="5" t="s">
        <v>57</v>
      </c>
      <c r="H159" s="9">
        <v>1603</v>
      </c>
      <c r="I159" s="5" t="s">
        <v>22</v>
      </c>
      <c r="J159" s="5" t="s">
        <v>200</v>
      </c>
    </row>
    <row r="160" spans="1:10">
      <c r="A160" s="5" t="s">
        <v>277</v>
      </c>
      <c r="B160" s="6">
        <v>44809.835133090281</v>
      </c>
      <c r="C160" s="5" t="s">
        <v>56</v>
      </c>
      <c r="D160" s="13">
        <v>45132801695</v>
      </c>
      <c r="E160" s="5" t="s">
        <v>57</v>
      </c>
      <c r="H160" s="9">
        <v>14600</v>
      </c>
      <c r="I160" s="5" t="s">
        <v>22</v>
      </c>
      <c r="J160" s="5" t="s">
        <v>58</v>
      </c>
    </row>
    <row r="161" spans="1:10">
      <c r="A161" s="5" t="s">
        <v>277</v>
      </c>
      <c r="B161" s="6">
        <v>44809.835133090281</v>
      </c>
      <c r="C161" s="5" t="s">
        <v>56</v>
      </c>
      <c r="D161" s="13">
        <v>45152800154</v>
      </c>
      <c r="E161" s="5" t="s">
        <v>57</v>
      </c>
      <c r="H161" s="9">
        <v>5086.3999999999996</v>
      </c>
      <c r="I161" s="5" t="s">
        <v>22</v>
      </c>
      <c r="J161" s="5" t="s">
        <v>58</v>
      </c>
    </row>
    <row r="162" spans="1:10">
      <c r="A162" s="5" t="s">
        <v>277</v>
      </c>
      <c r="B162" s="6">
        <v>44809.835133090281</v>
      </c>
      <c r="C162" s="5" t="s">
        <v>56</v>
      </c>
      <c r="D162" s="11">
        <v>20257956</v>
      </c>
      <c r="E162" s="8" t="s">
        <v>184</v>
      </c>
      <c r="H162" s="9">
        <v>3558</v>
      </c>
      <c r="I162" s="5" t="s">
        <v>22</v>
      </c>
      <c r="J162" s="8" t="s">
        <v>185</v>
      </c>
    </row>
    <row r="163" spans="1:10">
      <c r="A163" s="5" t="s">
        <v>277</v>
      </c>
      <c r="B163" s="6">
        <v>44809.835133090281</v>
      </c>
      <c r="C163" s="5" t="s">
        <v>56</v>
      </c>
      <c r="D163" s="11">
        <v>20290505</v>
      </c>
      <c r="E163" s="8" t="s">
        <v>184</v>
      </c>
      <c r="H163" s="9">
        <v>3602.4</v>
      </c>
      <c r="I163" s="5" t="s">
        <v>22</v>
      </c>
      <c r="J163" s="8" t="s">
        <v>185</v>
      </c>
    </row>
    <row r="164" spans="1:10">
      <c r="A164" s="5" t="s">
        <v>277</v>
      </c>
      <c r="B164" s="6">
        <v>44809.835133090281</v>
      </c>
      <c r="C164" s="5" t="s">
        <v>56</v>
      </c>
      <c r="D164" s="11">
        <v>1207059</v>
      </c>
      <c r="E164" s="5" t="s">
        <v>194</v>
      </c>
      <c r="H164" s="9">
        <v>4275.51</v>
      </c>
      <c r="I164" s="5" t="s">
        <v>22</v>
      </c>
      <c r="J164" s="5" t="s">
        <v>58</v>
      </c>
    </row>
    <row r="165" spans="1:10">
      <c r="A165" s="5" t="s">
        <v>277</v>
      </c>
      <c r="B165" s="6">
        <v>44809.835133090281</v>
      </c>
      <c r="C165" s="5" t="s">
        <v>56</v>
      </c>
      <c r="D165" s="13">
        <v>45112934913</v>
      </c>
      <c r="E165" s="5" t="s">
        <v>57</v>
      </c>
      <c r="H165" s="9">
        <v>913.84</v>
      </c>
      <c r="I165" s="5" t="s">
        <v>22</v>
      </c>
      <c r="J165" s="5" t="s">
        <v>197</v>
      </c>
    </row>
    <row r="166" spans="1:10">
      <c r="A166" s="5" t="s">
        <v>277</v>
      </c>
      <c r="B166" s="6">
        <v>44809.835133090281</v>
      </c>
      <c r="C166" s="5" t="s">
        <v>56</v>
      </c>
      <c r="D166" s="13">
        <v>45152799248</v>
      </c>
      <c r="E166" s="5" t="s">
        <v>57</v>
      </c>
      <c r="H166" s="9">
        <v>1574</v>
      </c>
      <c r="I166" s="5" t="s">
        <v>22</v>
      </c>
      <c r="J166" s="5" t="s">
        <v>197</v>
      </c>
    </row>
    <row r="167" spans="1:10">
      <c r="A167" s="5" t="s">
        <v>277</v>
      </c>
      <c r="B167" s="6">
        <v>44809.835133090281</v>
      </c>
      <c r="C167" s="5" t="s">
        <v>56</v>
      </c>
      <c r="D167" s="13">
        <v>45172862485</v>
      </c>
      <c r="E167" s="5" t="s">
        <v>57</v>
      </c>
      <c r="H167" s="9">
        <v>513.36</v>
      </c>
      <c r="I167" s="5" t="s">
        <v>22</v>
      </c>
      <c r="J167" s="5" t="s">
        <v>197</v>
      </c>
    </row>
    <row r="168" spans="1:10">
      <c r="A168" s="5" t="s">
        <v>277</v>
      </c>
      <c r="B168" s="6">
        <v>44809.835133090281</v>
      </c>
      <c r="C168" s="5" t="s">
        <v>56</v>
      </c>
      <c r="D168" s="13">
        <v>45162893960</v>
      </c>
      <c r="E168" s="5" t="s">
        <v>57</v>
      </c>
      <c r="H168" s="9">
        <v>240</v>
      </c>
      <c r="I168" s="5" t="s">
        <v>22</v>
      </c>
      <c r="J168" s="5" t="s">
        <v>197</v>
      </c>
    </row>
    <row r="169" spans="1:10">
      <c r="A169" s="5" t="s">
        <v>277</v>
      </c>
      <c r="B169" s="6">
        <v>44809.835133090281</v>
      </c>
      <c r="C169" s="5" t="s">
        <v>56</v>
      </c>
      <c r="D169" s="13">
        <v>45122918506</v>
      </c>
      <c r="E169" s="5" t="s">
        <v>57</v>
      </c>
      <c r="H169" s="9">
        <v>423</v>
      </c>
      <c r="I169" s="5" t="s">
        <v>22</v>
      </c>
      <c r="J169" s="5" t="s">
        <v>197</v>
      </c>
    </row>
    <row r="170" spans="1:10">
      <c r="A170" s="5" t="s">
        <v>277</v>
      </c>
      <c r="B170" s="6">
        <v>44809.835133090281</v>
      </c>
      <c r="C170" s="5" t="s">
        <v>56</v>
      </c>
      <c r="D170" s="13">
        <v>45143170721</v>
      </c>
      <c r="E170" s="5" t="s">
        <v>57</v>
      </c>
      <c r="H170" s="9">
        <v>410.9</v>
      </c>
      <c r="I170" s="5" t="s">
        <v>22</v>
      </c>
      <c r="J170" s="5" t="s">
        <v>197</v>
      </c>
    </row>
    <row r="171" spans="1:10">
      <c r="A171" s="5" t="s">
        <v>277</v>
      </c>
      <c r="B171" s="6">
        <v>44809.835133090281</v>
      </c>
      <c r="C171" s="5" t="s">
        <v>56</v>
      </c>
      <c r="D171" s="13">
        <v>45172862641</v>
      </c>
      <c r="E171" s="5" t="s">
        <v>57</v>
      </c>
      <c r="H171" s="9">
        <v>100</v>
      </c>
      <c r="I171" s="5" t="s">
        <v>22</v>
      </c>
      <c r="J171" s="5" t="s">
        <v>197</v>
      </c>
    </row>
    <row r="172" spans="1:10">
      <c r="A172" s="5" t="s">
        <v>277</v>
      </c>
      <c r="B172" s="6">
        <v>44809.835133090281</v>
      </c>
      <c r="C172" s="5" t="s">
        <v>56</v>
      </c>
      <c r="D172" s="13">
        <v>45162894109</v>
      </c>
      <c r="E172" s="5" t="s">
        <v>57</v>
      </c>
      <c r="H172" s="9">
        <v>2955.42</v>
      </c>
      <c r="I172" s="5" t="s">
        <v>22</v>
      </c>
      <c r="J172" s="5" t="s">
        <v>197</v>
      </c>
    </row>
    <row r="173" spans="1:10">
      <c r="A173" s="5" t="s">
        <v>277</v>
      </c>
      <c r="B173" s="6">
        <v>44809.835133090281</v>
      </c>
      <c r="C173" s="5" t="s">
        <v>56</v>
      </c>
      <c r="D173" s="13">
        <v>45132800327</v>
      </c>
      <c r="E173" s="5" t="s">
        <v>57</v>
      </c>
      <c r="H173" s="9">
        <v>1084.48</v>
      </c>
      <c r="I173" s="5" t="s">
        <v>22</v>
      </c>
      <c r="J173" s="5" t="s">
        <v>197</v>
      </c>
    </row>
    <row r="174" spans="1:10">
      <c r="A174" s="5" t="s">
        <v>277</v>
      </c>
      <c r="B174" s="6">
        <v>44809.835133090281</v>
      </c>
      <c r="C174" s="5" t="s">
        <v>56</v>
      </c>
      <c r="D174" s="13">
        <v>45162894278</v>
      </c>
      <c r="E174" s="5" t="s">
        <v>57</v>
      </c>
      <c r="H174" s="9">
        <v>290.86</v>
      </c>
      <c r="I174" s="5" t="s">
        <v>22</v>
      </c>
      <c r="J174" s="5" t="s">
        <v>197</v>
      </c>
    </row>
    <row r="175" spans="1:10">
      <c r="A175" s="5" t="s">
        <v>277</v>
      </c>
      <c r="B175" s="6">
        <v>44809.835133090281</v>
      </c>
      <c r="C175" s="5" t="s">
        <v>56</v>
      </c>
      <c r="D175" s="11">
        <v>173214</v>
      </c>
      <c r="E175" s="5" t="s">
        <v>194</v>
      </c>
      <c r="H175" s="9">
        <v>15859.2</v>
      </c>
      <c r="I175" s="5" t="s">
        <v>22</v>
      </c>
      <c r="J175" s="5" t="s">
        <v>195</v>
      </c>
    </row>
    <row r="176" spans="1:10">
      <c r="A176" s="5" t="s">
        <v>277</v>
      </c>
      <c r="B176" s="6">
        <v>44809.835133090281</v>
      </c>
      <c r="C176" s="5" t="s">
        <v>56</v>
      </c>
      <c r="D176" s="11">
        <v>173247</v>
      </c>
      <c r="E176" s="5" t="s">
        <v>196</v>
      </c>
      <c r="H176" s="9">
        <v>974.4</v>
      </c>
      <c r="I176" s="5" t="s">
        <v>22</v>
      </c>
      <c r="J176" s="5" t="s">
        <v>195</v>
      </c>
    </row>
    <row r="177" spans="1:10">
      <c r="A177" s="5" t="s">
        <v>277</v>
      </c>
      <c r="B177" s="6">
        <v>44809.835133090281</v>
      </c>
      <c r="C177" s="5" t="s">
        <v>56</v>
      </c>
      <c r="D177" s="13">
        <v>295401005970033</v>
      </c>
      <c r="E177" s="5" t="s">
        <v>60</v>
      </c>
      <c r="H177" s="9">
        <v>22413.64</v>
      </c>
      <c r="I177" s="5" t="s">
        <v>22</v>
      </c>
      <c r="J177" s="8" t="s">
        <v>61</v>
      </c>
    </row>
    <row r="178" spans="1:10">
      <c r="A178" s="5" t="s">
        <v>277</v>
      </c>
      <c r="B178" s="6">
        <v>44809.835133090281</v>
      </c>
      <c r="C178" s="5" t="s">
        <v>56</v>
      </c>
      <c r="D178" s="13">
        <v>45162894568</v>
      </c>
      <c r="E178" s="5" t="s">
        <v>57</v>
      </c>
      <c r="H178" s="9">
        <v>470.86</v>
      </c>
      <c r="I178" s="5" t="s">
        <v>22</v>
      </c>
      <c r="J178" s="5" t="s">
        <v>197</v>
      </c>
    </row>
    <row r="179" spans="1:10">
      <c r="A179" s="5" t="s">
        <v>277</v>
      </c>
      <c r="B179" s="6">
        <v>44809.835133090281</v>
      </c>
      <c r="C179" s="5" t="s">
        <v>56</v>
      </c>
      <c r="D179" s="11"/>
      <c r="E179" s="8"/>
      <c r="F179" s="9">
        <v>35292.1</v>
      </c>
      <c r="I179" s="7" t="s">
        <v>9</v>
      </c>
      <c r="J179" s="8" t="s">
        <v>63</v>
      </c>
    </row>
    <row r="180" spans="1:10">
      <c r="A180" s="5" t="s">
        <v>277</v>
      </c>
      <c r="B180" s="6">
        <v>44809.835133090281</v>
      </c>
      <c r="C180" s="5" t="s">
        <v>56</v>
      </c>
      <c r="D180" s="11"/>
      <c r="E180" s="8"/>
      <c r="F180" s="9">
        <v>2108.1</v>
      </c>
      <c r="I180" s="7" t="s">
        <v>9</v>
      </c>
      <c r="J180" s="8" t="s">
        <v>187</v>
      </c>
    </row>
    <row r="181" spans="1:10">
      <c r="A181" s="5" t="s">
        <v>277</v>
      </c>
      <c r="B181" s="6">
        <v>44809.835133090281</v>
      </c>
      <c r="C181" s="5" t="s">
        <v>56</v>
      </c>
      <c r="D181" s="11"/>
      <c r="E181" s="8"/>
      <c r="F181" s="9">
        <v>9354.2999999999993</v>
      </c>
      <c r="I181" s="7" t="s">
        <v>9</v>
      </c>
      <c r="J181" s="5" t="s">
        <v>64</v>
      </c>
    </row>
    <row r="182" spans="1:10">
      <c r="A182" s="5" t="s">
        <v>277</v>
      </c>
      <c r="B182" s="6">
        <v>44809.835133090281</v>
      </c>
      <c r="C182" s="5" t="s">
        <v>56</v>
      </c>
      <c r="D182" s="11"/>
      <c r="E182" s="8"/>
      <c r="F182" s="9">
        <v>2857</v>
      </c>
      <c r="I182" s="7" t="s">
        <v>9</v>
      </c>
      <c r="J182" s="5" t="s">
        <v>271</v>
      </c>
    </row>
    <row r="183" spans="1:10">
      <c r="A183" s="5" t="s">
        <v>277</v>
      </c>
      <c r="B183" s="6">
        <v>44809.835133090281</v>
      </c>
      <c r="C183" s="5" t="s">
        <v>56</v>
      </c>
      <c r="D183" s="11"/>
      <c r="E183" s="8"/>
      <c r="F183" s="9">
        <v>8896.7000000000007</v>
      </c>
      <c r="I183" s="7" t="s">
        <v>9</v>
      </c>
      <c r="J183" s="8" t="s">
        <v>189</v>
      </c>
    </row>
    <row r="184" spans="1:10">
      <c r="A184" s="5" t="s">
        <v>277</v>
      </c>
      <c r="B184" s="6">
        <v>44809.835133090281</v>
      </c>
      <c r="C184" s="5" t="s">
        <v>56</v>
      </c>
      <c r="D184" s="11"/>
      <c r="E184" s="8"/>
      <c r="F184" s="9">
        <v>830.2</v>
      </c>
      <c r="I184" s="7" t="s">
        <v>9</v>
      </c>
      <c r="J184" s="5" t="s">
        <v>198</v>
      </c>
    </row>
    <row r="185" spans="1:10">
      <c r="A185" s="5" t="s">
        <v>277</v>
      </c>
      <c r="B185" s="6">
        <v>44809.835133090281</v>
      </c>
      <c r="C185" s="5" t="s">
        <v>56</v>
      </c>
      <c r="D185" s="11"/>
      <c r="E185" s="8"/>
      <c r="F185" s="9">
        <v>698.5</v>
      </c>
      <c r="I185" s="7" t="s">
        <v>9</v>
      </c>
      <c r="J185" s="5" t="s">
        <v>272</v>
      </c>
    </row>
    <row r="186" spans="1:10">
      <c r="A186" s="5" t="s">
        <v>277</v>
      </c>
      <c r="B186" s="6">
        <v>44809.835133090281</v>
      </c>
      <c r="C186" s="5" t="s">
        <v>56</v>
      </c>
      <c r="D186" s="11"/>
      <c r="E186" s="8"/>
      <c r="F186" s="9">
        <v>6667</v>
      </c>
      <c r="I186" s="7" t="s">
        <v>9</v>
      </c>
      <c r="J186" s="8" t="s">
        <v>205</v>
      </c>
    </row>
    <row r="187" spans="1:10">
      <c r="A187" s="5" t="s">
        <v>277</v>
      </c>
      <c r="B187" s="6">
        <v>44809.835133090281</v>
      </c>
      <c r="C187" s="5" t="s">
        <v>56</v>
      </c>
      <c r="D187" s="11"/>
      <c r="E187" s="8"/>
      <c r="F187" s="9">
        <v>1589</v>
      </c>
      <c r="I187" s="7" t="s">
        <v>9</v>
      </c>
      <c r="J187" s="8" t="s">
        <v>199</v>
      </c>
    </row>
    <row r="188" spans="1:10">
      <c r="A188" s="5" t="s">
        <v>277</v>
      </c>
      <c r="B188" s="6">
        <v>44809.835133090281</v>
      </c>
      <c r="C188" s="5" t="s">
        <v>56</v>
      </c>
      <c r="D188" s="11"/>
      <c r="E188" s="8"/>
      <c r="F188" s="9">
        <v>3775</v>
      </c>
      <c r="I188" s="7" t="s">
        <v>9</v>
      </c>
      <c r="J188" s="8" t="s">
        <v>273</v>
      </c>
    </row>
    <row r="189" spans="1:10">
      <c r="A189" s="5" t="s">
        <v>277</v>
      </c>
      <c r="B189" s="6">
        <v>44809.835133090281</v>
      </c>
      <c r="C189" s="5" t="s">
        <v>56</v>
      </c>
      <c r="D189" s="11"/>
      <c r="E189" s="8"/>
      <c r="F189" s="9">
        <v>3352.5</v>
      </c>
      <c r="I189" s="7" t="s">
        <v>9</v>
      </c>
      <c r="J189" s="8" t="s">
        <v>274</v>
      </c>
    </row>
    <row r="190" spans="1:10">
      <c r="A190" s="5" t="s">
        <v>277</v>
      </c>
      <c r="B190" s="6">
        <v>44809.835133090281</v>
      </c>
      <c r="C190" s="5" t="s">
        <v>56</v>
      </c>
      <c r="D190" s="11"/>
      <c r="E190" s="8"/>
      <c r="F190" s="9">
        <v>8901.7999999999993</v>
      </c>
      <c r="I190" s="7" t="s">
        <v>9</v>
      </c>
      <c r="J190" s="8" t="s">
        <v>66</v>
      </c>
    </row>
    <row r="191" spans="1:10">
      <c r="A191" s="5" t="s">
        <v>277</v>
      </c>
      <c r="B191" s="6">
        <v>44809.835133090281</v>
      </c>
      <c r="C191" s="5" t="s">
        <v>56</v>
      </c>
      <c r="D191" s="11"/>
      <c r="E191" s="8"/>
      <c r="F191" s="9">
        <v>3007.9</v>
      </c>
      <c r="I191" s="7" t="s">
        <v>9</v>
      </c>
      <c r="J191" s="8" t="s">
        <v>275</v>
      </c>
    </row>
    <row r="192" spans="1:10">
      <c r="A192" s="5" t="s">
        <v>277</v>
      </c>
      <c r="B192" s="6">
        <v>44809.835133090281</v>
      </c>
      <c r="C192" s="5" t="s">
        <v>56</v>
      </c>
      <c r="D192" s="11"/>
      <c r="E192" s="8"/>
      <c r="F192" s="9">
        <v>5654.7</v>
      </c>
      <c r="I192" s="7" t="s">
        <v>9</v>
      </c>
      <c r="J192" s="8" t="s">
        <v>191</v>
      </c>
    </row>
    <row r="193" spans="1:10">
      <c r="A193" s="5" t="s">
        <v>277</v>
      </c>
      <c r="B193" s="6">
        <v>44809.835133090281</v>
      </c>
      <c r="C193" s="5" t="s">
        <v>56</v>
      </c>
      <c r="D193" s="11"/>
      <c r="E193" s="8"/>
      <c r="F193" s="9">
        <v>6626.2</v>
      </c>
      <c r="I193" s="7" t="s">
        <v>9</v>
      </c>
      <c r="J193" s="8" t="s">
        <v>192</v>
      </c>
    </row>
    <row r="194" spans="1:10">
      <c r="A194" s="5" t="s">
        <v>277</v>
      </c>
      <c r="B194" s="6">
        <v>44809.835133090281</v>
      </c>
      <c r="C194" s="5" t="s">
        <v>56</v>
      </c>
      <c r="D194" s="11"/>
      <c r="E194" s="8"/>
      <c r="F194" s="9">
        <v>3987.5</v>
      </c>
      <c r="I194" s="7" t="s">
        <v>9</v>
      </c>
      <c r="J194" s="8" t="s">
        <v>276</v>
      </c>
    </row>
    <row r="195" spans="1:10">
      <c r="A195" s="5" t="s">
        <v>277</v>
      </c>
      <c r="B195" s="6">
        <v>44809.835133090281</v>
      </c>
      <c r="C195" s="5" t="s">
        <v>56</v>
      </c>
      <c r="D195" s="11"/>
      <c r="E195" s="8"/>
      <c r="F195" s="9">
        <v>5235.8</v>
      </c>
      <c r="I195" s="7" t="s">
        <v>9</v>
      </c>
      <c r="J195" s="5" t="s">
        <v>200</v>
      </c>
    </row>
    <row r="196" spans="1:10">
      <c r="A196" s="10" t="s">
        <v>15</v>
      </c>
      <c r="B196" s="3"/>
      <c r="C196" s="3"/>
      <c r="D196" s="16">
        <f>121438.29+696</f>
        <v>122134.29</v>
      </c>
      <c r="E196" s="8"/>
      <c r="F196" s="32">
        <f>SUM(F157:G195)</f>
        <v>122134.28999999998</v>
      </c>
      <c r="H196" s="9"/>
      <c r="I196" s="7"/>
      <c r="J196" s="5"/>
    </row>
    <row r="197" spans="1:10">
      <c r="A197" s="12" t="s">
        <v>16</v>
      </c>
      <c r="B197" s="12" t="s">
        <v>17</v>
      </c>
      <c r="C197" s="12" t="s">
        <v>18</v>
      </c>
      <c r="D197" s="11"/>
      <c r="E197" s="8"/>
      <c r="H197" s="9"/>
      <c r="I197" s="7"/>
      <c r="J197" s="5"/>
    </row>
    <row r="198" spans="1:10" ht="15.75">
      <c r="D198" s="21">
        <v>111766477</v>
      </c>
    </row>
    <row r="199" spans="1:10" ht="15.75">
      <c r="D199" s="21">
        <v>111766691</v>
      </c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312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3" t="s">
        <v>0</v>
      </c>
      <c r="B203" s="103" t="s">
        <v>2</v>
      </c>
      <c r="C203" s="103" t="s">
        <v>3</v>
      </c>
      <c r="D203" s="103" t="s">
        <v>4</v>
      </c>
      <c r="E203" s="103" t="s">
        <v>5</v>
      </c>
      <c r="F203" s="105" t="s">
        <v>6</v>
      </c>
      <c r="G203" s="106"/>
      <c r="H203" s="107"/>
      <c r="I203" s="103" t="s">
        <v>7</v>
      </c>
      <c r="J203" s="103" t="s">
        <v>8</v>
      </c>
    </row>
    <row r="204" spans="1:10">
      <c r="A204" s="104"/>
      <c r="B204" s="104"/>
      <c r="C204" s="104"/>
      <c r="D204" s="104"/>
      <c r="E204" s="104"/>
      <c r="F204" s="46" t="s">
        <v>9</v>
      </c>
      <c r="G204" s="46" t="s">
        <v>10</v>
      </c>
      <c r="H204" s="46" t="s">
        <v>11</v>
      </c>
      <c r="I204" s="104"/>
      <c r="J204" s="104"/>
    </row>
    <row r="205" spans="1:10">
      <c r="A205" s="5" t="s">
        <v>321</v>
      </c>
      <c r="B205" s="6">
        <v>44810.395173576391</v>
      </c>
      <c r="C205" s="5" t="s">
        <v>56</v>
      </c>
      <c r="D205" s="11"/>
      <c r="E205" s="8"/>
      <c r="F205" s="9">
        <v>2244.1999999999998</v>
      </c>
      <c r="I205" s="7" t="s">
        <v>9</v>
      </c>
      <c r="J205" s="8" t="s">
        <v>63</v>
      </c>
    </row>
    <row r="206" spans="1:10">
      <c r="A206" s="5" t="s">
        <v>321</v>
      </c>
      <c r="B206" s="6">
        <v>44810.395173576391</v>
      </c>
      <c r="C206" s="5" t="s">
        <v>56</v>
      </c>
      <c r="D206" s="11"/>
      <c r="E206" s="8"/>
      <c r="F206" s="9">
        <v>45401.4</v>
      </c>
      <c r="I206" s="7" t="s">
        <v>9</v>
      </c>
      <c r="J206" s="8" t="s">
        <v>190</v>
      </c>
    </row>
    <row r="207" spans="1:10">
      <c r="A207" s="10" t="s">
        <v>15</v>
      </c>
      <c r="B207" s="3"/>
      <c r="C207" s="3"/>
      <c r="D207" s="25">
        <f>46949.6+696</f>
        <v>47645.599999999999</v>
      </c>
      <c r="E207" s="8"/>
      <c r="F207" s="45">
        <f>SUM(F205:G206)</f>
        <v>47645.599999999999</v>
      </c>
      <c r="I207" s="7"/>
      <c r="J207" s="5"/>
    </row>
    <row r="208" spans="1:10">
      <c r="A208" s="12" t="s">
        <v>16</v>
      </c>
      <c r="B208" s="12" t="s">
        <v>17</v>
      </c>
      <c r="C208" s="12" t="s">
        <v>18</v>
      </c>
      <c r="D208" s="11"/>
      <c r="E208" s="8"/>
      <c r="F208" s="9"/>
      <c r="I208" s="7"/>
      <c r="J208" s="5"/>
    </row>
    <row r="209" spans="1:10" ht="15.75">
      <c r="A209" s="5"/>
      <c r="B209" s="6"/>
      <c r="C209" s="5"/>
      <c r="D209" s="21">
        <v>111766478</v>
      </c>
      <c r="E209" s="8"/>
      <c r="F209" s="9"/>
      <c r="I209" s="7"/>
      <c r="J209" s="5"/>
    </row>
    <row r="210" spans="1:10" ht="15.75">
      <c r="A210" s="5"/>
      <c r="B210" s="6"/>
      <c r="C210" s="5"/>
      <c r="D210" s="21">
        <v>111766692</v>
      </c>
      <c r="E210" s="8"/>
      <c r="F210" s="9"/>
      <c r="I210" s="7"/>
      <c r="J210" s="5"/>
    </row>
    <row r="211" spans="1:10">
      <c r="A211" s="5"/>
      <c r="B211" s="6"/>
      <c r="C211" s="5"/>
      <c r="D211" s="11"/>
      <c r="E211" s="8"/>
      <c r="F211" s="9"/>
      <c r="I211" s="7"/>
      <c r="J211" s="5"/>
    </row>
    <row r="212" spans="1:10">
      <c r="A212" s="5" t="s">
        <v>322</v>
      </c>
      <c r="B212" s="6">
        <v>44810.843538819441</v>
      </c>
      <c r="C212" s="5" t="s">
        <v>56</v>
      </c>
      <c r="D212" s="11"/>
      <c r="E212" s="8"/>
      <c r="G212" s="9">
        <v>16623.27</v>
      </c>
      <c r="I212" s="7" t="s">
        <v>10</v>
      </c>
      <c r="J212" s="5" t="s">
        <v>58</v>
      </c>
    </row>
    <row r="213" spans="1:10">
      <c r="A213" s="5" t="s">
        <v>322</v>
      </c>
      <c r="B213" s="6">
        <v>44810.843538819441</v>
      </c>
      <c r="C213" s="5" t="s">
        <v>56</v>
      </c>
      <c r="D213" s="11"/>
      <c r="E213" s="8"/>
      <c r="G213" s="9">
        <v>1920</v>
      </c>
      <c r="I213" s="7" t="s">
        <v>10</v>
      </c>
      <c r="J213" s="8" t="s">
        <v>205</v>
      </c>
    </row>
    <row r="214" spans="1:10">
      <c r="A214" s="5" t="s">
        <v>322</v>
      </c>
      <c r="B214" s="6">
        <v>44810.843538819441</v>
      </c>
      <c r="C214" s="5" t="s">
        <v>56</v>
      </c>
      <c r="D214" s="11"/>
      <c r="E214" s="8"/>
      <c r="G214" s="9">
        <v>1233.4000000000001</v>
      </c>
      <c r="I214" s="7" t="s">
        <v>10</v>
      </c>
      <c r="J214" s="8" t="s">
        <v>199</v>
      </c>
    </row>
    <row r="215" spans="1:10">
      <c r="A215" s="5" t="s">
        <v>322</v>
      </c>
      <c r="B215" s="6">
        <v>44810.843538819441</v>
      </c>
      <c r="C215" s="5" t="s">
        <v>56</v>
      </c>
      <c r="D215" s="11"/>
      <c r="E215" s="8"/>
      <c r="G215" s="9">
        <v>1482.14</v>
      </c>
      <c r="I215" s="7" t="s">
        <v>10</v>
      </c>
      <c r="J215" s="8" t="s">
        <v>66</v>
      </c>
    </row>
    <row r="216" spans="1:10">
      <c r="A216" s="5" t="s">
        <v>322</v>
      </c>
      <c r="B216" s="6">
        <v>44810.843538819441</v>
      </c>
      <c r="C216" s="5" t="s">
        <v>56</v>
      </c>
      <c r="D216" s="13">
        <v>45112938226</v>
      </c>
      <c r="E216" s="5" t="s">
        <v>57</v>
      </c>
      <c r="H216" s="9">
        <v>5548.8</v>
      </c>
      <c r="I216" s="5" t="s">
        <v>22</v>
      </c>
      <c r="J216" s="5" t="s">
        <v>58</v>
      </c>
    </row>
    <row r="217" spans="1:10">
      <c r="A217" s="5" t="s">
        <v>322</v>
      </c>
      <c r="B217" s="6">
        <v>44810.843538819441</v>
      </c>
      <c r="C217" s="5" t="s">
        <v>56</v>
      </c>
      <c r="D217" s="13">
        <v>45143172457</v>
      </c>
      <c r="E217" s="5" t="s">
        <v>57</v>
      </c>
      <c r="H217" s="9">
        <v>298</v>
      </c>
      <c r="I217" s="5" t="s">
        <v>22</v>
      </c>
      <c r="J217" s="5" t="s">
        <v>58</v>
      </c>
    </row>
    <row r="218" spans="1:10">
      <c r="A218" s="5" t="s">
        <v>322</v>
      </c>
      <c r="B218" s="6">
        <v>44810.843538819441</v>
      </c>
      <c r="C218" s="5" t="s">
        <v>56</v>
      </c>
      <c r="D218" s="11">
        <v>2924093938</v>
      </c>
      <c r="E218" s="8" t="s">
        <v>184</v>
      </c>
      <c r="H218" s="9">
        <v>3157</v>
      </c>
      <c r="I218" s="5" t="s">
        <v>22</v>
      </c>
      <c r="J218" s="8" t="s">
        <v>185</v>
      </c>
    </row>
    <row r="219" spans="1:10">
      <c r="A219" s="5" t="s">
        <v>322</v>
      </c>
      <c r="B219" s="6">
        <v>44810.843538819441</v>
      </c>
      <c r="C219" s="5" t="s">
        <v>56</v>
      </c>
      <c r="D219" s="11">
        <v>663649</v>
      </c>
      <c r="E219" s="5" t="s">
        <v>57</v>
      </c>
      <c r="H219" s="9">
        <v>1591.3</v>
      </c>
      <c r="I219" s="5" t="s">
        <v>22</v>
      </c>
      <c r="J219" s="5" t="s">
        <v>200</v>
      </c>
    </row>
    <row r="220" spans="1:10">
      <c r="A220" s="5" t="s">
        <v>322</v>
      </c>
      <c r="B220" s="6">
        <v>44810.843538819441</v>
      </c>
      <c r="C220" s="5" t="s">
        <v>56</v>
      </c>
      <c r="D220" s="13">
        <v>295401005980056</v>
      </c>
      <c r="E220" s="5" t="s">
        <v>60</v>
      </c>
      <c r="H220" s="9">
        <v>20209.59</v>
      </c>
      <c r="I220" s="5" t="s">
        <v>22</v>
      </c>
      <c r="J220" s="8" t="s">
        <v>61</v>
      </c>
    </row>
    <row r="221" spans="1:10">
      <c r="A221" s="5" t="s">
        <v>322</v>
      </c>
      <c r="B221" s="6">
        <v>44810.843538819441</v>
      </c>
      <c r="C221" s="5" t="s">
        <v>56</v>
      </c>
      <c r="D221" s="13">
        <v>51316716455</v>
      </c>
      <c r="E221" s="5" t="s">
        <v>57</v>
      </c>
      <c r="H221" s="9">
        <v>9000</v>
      </c>
      <c r="I221" s="5" t="s">
        <v>22</v>
      </c>
      <c r="J221" s="5" t="s">
        <v>58</v>
      </c>
    </row>
    <row r="222" spans="1:10">
      <c r="A222" s="5" t="s">
        <v>322</v>
      </c>
      <c r="B222" s="6">
        <v>44810.843538819441</v>
      </c>
      <c r="C222" s="5" t="s">
        <v>56</v>
      </c>
      <c r="D222" s="13">
        <v>45152802972</v>
      </c>
      <c r="E222" s="5" t="s">
        <v>57</v>
      </c>
      <c r="H222" s="9">
        <v>274.2</v>
      </c>
      <c r="I222" s="5" t="s">
        <v>22</v>
      </c>
      <c r="J222" s="5" t="s">
        <v>58</v>
      </c>
    </row>
    <row r="223" spans="1:10">
      <c r="A223" s="5" t="s">
        <v>322</v>
      </c>
      <c r="B223" s="6">
        <v>44810.843538819441</v>
      </c>
      <c r="C223" s="5" t="s">
        <v>56</v>
      </c>
      <c r="D223" s="13">
        <v>45172867400</v>
      </c>
      <c r="E223" s="5" t="s">
        <v>57</v>
      </c>
      <c r="H223" s="9">
        <v>538</v>
      </c>
      <c r="I223" s="5" t="s">
        <v>22</v>
      </c>
      <c r="J223" s="5" t="s">
        <v>58</v>
      </c>
    </row>
    <row r="224" spans="1:10">
      <c r="A224" s="5" t="s">
        <v>322</v>
      </c>
      <c r="B224" s="6">
        <v>44810.843538819441</v>
      </c>
      <c r="C224" s="5" t="s">
        <v>56</v>
      </c>
      <c r="D224" s="13">
        <v>45132804990</v>
      </c>
      <c r="E224" s="5" t="s">
        <v>57</v>
      </c>
      <c r="H224" s="9">
        <v>916.23</v>
      </c>
      <c r="I224" s="5" t="s">
        <v>22</v>
      </c>
      <c r="J224" s="5" t="s">
        <v>197</v>
      </c>
    </row>
    <row r="225" spans="1:10">
      <c r="A225" s="5" t="s">
        <v>322</v>
      </c>
      <c r="B225" s="6">
        <v>44810.843538819441</v>
      </c>
      <c r="C225" s="5" t="s">
        <v>56</v>
      </c>
      <c r="D225" s="13">
        <v>45112939807</v>
      </c>
      <c r="E225" s="5" t="s">
        <v>57</v>
      </c>
      <c r="H225" s="9">
        <v>1781.1</v>
      </c>
      <c r="I225" s="5" t="s">
        <v>22</v>
      </c>
      <c r="J225" s="5" t="s">
        <v>197</v>
      </c>
    </row>
    <row r="226" spans="1:10">
      <c r="A226" s="5" t="s">
        <v>322</v>
      </c>
      <c r="B226" s="6">
        <v>44810.843538819441</v>
      </c>
      <c r="C226" s="5" t="s">
        <v>56</v>
      </c>
      <c r="D226" s="13">
        <v>45122922155</v>
      </c>
      <c r="E226" s="5" t="s">
        <v>57</v>
      </c>
      <c r="H226" s="9">
        <v>187.2</v>
      </c>
      <c r="I226" s="5" t="s">
        <v>22</v>
      </c>
      <c r="J226" s="5" t="s">
        <v>197</v>
      </c>
    </row>
    <row r="227" spans="1:10">
      <c r="A227" s="5" t="s">
        <v>322</v>
      </c>
      <c r="B227" s="6">
        <v>44810.843538819441</v>
      </c>
      <c r="C227" s="5" t="s">
        <v>56</v>
      </c>
      <c r="D227" s="13">
        <v>45162896535</v>
      </c>
      <c r="E227" s="5" t="s">
        <v>57</v>
      </c>
      <c r="H227" s="9">
        <v>263.27999999999997</v>
      </c>
      <c r="I227" s="5" t="s">
        <v>22</v>
      </c>
      <c r="J227" s="5" t="s">
        <v>197</v>
      </c>
    </row>
    <row r="228" spans="1:10">
      <c r="A228" s="5" t="s">
        <v>322</v>
      </c>
      <c r="B228" s="6">
        <v>44810.843538819441</v>
      </c>
      <c r="C228" s="5" t="s">
        <v>56</v>
      </c>
      <c r="D228" s="13">
        <v>45122920316</v>
      </c>
      <c r="E228" s="5" t="s">
        <v>57</v>
      </c>
      <c r="H228" s="9">
        <v>1888.65</v>
      </c>
      <c r="I228" s="5" t="s">
        <v>22</v>
      </c>
      <c r="J228" s="5" t="s">
        <v>197</v>
      </c>
    </row>
    <row r="229" spans="1:10">
      <c r="A229" s="5" t="s">
        <v>322</v>
      </c>
      <c r="B229" s="6">
        <v>44810.843538819441</v>
      </c>
      <c r="C229" s="5" t="s">
        <v>56</v>
      </c>
      <c r="D229" s="13">
        <v>45143172383</v>
      </c>
      <c r="E229" s="5" t="s">
        <v>57</v>
      </c>
      <c r="H229" s="9">
        <v>1072.4000000000001</v>
      </c>
      <c r="I229" s="5" t="s">
        <v>22</v>
      </c>
      <c r="J229" s="5" t="s">
        <v>197</v>
      </c>
    </row>
    <row r="230" spans="1:10">
      <c r="A230" s="5" t="s">
        <v>322</v>
      </c>
      <c r="B230" s="6">
        <v>44810.843538819441</v>
      </c>
      <c r="C230" s="5" t="s">
        <v>56</v>
      </c>
      <c r="D230" s="13">
        <v>45122918495</v>
      </c>
      <c r="E230" s="5" t="s">
        <v>57</v>
      </c>
      <c r="H230" s="9">
        <v>276.87</v>
      </c>
      <c r="I230" s="5" t="s">
        <v>22</v>
      </c>
      <c r="J230" s="5" t="s">
        <v>197</v>
      </c>
    </row>
    <row r="231" spans="1:10">
      <c r="A231" s="5" t="s">
        <v>322</v>
      </c>
      <c r="B231" s="6">
        <v>44810.843538819441</v>
      </c>
      <c r="C231" s="5" t="s">
        <v>56</v>
      </c>
      <c r="D231" s="13">
        <v>52616030171</v>
      </c>
      <c r="E231" s="5" t="s">
        <v>57</v>
      </c>
      <c r="H231" s="9">
        <v>566.53</v>
      </c>
      <c r="I231" s="5" t="s">
        <v>22</v>
      </c>
      <c r="J231" s="5" t="s">
        <v>197</v>
      </c>
    </row>
    <row r="232" spans="1:10">
      <c r="A232" s="5" t="s">
        <v>322</v>
      </c>
      <c r="B232" s="6">
        <v>44810.843538819441</v>
      </c>
      <c r="C232" s="5" t="s">
        <v>56</v>
      </c>
      <c r="D232" s="13">
        <v>45172865060</v>
      </c>
      <c r="E232" s="5" t="s">
        <v>57</v>
      </c>
      <c r="H232" s="9">
        <v>1658.88</v>
      </c>
      <c r="I232" s="5" t="s">
        <v>22</v>
      </c>
      <c r="J232" s="5" t="s">
        <v>197</v>
      </c>
    </row>
    <row r="233" spans="1:10">
      <c r="A233" s="5" t="s">
        <v>322</v>
      </c>
      <c r="B233" s="6">
        <v>44810.843538819441</v>
      </c>
      <c r="C233" s="5" t="s">
        <v>56</v>
      </c>
      <c r="D233" s="13">
        <v>52616036611</v>
      </c>
      <c r="E233" s="5" t="s">
        <v>57</v>
      </c>
      <c r="H233" s="9">
        <v>291.23</v>
      </c>
      <c r="I233" s="5" t="s">
        <v>22</v>
      </c>
      <c r="J233" s="5" t="s">
        <v>197</v>
      </c>
    </row>
    <row r="234" spans="1:10">
      <c r="A234" s="5" t="s">
        <v>322</v>
      </c>
      <c r="B234" s="6">
        <v>44810.843538819441</v>
      </c>
      <c r="C234" s="5" t="s">
        <v>56</v>
      </c>
      <c r="D234" s="13">
        <v>45162898381</v>
      </c>
      <c r="E234" s="5" t="s">
        <v>57</v>
      </c>
      <c r="H234" s="9">
        <v>512.6</v>
      </c>
      <c r="I234" s="5" t="s">
        <v>22</v>
      </c>
      <c r="J234" s="5" t="s">
        <v>197</v>
      </c>
    </row>
    <row r="235" spans="1:10">
      <c r="A235" s="5" t="s">
        <v>322</v>
      </c>
      <c r="B235" s="6">
        <v>44810.843538819441</v>
      </c>
      <c r="C235" s="5" t="s">
        <v>56</v>
      </c>
      <c r="D235" s="13">
        <v>45143175324</v>
      </c>
      <c r="E235" s="5" t="s">
        <v>57</v>
      </c>
      <c r="H235" s="9">
        <v>516.88</v>
      </c>
      <c r="I235" s="5" t="s">
        <v>22</v>
      </c>
      <c r="J235" s="5" t="s">
        <v>197</v>
      </c>
    </row>
    <row r="236" spans="1:10">
      <c r="A236" s="5" t="s">
        <v>322</v>
      </c>
      <c r="B236" s="6">
        <v>44810.843538819441</v>
      </c>
      <c r="C236" s="5" t="s">
        <v>56</v>
      </c>
      <c r="D236" s="13">
        <v>45172867178</v>
      </c>
      <c r="E236" s="5" t="s">
        <v>57</v>
      </c>
      <c r="H236" s="9">
        <v>240</v>
      </c>
      <c r="I236" s="5" t="s">
        <v>22</v>
      </c>
      <c r="J236" s="5" t="s">
        <v>197</v>
      </c>
    </row>
    <row r="237" spans="1:10">
      <c r="A237" s="5" t="s">
        <v>322</v>
      </c>
      <c r="B237" s="6">
        <v>44810.843538819441</v>
      </c>
      <c r="C237" s="5" t="s">
        <v>56</v>
      </c>
      <c r="D237" s="13">
        <v>45122923074</v>
      </c>
      <c r="E237" s="5" t="s">
        <v>57</v>
      </c>
      <c r="H237" s="9">
        <v>530.4</v>
      </c>
      <c r="I237" s="5" t="s">
        <v>22</v>
      </c>
      <c r="J237" s="5" t="s">
        <v>197</v>
      </c>
    </row>
    <row r="238" spans="1:10">
      <c r="A238" s="5" t="s">
        <v>322</v>
      </c>
      <c r="B238" s="6">
        <v>44810.843538819441</v>
      </c>
      <c r="C238" s="5" t="s">
        <v>56</v>
      </c>
      <c r="D238" s="13">
        <v>45172867578</v>
      </c>
      <c r="E238" s="5" t="s">
        <v>57</v>
      </c>
      <c r="H238" s="9">
        <v>404.13</v>
      </c>
      <c r="I238" s="5" t="s">
        <v>22</v>
      </c>
      <c r="J238" s="5" t="s">
        <v>197</v>
      </c>
    </row>
    <row r="239" spans="1:10">
      <c r="A239" s="5" t="s">
        <v>322</v>
      </c>
      <c r="B239" s="6">
        <v>44810.843538819441</v>
      </c>
      <c r="C239" s="5" t="s">
        <v>56</v>
      </c>
      <c r="D239" s="13">
        <v>45112939763</v>
      </c>
      <c r="E239" s="5" t="s">
        <v>57</v>
      </c>
      <c r="H239" s="9">
        <v>525.5</v>
      </c>
      <c r="I239" s="5" t="s">
        <v>22</v>
      </c>
      <c r="J239" s="5" t="s">
        <v>197</v>
      </c>
    </row>
    <row r="240" spans="1:10">
      <c r="A240" s="5" t="s">
        <v>322</v>
      </c>
      <c r="B240" s="6">
        <v>44810.843538819441</v>
      </c>
      <c r="C240" s="5" t="s">
        <v>56</v>
      </c>
      <c r="D240" s="13">
        <v>45112940134</v>
      </c>
      <c r="E240" s="5" t="s">
        <v>57</v>
      </c>
      <c r="H240" s="9">
        <v>240</v>
      </c>
      <c r="I240" s="5" t="s">
        <v>22</v>
      </c>
      <c r="J240" s="5" t="s">
        <v>197</v>
      </c>
    </row>
    <row r="241" spans="1:10">
      <c r="A241" s="5" t="s">
        <v>322</v>
      </c>
      <c r="B241" s="6">
        <v>44810.843538819441</v>
      </c>
      <c r="C241" s="5" t="s">
        <v>56</v>
      </c>
      <c r="D241" s="13">
        <v>45172867455</v>
      </c>
      <c r="E241" s="5" t="s">
        <v>57</v>
      </c>
      <c r="H241" s="9">
        <v>2948.4</v>
      </c>
      <c r="I241" s="5" t="s">
        <v>22</v>
      </c>
      <c r="J241" s="5" t="s">
        <v>197</v>
      </c>
    </row>
    <row r="242" spans="1:10">
      <c r="A242" s="5" t="s">
        <v>322</v>
      </c>
      <c r="B242" s="6">
        <v>44810.843538819441</v>
      </c>
      <c r="C242" s="5" t="s">
        <v>56</v>
      </c>
      <c r="D242" s="11">
        <v>171315</v>
      </c>
      <c r="E242" s="5" t="s">
        <v>194</v>
      </c>
      <c r="H242" s="9">
        <v>9267</v>
      </c>
      <c r="I242" s="5" t="s">
        <v>22</v>
      </c>
      <c r="J242" s="5" t="s">
        <v>195</v>
      </c>
    </row>
    <row r="243" spans="1:10">
      <c r="A243" s="5" t="s">
        <v>322</v>
      </c>
      <c r="B243" s="6">
        <v>44810.843538819441</v>
      </c>
      <c r="C243" s="5" t="s">
        <v>56</v>
      </c>
      <c r="D243" s="11">
        <v>171426</v>
      </c>
      <c r="E243" s="5" t="s">
        <v>196</v>
      </c>
      <c r="H243" s="9">
        <v>7099.2</v>
      </c>
      <c r="I243" s="5" t="s">
        <v>22</v>
      </c>
      <c r="J243" s="5" t="s">
        <v>195</v>
      </c>
    </row>
    <row r="244" spans="1:10">
      <c r="A244" s="5" t="s">
        <v>322</v>
      </c>
      <c r="B244" s="6">
        <v>44810.843538819441</v>
      </c>
      <c r="C244" s="5" t="s">
        <v>56</v>
      </c>
      <c r="D244" s="11">
        <v>867</v>
      </c>
      <c r="E244" s="5" t="s">
        <v>196</v>
      </c>
      <c r="H244" s="9">
        <v>696</v>
      </c>
      <c r="I244" s="5" t="s">
        <v>22</v>
      </c>
      <c r="J244" s="5" t="s">
        <v>195</v>
      </c>
    </row>
    <row r="245" spans="1:10">
      <c r="A245" s="5" t="s">
        <v>323</v>
      </c>
      <c r="B245" s="6">
        <v>44810.843538819441</v>
      </c>
      <c r="C245" s="5" t="s">
        <v>202</v>
      </c>
      <c r="D245" s="11"/>
      <c r="E245" s="8"/>
      <c r="F245" s="9">
        <v>58798.5</v>
      </c>
      <c r="I245" s="7" t="s">
        <v>9</v>
      </c>
      <c r="J245" s="5" t="s">
        <v>58</v>
      </c>
    </row>
    <row r="246" spans="1:10">
      <c r="A246" s="5" t="s">
        <v>322</v>
      </c>
      <c r="B246" s="6">
        <v>44810.843538819441</v>
      </c>
      <c r="C246" s="5" t="s">
        <v>56</v>
      </c>
      <c r="D246" s="11"/>
      <c r="E246" s="8"/>
      <c r="F246" s="9">
        <v>15361.9</v>
      </c>
      <c r="I246" s="7" t="s">
        <v>9</v>
      </c>
      <c r="J246" s="8" t="s">
        <v>63</v>
      </c>
    </row>
    <row r="247" spans="1:10">
      <c r="A247" s="5" t="s">
        <v>322</v>
      </c>
      <c r="B247" s="6">
        <v>44810.843538819441</v>
      </c>
      <c r="C247" s="5" t="s">
        <v>56</v>
      </c>
      <c r="D247" s="11"/>
      <c r="E247" s="8"/>
      <c r="F247" s="9">
        <v>10876.8</v>
      </c>
      <c r="I247" s="7" t="s">
        <v>9</v>
      </c>
      <c r="J247" s="8" t="s">
        <v>187</v>
      </c>
    </row>
    <row r="248" spans="1:10">
      <c r="A248" s="5" t="s">
        <v>322</v>
      </c>
      <c r="B248" s="6">
        <v>44810.843538819441</v>
      </c>
      <c r="C248" s="5" t="s">
        <v>56</v>
      </c>
      <c r="D248" s="11"/>
      <c r="E248" s="8"/>
      <c r="F248" s="9">
        <v>26139.200000000001</v>
      </c>
      <c r="I248" s="7" t="s">
        <v>9</v>
      </c>
      <c r="J248" s="5" t="s">
        <v>64</v>
      </c>
    </row>
    <row r="249" spans="1:10">
      <c r="A249" s="5" t="s">
        <v>322</v>
      </c>
      <c r="B249" s="6">
        <v>44810.843538819441</v>
      </c>
      <c r="C249" s="5" t="s">
        <v>56</v>
      </c>
      <c r="D249" s="11"/>
      <c r="E249" s="8"/>
      <c r="F249" s="9">
        <v>3287.2</v>
      </c>
      <c r="I249" s="7" t="s">
        <v>9</v>
      </c>
      <c r="J249" s="5" t="s">
        <v>271</v>
      </c>
    </row>
    <row r="250" spans="1:10">
      <c r="A250" s="5" t="s">
        <v>322</v>
      </c>
      <c r="B250" s="6">
        <v>44810.843538819441</v>
      </c>
      <c r="C250" s="5" t="s">
        <v>56</v>
      </c>
      <c r="D250" s="11"/>
      <c r="E250" s="8"/>
      <c r="F250" s="9">
        <v>9949.5</v>
      </c>
      <c r="I250" s="7" t="s">
        <v>9</v>
      </c>
      <c r="J250" s="8" t="s">
        <v>189</v>
      </c>
    </row>
    <row r="251" spans="1:10">
      <c r="A251" s="5" t="s">
        <v>322</v>
      </c>
      <c r="B251" s="6">
        <v>44810.843538819441</v>
      </c>
      <c r="C251" s="5" t="s">
        <v>56</v>
      </c>
      <c r="D251" s="11"/>
      <c r="E251" s="8"/>
      <c r="F251" s="9">
        <v>4112.3999999999996</v>
      </c>
      <c r="I251" s="7" t="s">
        <v>9</v>
      </c>
      <c r="J251" s="5" t="s">
        <v>198</v>
      </c>
    </row>
    <row r="252" spans="1:10">
      <c r="A252" s="5" t="s">
        <v>322</v>
      </c>
      <c r="B252" s="6">
        <v>44810.843538819441</v>
      </c>
      <c r="C252" s="5" t="s">
        <v>56</v>
      </c>
      <c r="D252" s="11"/>
      <c r="E252" s="8"/>
      <c r="F252" s="9">
        <v>2208.6999999999998</v>
      </c>
      <c r="I252" s="7" t="s">
        <v>9</v>
      </c>
      <c r="J252" s="5" t="s">
        <v>272</v>
      </c>
    </row>
    <row r="253" spans="1:10">
      <c r="A253" s="5" t="s">
        <v>322</v>
      </c>
      <c r="B253" s="6">
        <v>44810.843538819441</v>
      </c>
      <c r="C253" s="5" t="s">
        <v>56</v>
      </c>
      <c r="D253" s="11"/>
      <c r="E253" s="8"/>
      <c r="F253" s="9">
        <v>52626</v>
      </c>
      <c r="I253" s="7" t="s">
        <v>9</v>
      </c>
      <c r="J253" s="8" t="s">
        <v>190</v>
      </c>
    </row>
    <row r="254" spans="1:10">
      <c r="A254" s="5" t="s">
        <v>322</v>
      </c>
      <c r="B254" s="6">
        <v>44810.843538819441</v>
      </c>
      <c r="C254" s="5" t="s">
        <v>56</v>
      </c>
      <c r="D254" s="11"/>
      <c r="E254" s="8"/>
      <c r="F254" s="9">
        <v>3638</v>
      </c>
      <c r="I254" s="7" t="s">
        <v>9</v>
      </c>
      <c r="J254" s="8" t="s">
        <v>205</v>
      </c>
    </row>
    <row r="255" spans="1:10">
      <c r="A255" s="5" t="s">
        <v>322</v>
      </c>
      <c r="B255" s="6">
        <v>44810.843538819441</v>
      </c>
      <c r="C255" s="5" t="s">
        <v>56</v>
      </c>
      <c r="D255" s="11"/>
      <c r="E255" s="8"/>
      <c r="F255" s="9">
        <v>5935.7</v>
      </c>
      <c r="I255" s="7" t="s">
        <v>9</v>
      </c>
      <c r="J255" s="8" t="s">
        <v>273</v>
      </c>
    </row>
    <row r="256" spans="1:10">
      <c r="A256" s="5" t="s">
        <v>322</v>
      </c>
      <c r="B256" s="6">
        <v>44810.843538819441</v>
      </c>
      <c r="C256" s="5" t="s">
        <v>56</v>
      </c>
      <c r="D256" s="11"/>
      <c r="E256" s="8"/>
      <c r="F256" s="9">
        <v>2785.6</v>
      </c>
      <c r="I256" s="7" t="s">
        <v>9</v>
      </c>
      <c r="J256" s="8" t="s">
        <v>274</v>
      </c>
    </row>
    <row r="257" spans="1:10">
      <c r="A257" s="5" t="s">
        <v>322</v>
      </c>
      <c r="B257" s="6">
        <v>44810.843538819441</v>
      </c>
      <c r="C257" s="5" t="s">
        <v>56</v>
      </c>
      <c r="D257" s="11"/>
      <c r="E257" s="8"/>
      <c r="F257" s="9">
        <v>19901</v>
      </c>
      <c r="I257" s="7" t="s">
        <v>9</v>
      </c>
      <c r="J257" s="8" t="s">
        <v>66</v>
      </c>
    </row>
    <row r="258" spans="1:10">
      <c r="A258" s="5" t="s">
        <v>322</v>
      </c>
      <c r="B258" s="6">
        <v>44810.843538819441</v>
      </c>
      <c r="C258" s="5" t="s">
        <v>56</v>
      </c>
      <c r="D258" s="11"/>
      <c r="E258" s="8"/>
      <c r="F258" s="9">
        <v>1983.5</v>
      </c>
      <c r="I258" s="7" t="s">
        <v>9</v>
      </c>
      <c r="J258" s="8" t="s">
        <v>275</v>
      </c>
    </row>
    <row r="259" spans="1:10">
      <c r="A259" s="5" t="s">
        <v>322</v>
      </c>
      <c r="B259" s="6">
        <v>44810.843538819441</v>
      </c>
      <c r="C259" s="5" t="s">
        <v>56</v>
      </c>
      <c r="D259" s="11"/>
      <c r="E259" s="8"/>
      <c r="F259" s="9">
        <v>11598.4</v>
      </c>
      <c r="I259" s="7" t="s">
        <v>9</v>
      </c>
      <c r="J259" s="8" t="s">
        <v>192</v>
      </c>
    </row>
    <row r="260" spans="1:10">
      <c r="A260" s="5" t="s">
        <v>322</v>
      </c>
      <c r="B260" s="6">
        <v>44810.843538819441</v>
      </c>
      <c r="C260" s="5" t="s">
        <v>56</v>
      </c>
      <c r="D260" s="11"/>
      <c r="E260" s="8"/>
      <c r="F260" s="9">
        <v>10585.9</v>
      </c>
      <c r="I260" s="7" t="s">
        <v>9</v>
      </c>
      <c r="J260" s="8" t="s">
        <v>276</v>
      </c>
    </row>
    <row r="261" spans="1:10">
      <c r="A261" s="10" t="s">
        <v>15</v>
      </c>
      <c r="B261" s="3"/>
      <c r="C261" s="3"/>
      <c r="D261" s="25">
        <f>258263.11+2784</f>
        <v>261047.11</v>
      </c>
      <c r="E261" s="8"/>
      <c r="F261" s="45">
        <f>SUM(F212:G260)</f>
        <v>261047.11000000002</v>
      </c>
      <c r="I261" s="7"/>
      <c r="J261" s="5"/>
    </row>
    <row r="262" spans="1:10">
      <c r="A262" s="12" t="s">
        <v>16</v>
      </c>
      <c r="B262" s="12" t="s">
        <v>17</v>
      </c>
      <c r="C262" s="12" t="s">
        <v>18</v>
      </c>
      <c r="D262" s="11"/>
      <c r="E262" s="8"/>
      <c r="F262" s="9"/>
      <c r="I262" s="7"/>
      <c r="J262" s="5"/>
    </row>
    <row r="263" spans="1:10" ht="15.75">
      <c r="D263" s="21">
        <v>111768295</v>
      </c>
    </row>
    <row r="264" spans="1:10" ht="15.75">
      <c r="D264" s="21">
        <v>111768346</v>
      </c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357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103" t="s">
        <v>0</v>
      </c>
      <c r="B268" s="103" t="s">
        <v>2</v>
      </c>
      <c r="C268" s="103" t="s">
        <v>3</v>
      </c>
      <c r="D268" s="103" t="s">
        <v>4</v>
      </c>
      <c r="E268" s="103" t="s">
        <v>5</v>
      </c>
      <c r="F268" s="105" t="s">
        <v>6</v>
      </c>
      <c r="G268" s="106"/>
      <c r="H268" s="107"/>
      <c r="I268" s="103" t="s">
        <v>7</v>
      </c>
      <c r="J268" s="103" t="s">
        <v>8</v>
      </c>
    </row>
    <row r="269" spans="1:10">
      <c r="A269" s="104"/>
      <c r="B269" s="104"/>
      <c r="C269" s="104"/>
      <c r="D269" s="104"/>
      <c r="E269" s="104"/>
      <c r="F269" s="46" t="s">
        <v>9</v>
      </c>
      <c r="G269" s="46" t="s">
        <v>10</v>
      </c>
      <c r="H269" s="46" t="s">
        <v>11</v>
      </c>
      <c r="I269" s="104"/>
      <c r="J269" s="104"/>
    </row>
    <row r="270" spans="1:10">
      <c r="A270" s="5" t="s">
        <v>369</v>
      </c>
      <c r="B270" s="6">
        <v>44811.410226585649</v>
      </c>
      <c r="C270" s="5" t="s">
        <v>56</v>
      </c>
      <c r="D270" s="7"/>
      <c r="E270" s="8"/>
      <c r="F270" s="9">
        <v>13584.4</v>
      </c>
      <c r="I270" s="7" t="s">
        <v>9</v>
      </c>
      <c r="J270" s="8" t="s">
        <v>186</v>
      </c>
    </row>
    <row r="271" spans="1:10">
      <c r="A271" s="5" t="s">
        <v>369</v>
      </c>
      <c r="B271" s="6">
        <v>44811.410226585649</v>
      </c>
      <c r="C271" s="5" t="s">
        <v>56</v>
      </c>
      <c r="D271" s="7"/>
      <c r="E271" s="8"/>
      <c r="F271" s="9">
        <v>15985.9</v>
      </c>
      <c r="I271" s="7" t="s">
        <v>9</v>
      </c>
      <c r="J271" s="8" t="s">
        <v>191</v>
      </c>
    </row>
    <row r="272" spans="1:10">
      <c r="A272" s="10" t="s">
        <v>15</v>
      </c>
      <c r="B272" s="3"/>
      <c r="C272" s="3"/>
      <c r="D272" s="51">
        <f>28874.3+696</f>
        <v>29570.3</v>
      </c>
      <c r="E272" s="8"/>
      <c r="F272" s="14">
        <f>SUM(F270:G271)</f>
        <v>29570.3</v>
      </c>
      <c r="H272" s="9"/>
      <c r="I272" s="7"/>
      <c r="J272" s="8"/>
    </row>
    <row r="273" spans="1:10">
      <c r="A273" s="12" t="s">
        <v>16</v>
      </c>
      <c r="B273" s="12" t="s">
        <v>17</v>
      </c>
      <c r="C273" s="12" t="s">
        <v>18</v>
      </c>
      <c r="D273" s="11"/>
      <c r="E273" s="8"/>
      <c r="H273" s="9"/>
      <c r="I273" s="7"/>
      <c r="J273" s="8"/>
    </row>
    <row r="274" spans="1:10" ht="15.75">
      <c r="A274" s="5"/>
      <c r="B274" s="6"/>
      <c r="C274" s="5"/>
      <c r="D274" s="21">
        <v>111768296</v>
      </c>
      <c r="E274" s="8"/>
      <c r="H274" s="9"/>
      <c r="I274" s="7"/>
      <c r="J274" s="8"/>
    </row>
    <row r="275" spans="1:10" ht="15.75">
      <c r="A275" s="5"/>
      <c r="B275" s="6"/>
      <c r="C275" s="5"/>
      <c r="D275" s="21">
        <v>111768348</v>
      </c>
      <c r="E275" s="8"/>
      <c r="H275" s="9"/>
      <c r="I275" s="7"/>
      <c r="J275" s="8"/>
    </row>
    <row r="276" spans="1:10">
      <c r="A276" s="5"/>
      <c r="B276" s="6"/>
      <c r="C276" s="5"/>
      <c r="D276" s="11"/>
      <c r="E276" s="8"/>
      <c r="H276" s="9"/>
      <c r="I276" s="7"/>
      <c r="J276" s="8"/>
    </row>
    <row r="277" spans="1:10">
      <c r="A277" s="5" t="s">
        <v>367</v>
      </c>
      <c r="B277" s="6">
        <v>44811.836471666669</v>
      </c>
      <c r="C277" s="5" t="s">
        <v>56</v>
      </c>
      <c r="D277" s="11"/>
      <c r="E277" s="8"/>
      <c r="G277" s="9">
        <v>3999.77</v>
      </c>
      <c r="I277" s="7" t="s">
        <v>10</v>
      </c>
      <c r="J277" s="5" t="s">
        <v>58</v>
      </c>
    </row>
    <row r="278" spans="1:10">
      <c r="A278" s="5" t="s">
        <v>367</v>
      </c>
      <c r="B278" s="6">
        <v>44811.836471666669</v>
      </c>
      <c r="C278" s="5" t="s">
        <v>56</v>
      </c>
      <c r="D278" s="13">
        <v>45122923996</v>
      </c>
      <c r="E278" s="5" t="s">
        <v>57</v>
      </c>
      <c r="H278" s="9">
        <v>2975.52</v>
      </c>
      <c r="I278" s="5" t="s">
        <v>22</v>
      </c>
      <c r="J278" s="8" t="s">
        <v>185</v>
      </c>
    </row>
    <row r="279" spans="1:10">
      <c r="A279" s="5" t="s">
        <v>367</v>
      </c>
      <c r="B279" s="6">
        <v>44811.836471666669</v>
      </c>
      <c r="C279" s="5" t="s">
        <v>56</v>
      </c>
      <c r="D279" s="13">
        <v>45112940425</v>
      </c>
      <c r="E279" s="5" t="s">
        <v>57</v>
      </c>
      <c r="H279" s="9">
        <v>705.46</v>
      </c>
      <c r="I279" s="5" t="s">
        <v>22</v>
      </c>
      <c r="J279" s="8" t="s">
        <v>185</v>
      </c>
    </row>
    <row r="280" spans="1:10">
      <c r="A280" s="5" t="s">
        <v>367</v>
      </c>
      <c r="B280" s="6">
        <v>44811.836471666669</v>
      </c>
      <c r="C280" s="5" t="s">
        <v>56</v>
      </c>
      <c r="D280" s="13">
        <v>45162899219</v>
      </c>
      <c r="E280" s="5" t="s">
        <v>57</v>
      </c>
      <c r="H280" s="9">
        <v>1418.63</v>
      </c>
      <c r="I280" s="5" t="s">
        <v>22</v>
      </c>
      <c r="J280" s="8" t="s">
        <v>185</v>
      </c>
    </row>
    <row r="281" spans="1:10">
      <c r="A281" s="5" t="s">
        <v>367</v>
      </c>
      <c r="B281" s="6">
        <v>44811.836471666669</v>
      </c>
      <c r="C281" s="5" t="s">
        <v>56</v>
      </c>
      <c r="D281" s="13">
        <v>45112940484</v>
      </c>
      <c r="E281" s="5" t="s">
        <v>57</v>
      </c>
      <c r="H281" s="9">
        <v>853.58</v>
      </c>
      <c r="I281" s="5" t="s">
        <v>22</v>
      </c>
      <c r="J281" s="8" t="s">
        <v>185</v>
      </c>
    </row>
    <row r="282" spans="1:10">
      <c r="A282" s="5" t="s">
        <v>367</v>
      </c>
      <c r="B282" s="6">
        <v>44811.836471666669</v>
      </c>
      <c r="C282" s="5" t="s">
        <v>56</v>
      </c>
      <c r="D282" s="13">
        <v>45143175896</v>
      </c>
      <c r="E282" s="5" t="s">
        <v>57</v>
      </c>
      <c r="H282" s="9">
        <v>988</v>
      </c>
      <c r="I282" s="5" t="s">
        <v>22</v>
      </c>
      <c r="J282" s="8" t="s">
        <v>185</v>
      </c>
    </row>
    <row r="283" spans="1:10">
      <c r="A283" s="5" t="s">
        <v>367</v>
      </c>
      <c r="B283" s="6">
        <v>44811.836471666669</v>
      </c>
      <c r="C283" s="5" t="s">
        <v>56</v>
      </c>
      <c r="D283" s="13">
        <v>45122924214</v>
      </c>
      <c r="E283" s="5" t="s">
        <v>57</v>
      </c>
      <c r="H283" s="9">
        <v>480</v>
      </c>
      <c r="I283" s="5" t="s">
        <v>22</v>
      </c>
      <c r="J283" s="8" t="s">
        <v>185</v>
      </c>
    </row>
    <row r="284" spans="1:10">
      <c r="A284" s="5" t="s">
        <v>367</v>
      </c>
      <c r="B284" s="6">
        <v>44811.836471666669</v>
      </c>
      <c r="C284" s="5" t="s">
        <v>56</v>
      </c>
      <c r="D284" s="13">
        <v>45152803191</v>
      </c>
      <c r="E284" s="5" t="s">
        <v>57</v>
      </c>
      <c r="H284" s="9">
        <v>1121.92</v>
      </c>
      <c r="I284" s="5" t="s">
        <v>22</v>
      </c>
      <c r="J284" s="8" t="s">
        <v>185</v>
      </c>
    </row>
    <row r="285" spans="1:10">
      <c r="A285" s="5" t="s">
        <v>367</v>
      </c>
      <c r="B285" s="6">
        <v>44811.836471666669</v>
      </c>
      <c r="C285" s="5" t="s">
        <v>56</v>
      </c>
      <c r="D285" s="13">
        <v>45172869210</v>
      </c>
      <c r="E285" s="5" t="s">
        <v>57</v>
      </c>
      <c r="H285" s="9">
        <v>496.58</v>
      </c>
      <c r="I285" s="5" t="s">
        <v>22</v>
      </c>
      <c r="J285" s="8" t="s">
        <v>185</v>
      </c>
    </row>
    <row r="286" spans="1:10">
      <c r="A286" s="5" t="s">
        <v>367</v>
      </c>
      <c r="B286" s="6">
        <v>44811.836471666669</v>
      </c>
      <c r="C286" s="5" t="s">
        <v>56</v>
      </c>
      <c r="D286" s="13">
        <v>45172869212</v>
      </c>
      <c r="E286" s="5" t="s">
        <v>57</v>
      </c>
      <c r="H286" s="9">
        <v>164.64</v>
      </c>
      <c r="I286" s="5" t="s">
        <v>22</v>
      </c>
      <c r="J286" s="8" t="s">
        <v>185</v>
      </c>
    </row>
    <row r="287" spans="1:10">
      <c r="A287" s="5" t="s">
        <v>367</v>
      </c>
      <c r="B287" s="6">
        <v>44811.836471666669</v>
      </c>
      <c r="C287" s="5" t="s">
        <v>56</v>
      </c>
      <c r="D287" s="11">
        <v>252805</v>
      </c>
      <c r="E287" s="5" t="s">
        <v>194</v>
      </c>
      <c r="H287" s="9">
        <v>37.1</v>
      </c>
      <c r="I287" s="5" t="s">
        <v>22</v>
      </c>
      <c r="J287" s="8" t="s">
        <v>185</v>
      </c>
    </row>
    <row r="288" spans="1:10">
      <c r="A288" s="5" t="s">
        <v>367</v>
      </c>
      <c r="B288" s="6">
        <v>44811.836471666669</v>
      </c>
      <c r="C288" s="5" t="s">
        <v>56</v>
      </c>
      <c r="D288" s="13">
        <v>45152804420</v>
      </c>
      <c r="E288" s="5" t="s">
        <v>57</v>
      </c>
      <c r="H288" s="9">
        <v>1565.2</v>
      </c>
      <c r="I288" s="5" t="s">
        <v>22</v>
      </c>
      <c r="J288" s="8" t="s">
        <v>185</v>
      </c>
    </row>
    <row r="289" spans="1:10">
      <c r="A289" s="5" t="s">
        <v>367</v>
      </c>
      <c r="B289" s="6">
        <v>44811.836471666669</v>
      </c>
      <c r="C289" s="5" t="s">
        <v>56</v>
      </c>
      <c r="D289" s="13">
        <v>51166691793</v>
      </c>
      <c r="E289" s="5" t="s">
        <v>57</v>
      </c>
      <c r="H289" s="9">
        <v>499.33</v>
      </c>
      <c r="I289" s="5" t="s">
        <v>22</v>
      </c>
      <c r="J289" s="8" t="s">
        <v>185</v>
      </c>
    </row>
    <row r="290" spans="1:10">
      <c r="A290" s="5" t="s">
        <v>367</v>
      </c>
      <c r="B290" s="6">
        <v>44811.836471666669</v>
      </c>
      <c r="C290" s="5" t="s">
        <v>56</v>
      </c>
      <c r="D290" s="13">
        <v>45143177882</v>
      </c>
      <c r="E290" s="5" t="s">
        <v>57</v>
      </c>
      <c r="H290" s="9">
        <v>1390</v>
      </c>
      <c r="I290" s="5" t="s">
        <v>22</v>
      </c>
      <c r="J290" s="8" t="s">
        <v>185</v>
      </c>
    </row>
    <row r="291" spans="1:10">
      <c r="A291" s="5" t="s">
        <v>367</v>
      </c>
      <c r="B291" s="6">
        <v>44811.836471666669</v>
      </c>
      <c r="C291" s="5" t="s">
        <v>56</v>
      </c>
      <c r="D291" s="13">
        <v>45112942757</v>
      </c>
      <c r="E291" s="5" t="s">
        <v>57</v>
      </c>
      <c r="H291" s="9">
        <v>804</v>
      </c>
      <c r="I291" s="5" t="s">
        <v>22</v>
      </c>
      <c r="J291" s="8" t="s">
        <v>185</v>
      </c>
    </row>
    <row r="292" spans="1:10">
      <c r="A292" s="5" t="s">
        <v>367</v>
      </c>
      <c r="B292" s="6">
        <v>44811.836471666669</v>
      </c>
      <c r="C292" s="5" t="s">
        <v>56</v>
      </c>
      <c r="D292" s="13">
        <v>45122926586</v>
      </c>
      <c r="E292" s="5" t="s">
        <v>57</v>
      </c>
      <c r="H292" s="9">
        <v>679.32</v>
      </c>
      <c r="I292" s="5" t="s">
        <v>22</v>
      </c>
      <c r="J292" s="8" t="s">
        <v>185</v>
      </c>
    </row>
    <row r="293" spans="1:10">
      <c r="A293" s="5" t="s">
        <v>367</v>
      </c>
      <c r="B293" s="6">
        <v>44811.836471666669</v>
      </c>
      <c r="C293" s="5" t="s">
        <v>56</v>
      </c>
      <c r="D293" s="13">
        <v>45132807628</v>
      </c>
      <c r="E293" s="5" t="s">
        <v>57</v>
      </c>
      <c r="H293" s="9">
        <v>374.4</v>
      </c>
      <c r="I293" s="5" t="s">
        <v>22</v>
      </c>
      <c r="J293" s="8" t="s">
        <v>185</v>
      </c>
    </row>
    <row r="294" spans="1:10">
      <c r="A294" s="5" t="s">
        <v>367</v>
      </c>
      <c r="B294" s="6">
        <v>44811.836471666669</v>
      </c>
      <c r="C294" s="5" t="s">
        <v>56</v>
      </c>
      <c r="D294" s="13">
        <v>45162902093</v>
      </c>
      <c r="E294" s="5" t="s">
        <v>57</v>
      </c>
      <c r="H294" s="9">
        <v>839.3</v>
      </c>
      <c r="I294" s="5" t="s">
        <v>22</v>
      </c>
      <c r="J294" s="5" t="s">
        <v>58</v>
      </c>
    </row>
    <row r="295" spans="1:10">
      <c r="A295" s="5" t="s">
        <v>367</v>
      </c>
      <c r="B295" s="6">
        <v>44811.836471666669</v>
      </c>
      <c r="C295" s="5" t="s">
        <v>56</v>
      </c>
      <c r="D295" s="13">
        <v>45122926884</v>
      </c>
      <c r="E295" s="5" t="s">
        <v>57</v>
      </c>
      <c r="H295" s="9">
        <v>348.37</v>
      </c>
      <c r="I295" s="5" t="s">
        <v>22</v>
      </c>
      <c r="J295" s="5" t="s">
        <v>58</v>
      </c>
    </row>
    <row r="296" spans="1:10">
      <c r="A296" s="5" t="s">
        <v>367</v>
      </c>
      <c r="B296" s="6">
        <v>44811.836471666669</v>
      </c>
      <c r="C296" s="5" t="s">
        <v>56</v>
      </c>
      <c r="D296" s="13">
        <v>52116089884</v>
      </c>
      <c r="E296" s="5" t="s">
        <v>57</v>
      </c>
      <c r="H296" s="9">
        <v>4170.05</v>
      </c>
      <c r="I296" s="5" t="s">
        <v>22</v>
      </c>
      <c r="J296" s="5" t="s">
        <v>58</v>
      </c>
    </row>
    <row r="297" spans="1:10">
      <c r="A297" s="5" t="s">
        <v>367</v>
      </c>
      <c r="B297" s="6">
        <v>44811.836471666669</v>
      </c>
      <c r="C297" s="5" t="s">
        <v>56</v>
      </c>
      <c r="D297" s="13">
        <v>45112941725</v>
      </c>
      <c r="E297" s="5" t="s">
        <v>57</v>
      </c>
      <c r="H297" s="9">
        <v>225</v>
      </c>
      <c r="I297" s="5" t="s">
        <v>22</v>
      </c>
      <c r="J297" s="5" t="s">
        <v>58</v>
      </c>
    </row>
    <row r="298" spans="1:10">
      <c r="A298" s="5" t="s">
        <v>367</v>
      </c>
      <c r="B298" s="6">
        <v>44811.836471666669</v>
      </c>
      <c r="C298" s="5" t="s">
        <v>56</v>
      </c>
      <c r="D298" s="13">
        <v>52616039993</v>
      </c>
      <c r="E298" s="5" t="s">
        <v>57</v>
      </c>
      <c r="H298" s="9">
        <v>1399.13</v>
      </c>
      <c r="I298" s="5" t="s">
        <v>22</v>
      </c>
      <c r="J298" s="5" t="s">
        <v>58</v>
      </c>
    </row>
    <row r="299" spans="1:10">
      <c r="A299" s="5" t="s">
        <v>367</v>
      </c>
      <c r="B299" s="6">
        <v>44811.836471666669</v>
      </c>
      <c r="C299" s="5" t="s">
        <v>56</v>
      </c>
      <c r="D299" s="13">
        <v>45112943111</v>
      </c>
      <c r="E299" s="5" t="s">
        <v>57</v>
      </c>
      <c r="H299" s="9">
        <v>2209.09</v>
      </c>
      <c r="I299" s="5" t="s">
        <v>22</v>
      </c>
      <c r="J299" s="5" t="s">
        <v>58</v>
      </c>
    </row>
    <row r="300" spans="1:10">
      <c r="A300" s="5" t="s">
        <v>367</v>
      </c>
      <c r="B300" s="6">
        <v>44811.836471666669</v>
      </c>
      <c r="C300" s="5" t="s">
        <v>56</v>
      </c>
      <c r="D300" s="13">
        <v>296004001790048</v>
      </c>
      <c r="E300" s="5" t="s">
        <v>60</v>
      </c>
      <c r="H300" s="9">
        <v>40459.54</v>
      </c>
      <c r="I300" s="5" t="s">
        <v>22</v>
      </c>
      <c r="J300" s="8" t="s">
        <v>61</v>
      </c>
    </row>
    <row r="301" spans="1:10">
      <c r="A301" s="5" t="s">
        <v>367</v>
      </c>
      <c r="B301" s="6">
        <v>44811.836471666669</v>
      </c>
      <c r="C301" s="5" t="s">
        <v>56</v>
      </c>
      <c r="D301" s="13">
        <v>296004001790048</v>
      </c>
      <c r="E301" s="5" t="s">
        <v>368</v>
      </c>
      <c r="H301" s="9">
        <v>4872</v>
      </c>
      <c r="I301" s="5" t="s">
        <v>22</v>
      </c>
      <c r="J301" s="8" t="s">
        <v>61</v>
      </c>
    </row>
    <row r="302" spans="1:10">
      <c r="A302" s="5" t="s">
        <v>367</v>
      </c>
      <c r="B302" s="6">
        <v>44811.836471666669</v>
      </c>
      <c r="C302" s="5" t="s">
        <v>56</v>
      </c>
      <c r="D302" s="11">
        <v>173141</v>
      </c>
      <c r="E302" s="5" t="s">
        <v>194</v>
      </c>
      <c r="H302" s="9">
        <v>53981</v>
      </c>
      <c r="I302" s="5" t="s">
        <v>22</v>
      </c>
      <c r="J302" s="5" t="s">
        <v>195</v>
      </c>
    </row>
    <row r="303" spans="1:10">
      <c r="A303" s="5" t="s">
        <v>367</v>
      </c>
      <c r="B303" s="6">
        <v>44811.836471666669</v>
      </c>
      <c r="C303" s="5" t="s">
        <v>56</v>
      </c>
      <c r="D303" s="13">
        <v>52116089884</v>
      </c>
      <c r="E303" s="5" t="s">
        <v>57</v>
      </c>
      <c r="H303" s="9">
        <v>5</v>
      </c>
      <c r="I303" s="5" t="s">
        <v>22</v>
      </c>
      <c r="J303" s="5" t="s">
        <v>58</v>
      </c>
    </row>
    <row r="304" spans="1:10">
      <c r="A304" s="5" t="s">
        <v>367</v>
      </c>
      <c r="B304" s="6">
        <v>44811.836471666669</v>
      </c>
      <c r="C304" s="5" t="s">
        <v>56</v>
      </c>
      <c r="D304" s="11"/>
      <c r="E304" s="8"/>
      <c r="F304" s="9">
        <v>3267.7</v>
      </c>
      <c r="I304" s="7" t="s">
        <v>9</v>
      </c>
      <c r="J304" s="8" t="s">
        <v>186</v>
      </c>
    </row>
    <row r="305" spans="1:10">
      <c r="A305" s="5" t="s">
        <v>367</v>
      </c>
      <c r="B305" s="6">
        <v>44811.836471666669</v>
      </c>
      <c r="C305" s="5" t="s">
        <v>56</v>
      </c>
      <c r="D305" s="11"/>
      <c r="E305" s="8"/>
      <c r="F305" s="9">
        <v>1317.1</v>
      </c>
      <c r="I305" s="7" t="s">
        <v>9</v>
      </c>
      <c r="J305" s="5" t="s">
        <v>272</v>
      </c>
    </row>
    <row r="306" spans="1:10">
      <c r="A306" s="5" t="s">
        <v>367</v>
      </c>
      <c r="B306" s="6">
        <v>44811.836471666669</v>
      </c>
      <c r="C306" s="5" t="s">
        <v>56</v>
      </c>
      <c r="D306" s="11"/>
      <c r="E306" s="8"/>
      <c r="F306" s="9">
        <v>33734.300000000003</v>
      </c>
      <c r="I306" s="7" t="s">
        <v>9</v>
      </c>
      <c r="J306" s="5" t="s">
        <v>58</v>
      </c>
    </row>
    <row r="307" spans="1:10">
      <c r="A307" s="5" t="s">
        <v>367</v>
      </c>
      <c r="B307" s="6">
        <v>44811.836471666669</v>
      </c>
      <c r="C307" s="5" t="s">
        <v>56</v>
      </c>
      <c r="D307" s="11"/>
      <c r="E307" s="8"/>
      <c r="F307" s="9">
        <v>2263.5</v>
      </c>
      <c r="I307" s="7" t="s">
        <v>9</v>
      </c>
      <c r="J307" s="8" t="s">
        <v>199</v>
      </c>
    </row>
    <row r="308" spans="1:10">
      <c r="A308" s="5" t="s">
        <v>367</v>
      </c>
      <c r="B308" s="6">
        <v>44811.836471666669</v>
      </c>
      <c r="C308" s="5" t="s">
        <v>56</v>
      </c>
      <c r="D308" s="11"/>
      <c r="E308" s="8"/>
      <c r="F308" s="9">
        <v>3073.2</v>
      </c>
      <c r="I308" s="7" t="s">
        <v>9</v>
      </c>
      <c r="J308" s="8" t="s">
        <v>273</v>
      </c>
    </row>
    <row r="309" spans="1:10">
      <c r="A309" s="5" t="s">
        <v>367</v>
      </c>
      <c r="B309" s="6">
        <v>44811.836471666669</v>
      </c>
      <c r="C309" s="5" t="s">
        <v>56</v>
      </c>
      <c r="D309" s="11"/>
      <c r="E309" s="8"/>
      <c r="F309" s="9">
        <v>4591</v>
      </c>
      <c r="I309" s="7" t="s">
        <v>9</v>
      </c>
      <c r="J309" s="8" t="s">
        <v>274</v>
      </c>
    </row>
    <row r="310" spans="1:10">
      <c r="A310" s="5" t="s">
        <v>367</v>
      </c>
      <c r="B310" s="6">
        <v>44811.836471666669</v>
      </c>
      <c r="C310" s="5" t="s">
        <v>56</v>
      </c>
      <c r="D310" s="11"/>
      <c r="E310" s="8"/>
      <c r="F310" s="9">
        <v>14904.3</v>
      </c>
      <c r="I310" s="7" t="s">
        <v>9</v>
      </c>
      <c r="J310" s="8" t="s">
        <v>66</v>
      </c>
    </row>
    <row r="311" spans="1:10">
      <c r="A311" s="5" t="s">
        <v>367</v>
      </c>
      <c r="B311" s="6">
        <v>44811.836471666669</v>
      </c>
      <c r="C311" s="5" t="s">
        <v>56</v>
      </c>
      <c r="D311" s="11"/>
      <c r="E311" s="8"/>
      <c r="F311" s="9">
        <v>10735.8</v>
      </c>
      <c r="I311" s="7" t="s">
        <v>9</v>
      </c>
      <c r="J311" s="8" t="s">
        <v>275</v>
      </c>
    </row>
    <row r="312" spans="1:10">
      <c r="A312" s="5" t="s">
        <v>367</v>
      </c>
      <c r="B312" s="6">
        <v>44811.836471666669</v>
      </c>
      <c r="C312" s="5" t="s">
        <v>56</v>
      </c>
      <c r="D312" s="11"/>
      <c r="E312" s="8"/>
      <c r="F312" s="9">
        <v>1073.4000000000001</v>
      </c>
      <c r="I312" s="7" t="s">
        <v>9</v>
      </c>
      <c r="J312" s="8" t="s">
        <v>276</v>
      </c>
    </row>
    <row r="313" spans="1:10">
      <c r="A313" s="5" t="s">
        <v>367</v>
      </c>
      <c r="B313" s="6">
        <v>44811.836471666669</v>
      </c>
      <c r="C313" s="5" t="s">
        <v>56</v>
      </c>
      <c r="D313" s="11"/>
      <c r="E313" s="8"/>
      <c r="F313" s="9">
        <v>134113.70000000001</v>
      </c>
      <c r="I313" s="7" t="s">
        <v>9</v>
      </c>
      <c r="J313" s="5" t="s">
        <v>200</v>
      </c>
    </row>
    <row r="314" spans="1:10">
      <c r="A314" s="10" t="s">
        <v>15</v>
      </c>
      <c r="B314" s="3"/>
      <c r="C314" s="3"/>
      <c r="D314" s="25">
        <f>200545.77+12528</f>
        <v>213073.77</v>
      </c>
      <c r="E314" s="8"/>
      <c r="F314" s="14">
        <f>SUM(F277:G313)</f>
        <v>213073.77000000002</v>
      </c>
      <c r="H314" s="9"/>
      <c r="I314" s="7"/>
      <c r="J314" s="8"/>
    </row>
    <row r="315" spans="1:10">
      <c r="A315" s="12" t="s">
        <v>16</v>
      </c>
      <c r="B315" s="12" t="s">
        <v>17</v>
      </c>
      <c r="C315" s="12" t="s">
        <v>18</v>
      </c>
      <c r="D315" s="11"/>
      <c r="E315" s="8"/>
      <c r="H315" s="9"/>
      <c r="I315" s="7"/>
      <c r="J315" s="8"/>
    </row>
    <row r="316" spans="1:10" ht="15.75">
      <c r="D316" s="21">
        <v>111784038</v>
      </c>
    </row>
    <row r="317" spans="1:10" ht="15.75">
      <c r="D317" s="21">
        <v>111776277</v>
      </c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399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3" t="s">
        <v>0</v>
      </c>
      <c r="B321" s="103" t="s">
        <v>2</v>
      </c>
      <c r="C321" s="103" t="s">
        <v>3</v>
      </c>
      <c r="D321" s="103" t="s">
        <v>4</v>
      </c>
      <c r="E321" s="103" t="s">
        <v>5</v>
      </c>
      <c r="F321" s="105" t="s">
        <v>6</v>
      </c>
      <c r="G321" s="106"/>
      <c r="H321" s="107"/>
      <c r="I321" s="103" t="s">
        <v>7</v>
      </c>
      <c r="J321" s="103" t="s">
        <v>8</v>
      </c>
    </row>
    <row r="322" spans="1:10">
      <c r="A322" s="104"/>
      <c r="B322" s="104"/>
      <c r="C322" s="104"/>
      <c r="D322" s="104"/>
      <c r="E322" s="104"/>
      <c r="F322" s="46" t="s">
        <v>9</v>
      </c>
      <c r="G322" s="46" t="s">
        <v>10</v>
      </c>
      <c r="H322" s="46" t="s">
        <v>11</v>
      </c>
      <c r="I322" s="104"/>
      <c r="J322" s="104"/>
    </row>
    <row r="323" spans="1:10">
      <c r="A323" s="5" t="s">
        <v>410</v>
      </c>
      <c r="B323" s="6">
        <v>44812.431335833331</v>
      </c>
      <c r="C323" s="5" t="s">
        <v>56</v>
      </c>
      <c r="D323" s="7"/>
      <c r="E323" s="8"/>
      <c r="G323" s="9">
        <v>445.41</v>
      </c>
      <c r="I323" s="7" t="s">
        <v>10</v>
      </c>
      <c r="J323" s="8" t="s">
        <v>189</v>
      </c>
    </row>
    <row r="324" spans="1:10">
      <c r="A324" s="5" t="s">
        <v>410</v>
      </c>
      <c r="B324" s="6">
        <v>44812.431335833331</v>
      </c>
      <c r="C324" s="5" t="s">
        <v>56</v>
      </c>
      <c r="D324" s="7"/>
      <c r="E324" s="8"/>
      <c r="G324" s="9">
        <v>602.11</v>
      </c>
      <c r="I324" s="7" t="s">
        <v>10</v>
      </c>
      <c r="J324" s="8" t="s">
        <v>191</v>
      </c>
    </row>
    <row r="325" spans="1:10">
      <c r="A325" s="5" t="s">
        <v>410</v>
      </c>
      <c r="B325" s="6">
        <v>44812.431335833331</v>
      </c>
      <c r="C325" s="5" t="s">
        <v>56</v>
      </c>
      <c r="D325" s="7"/>
      <c r="E325" s="8"/>
      <c r="F325" s="9">
        <v>29564.400000000001</v>
      </c>
      <c r="I325" s="7" t="s">
        <v>9</v>
      </c>
      <c r="J325" s="8" t="s">
        <v>63</v>
      </c>
    </row>
    <row r="326" spans="1:10">
      <c r="A326" s="5" t="s">
        <v>410</v>
      </c>
      <c r="B326" s="6">
        <v>44812.431335833331</v>
      </c>
      <c r="C326" s="5" t="s">
        <v>56</v>
      </c>
      <c r="D326" s="7"/>
      <c r="E326" s="8"/>
      <c r="F326" s="9">
        <v>38640.400000000001</v>
      </c>
      <c r="I326" s="7" t="s">
        <v>9</v>
      </c>
      <c r="J326" s="5" t="s">
        <v>64</v>
      </c>
    </row>
    <row r="327" spans="1:10">
      <c r="A327" s="5" t="s">
        <v>410</v>
      </c>
      <c r="B327" s="6">
        <v>44812.431335833331</v>
      </c>
      <c r="C327" s="5" t="s">
        <v>56</v>
      </c>
      <c r="D327" s="7"/>
      <c r="E327" s="8"/>
      <c r="F327" s="9">
        <v>5186.1000000000004</v>
      </c>
      <c r="I327" s="7" t="s">
        <v>9</v>
      </c>
      <c r="J327" s="5" t="s">
        <v>271</v>
      </c>
    </row>
    <row r="328" spans="1:10">
      <c r="A328" s="5" t="s">
        <v>410</v>
      </c>
      <c r="B328" s="6">
        <v>44812.431335833331</v>
      </c>
      <c r="C328" s="5" t="s">
        <v>56</v>
      </c>
      <c r="D328" s="7"/>
      <c r="E328" s="8"/>
      <c r="F328" s="9">
        <v>7503.3</v>
      </c>
      <c r="I328" s="7" t="s">
        <v>9</v>
      </c>
      <c r="J328" s="8" t="s">
        <v>189</v>
      </c>
    </row>
    <row r="329" spans="1:10">
      <c r="A329" s="5" t="s">
        <v>410</v>
      </c>
      <c r="B329" s="6">
        <v>44812.431335833331</v>
      </c>
      <c r="C329" s="5" t="s">
        <v>56</v>
      </c>
      <c r="D329" s="7"/>
      <c r="E329" s="8"/>
      <c r="F329" s="9">
        <v>4007.9</v>
      </c>
      <c r="I329" s="7" t="s">
        <v>9</v>
      </c>
      <c r="J329" s="5" t="s">
        <v>198</v>
      </c>
    </row>
    <row r="330" spans="1:10">
      <c r="A330" s="5" t="s">
        <v>410</v>
      </c>
      <c r="B330" s="6">
        <v>44812.431335833331</v>
      </c>
      <c r="C330" s="5" t="s">
        <v>56</v>
      </c>
      <c r="D330" s="7"/>
      <c r="E330" s="8"/>
      <c r="F330" s="9">
        <v>77140.899999999994</v>
      </c>
      <c r="I330" s="7" t="s">
        <v>9</v>
      </c>
      <c r="J330" s="8" t="s">
        <v>190</v>
      </c>
    </row>
    <row r="331" spans="1:10">
      <c r="A331" s="5" t="s">
        <v>410</v>
      </c>
      <c r="B331" s="6">
        <v>44812.431335833331</v>
      </c>
      <c r="C331" s="5" t="s">
        <v>56</v>
      </c>
      <c r="D331" s="7"/>
      <c r="E331" s="8"/>
      <c r="F331" s="9">
        <v>526</v>
      </c>
      <c r="I331" s="7" t="s">
        <v>9</v>
      </c>
      <c r="J331" s="8" t="s">
        <v>205</v>
      </c>
    </row>
    <row r="332" spans="1:10">
      <c r="A332" s="5" t="s">
        <v>410</v>
      </c>
      <c r="B332" s="6">
        <v>44812.431335833331</v>
      </c>
      <c r="C332" s="5" t="s">
        <v>56</v>
      </c>
      <c r="D332" s="7"/>
      <c r="E332" s="8"/>
      <c r="F332" s="9">
        <v>18432.8</v>
      </c>
      <c r="I332" s="7" t="s">
        <v>9</v>
      </c>
      <c r="J332" s="8" t="s">
        <v>191</v>
      </c>
    </row>
    <row r="333" spans="1:10">
      <c r="A333" s="5" t="s">
        <v>410</v>
      </c>
      <c r="B333" s="6">
        <v>44812.431335833331</v>
      </c>
      <c r="C333" s="5" t="s">
        <v>56</v>
      </c>
      <c r="D333" s="7"/>
      <c r="E333" s="8"/>
      <c r="F333" s="9">
        <v>11781.3</v>
      </c>
      <c r="I333" s="7" t="s">
        <v>9</v>
      </c>
      <c r="J333" s="8" t="s">
        <v>192</v>
      </c>
    </row>
    <row r="334" spans="1:10">
      <c r="A334" s="10" t="s">
        <v>15</v>
      </c>
      <c r="B334" s="3"/>
      <c r="C334" s="3"/>
      <c r="D334" s="16">
        <f>188889.02+4941.6</f>
        <v>193830.62</v>
      </c>
      <c r="E334" s="8"/>
      <c r="F334" s="33">
        <f>SUM(F323:G333)</f>
        <v>193830.62</v>
      </c>
      <c r="H334" s="9"/>
      <c r="I334" s="7"/>
      <c r="J334" s="5"/>
    </row>
    <row r="335" spans="1:10">
      <c r="A335" s="12" t="s">
        <v>16</v>
      </c>
      <c r="B335" s="12" t="s">
        <v>17</v>
      </c>
      <c r="C335" s="12" t="s">
        <v>18</v>
      </c>
      <c r="D335" s="11"/>
      <c r="E335" s="8"/>
      <c r="H335" s="9"/>
      <c r="I335" s="7"/>
      <c r="J335" s="5"/>
    </row>
    <row r="336" spans="1:10" ht="15.75">
      <c r="A336" s="5"/>
      <c r="B336" s="6"/>
      <c r="C336" s="5"/>
      <c r="D336" s="21">
        <v>111784134</v>
      </c>
      <c r="E336" s="8"/>
      <c r="H336" s="9"/>
      <c r="I336" s="7"/>
      <c r="J336" s="5"/>
    </row>
    <row r="337" spans="1:10" ht="15.75">
      <c r="A337" s="5"/>
      <c r="B337" s="6"/>
      <c r="C337" s="5"/>
      <c r="D337" s="21">
        <v>111783462</v>
      </c>
      <c r="E337" s="8"/>
      <c r="H337" s="9"/>
      <c r="I337" s="7"/>
      <c r="J337" s="5"/>
    </row>
    <row r="338" spans="1:10">
      <c r="A338" s="5"/>
      <c r="B338" s="6"/>
      <c r="C338" s="5"/>
      <c r="D338" s="11"/>
      <c r="E338" s="8"/>
      <c r="H338" s="9"/>
      <c r="I338" s="7"/>
      <c r="J338" s="5"/>
    </row>
    <row r="339" spans="1:10">
      <c r="A339" s="5" t="s">
        <v>407</v>
      </c>
      <c r="B339" s="6">
        <v>44812.832031631944</v>
      </c>
      <c r="C339" s="5" t="s">
        <v>56</v>
      </c>
      <c r="D339" s="11"/>
      <c r="E339" s="8"/>
      <c r="G339" s="9">
        <v>11564</v>
      </c>
      <c r="I339" s="7" t="s">
        <v>10</v>
      </c>
      <c r="J339" s="5" t="s">
        <v>58</v>
      </c>
    </row>
    <row r="340" spans="1:10">
      <c r="A340" s="5" t="s">
        <v>408</v>
      </c>
      <c r="B340" s="6">
        <v>44812.832031631944</v>
      </c>
      <c r="C340" s="5" t="s">
        <v>202</v>
      </c>
      <c r="D340" s="13">
        <v>45172866044</v>
      </c>
      <c r="E340" s="5" t="s">
        <v>57</v>
      </c>
      <c r="H340" s="9">
        <v>12226.04</v>
      </c>
      <c r="I340" s="5" t="s">
        <v>22</v>
      </c>
      <c r="J340" s="5" t="s">
        <v>207</v>
      </c>
    </row>
    <row r="341" spans="1:10">
      <c r="A341" s="5" t="s">
        <v>407</v>
      </c>
      <c r="B341" s="6">
        <v>44812.832031631944</v>
      </c>
      <c r="C341" s="5" t="s">
        <v>56</v>
      </c>
      <c r="D341" s="13">
        <v>45122927423</v>
      </c>
      <c r="E341" s="5" t="s">
        <v>57</v>
      </c>
      <c r="H341" s="9">
        <v>9490.27</v>
      </c>
      <c r="I341" s="5" t="s">
        <v>22</v>
      </c>
      <c r="J341" s="5" t="s">
        <v>58</v>
      </c>
    </row>
    <row r="342" spans="1:10">
      <c r="A342" s="5" t="s">
        <v>407</v>
      </c>
      <c r="B342" s="6">
        <v>44812.832031631944</v>
      </c>
      <c r="C342" s="5" t="s">
        <v>56</v>
      </c>
      <c r="D342" s="13">
        <v>45112940076</v>
      </c>
      <c r="E342" s="5" t="s">
        <v>57</v>
      </c>
      <c r="H342" s="9">
        <v>3562</v>
      </c>
      <c r="I342" s="5" t="s">
        <v>22</v>
      </c>
      <c r="J342" s="5" t="s">
        <v>58</v>
      </c>
    </row>
    <row r="343" spans="1:10">
      <c r="A343" s="5" t="s">
        <v>407</v>
      </c>
      <c r="B343" s="6">
        <v>44812.832031631944</v>
      </c>
      <c r="C343" s="5" t="s">
        <v>56</v>
      </c>
      <c r="D343" s="13">
        <v>45112940074</v>
      </c>
      <c r="E343" s="5" t="s">
        <v>57</v>
      </c>
      <c r="H343" s="9">
        <v>3436</v>
      </c>
      <c r="I343" s="5" t="s">
        <v>22</v>
      </c>
      <c r="J343" s="5" t="s">
        <v>58</v>
      </c>
    </row>
    <row r="344" spans="1:10">
      <c r="A344" s="5" t="s">
        <v>407</v>
      </c>
      <c r="B344" s="6">
        <v>44812.832031631944</v>
      </c>
      <c r="C344" s="5" t="s">
        <v>56</v>
      </c>
      <c r="D344" s="13">
        <v>45132804971</v>
      </c>
      <c r="E344" s="5" t="s">
        <v>57</v>
      </c>
      <c r="H344" s="9">
        <v>2992</v>
      </c>
      <c r="I344" s="5" t="s">
        <v>22</v>
      </c>
      <c r="J344" s="5" t="s">
        <v>58</v>
      </c>
    </row>
    <row r="345" spans="1:10">
      <c r="A345" s="5" t="s">
        <v>407</v>
      </c>
      <c r="B345" s="6">
        <v>44812.832031631944</v>
      </c>
      <c r="C345" s="5" t="s">
        <v>56</v>
      </c>
      <c r="D345" s="13">
        <v>45162898827</v>
      </c>
      <c r="E345" s="5" t="s">
        <v>57</v>
      </c>
      <c r="H345" s="9">
        <v>6674</v>
      </c>
      <c r="I345" s="5" t="s">
        <v>22</v>
      </c>
      <c r="J345" s="5" t="s">
        <v>58</v>
      </c>
    </row>
    <row r="346" spans="1:10">
      <c r="A346" s="5" t="s">
        <v>407</v>
      </c>
      <c r="B346" s="6">
        <v>44812.832031631944</v>
      </c>
      <c r="C346" s="5" t="s">
        <v>56</v>
      </c>
      <c r="D346" s="13">
        <v>45112940073</v>
      </c>
      <c r="E346" s="5" t="s">
        <v>57</v>
      </c>
      <c r="H346" s="9">
        <v>8712</v>
      </c>
      <c r="I346" s="5" t="s">
        <v>22</v>
      </c>
      <c r="J346" s="5" t="s">
        <v>58</v>
      </c>
    </row>
    <row r="347" spans="1:10">
      <c r="A347" s="5" t="s">
        <v>407</v>
      </c>
      <c r="B347" s="6">
        <v>44812.832031631944</v>
      </c>
      <c r="C347" s="5" t="s">
        <v>56</v>
      </c>
      <c r="D347" s="13">
        <v>45172867442</v>
      </c>
      <c r="E347" s="5" t="s">
        <v>57</v>
      </c>
      <c r="H347" s="9">
        <v>4180</v>
      </c>
      <c r="I347" s="5" t="s">
        <v>22</v>
      </c>
      <c r="J347" s="5" t="s">
        <v>58</v>
      </c>
    </row>
    <row r="348" spans="1:10">
      <c r="A348" s="5" t="s">
        <v>407</v>
      </c>
      <c r="B348" s="6">
        <v>44812.832031631944</v>
      </c>
      <c r="C348" s="5" t="s">
        <v>56</v>
      </c>
      <c r="D348" s="11">
        <v>64436</v>
      </c>
      <c r="E348" s="5" t="s">
        <v>409</v>
      </c>
      <c r="H348" s="9">
        <v>44915.85</v>
      </c>
      <c r="I348" s="5" t="s">
        <v>22</v>
      </c>
      <c r="J348" s="5" t="s">
        <v>58</v>
      </c>
    </row>
    <row r="349" spans="1:10">
      <c r="A349" s="5" t="s">
        <v>407</v>
      </c>
      <c r="B349" s="6">
        <v>44812.832031631944</v>
      </c>
      <c r="C349" s="5" t="s">
        <v>56</v>
      </c>
      <c r="D349" s="11">
        <v>64466</v>
      </c>
      <c r="E349" s="5" t="s">
        <v>409</v>
      </c>
      <c r="H349" s="9">
        <v>30339.23</v>
      </c>
      <c r="I349" s="5" t="s">
        <v>22</v>
      </c>
      <c r="J349" s="5" t="s">
        <v>58</v>
      </c>
    </row>
    <row r="350" spans="1:10">
      <c r="A350" s="5" t="s">
        <v>407</v>
      </c>
      <c r="B350" s="6">
        <v>44812.832031631944</v>
      </c>
      <c r="C350" s="5" t="s">
        <v>56</v>
      </c>
      <c r="D350" s="11">
        <v>64496</v>
      </c>
      <c r="E350" s="5" t="s">
        <v>409</v>
      </c>
      <c r="H350" s="9">
        <v>911.06</v>
      </c>
      <c r="I350" s="5" t="s">
        <v>22</v>
      </c>
      <c r="J350" s="5" t="s">
        <v>58</v>
      </c>
    </row>
    <row r="351" spans="1:10">
      <c r="A351" s="5" t="s">
        <v>407</v>
      </c>
      <c r="B351" s="6">
        <v>44812.832031631944</v>
      </c>
      <c r="C351" s="5" t="s">
        <v>56</v>
      </c>
      <c r="D351" s="13">
        <v>45143180039</v>
      </c>
      <c r="E351" s="5" t="s">
        <v>57</v>
      </c>
      <c r="H351" s="9">
        <v>2557.44</v>
      </c>
      <c r="I351" s="5" t="s">
        <v>22</v>
      </c>
      <c r="J351" s="5" t="s">
        <v>58</v>
      </c>
    </row>
    <row r="352" spans="1:10">
      <c r="A352" s="5" t="s">
        <v>407</v>
      </c>
      <c r="B352" s="6">
        <v>44812.832031631944</v>
      </c>
      <c r="C352" s="5" t="s">
        <v>56</v>
      </c>
      <c r="D352" s="13">
        <v>45143180039</v>
      </c>
      <c r="E352" s="5" t="s">
        <v>57</v>
      </c>
      <c r="H352" s="9">
        <v>198.8</v>
      </c>
      <c r="I352" s="5" t="s">
        <v>22</v>
      </c>
      <c r="J352" s="5" t="s">
        <v>58</v>
      </c>
    </row>
    <row r="353" spans="1:10">
      <c r="A353" s="5" t="s">
        <v>407</v>
      </c>
      <c r="B353" s="6">
        <v>44812.832031631944</v>
      </c>
      <c r="C353" s="5" t="s">
        <v>56</v>
      </c>
      <c r="D353" s="13">
        <v>45143180039</v>
      </c>
      <c r="E353" s="5" t="s">
        <v>57</v>
      </c>
      <c r="H353" s="9">
        <v>720.49</v>
      </c>
      <c r="I353" s="5" t="s">
        <v>22</v>
      </c>
      <c r="J353" s="5" t="s">
        <v>58</v>
      </c>
    </row>
    <row r="354" spans="1:10">
      <c r="A354" s="5" t="s">
        <v>407</v>
      </c>
      <c r="B354" s="6">
        <v>44812.832031631944</v>
      </c>
      <c r="C354" s="5" t="s">
        <v>56</v>
      </c>
      <c r="D354" s="13">
        <v>45172866044</v>
      </c>
      <c r="E354" s="5" t="s">
        <v>57</v>
      </c>
      <c r="H354" s="9">
        <v>5282.29</v>
      </c>
      <c r="I354" s="5" t="s">
        <v>22</v>
      </c>
      <c r="J354" s="5" t="s">
        <v>207</v>
      </c>
    </row>
    <row r="355" spans="1:10">
      <c r="A355" s="5" t="s">
        <v>407</v>
      </c>
      <c r="B355" s="6">
        <v>44812.832031631944</v>
      </c>
      <c r="C355" s="5" t="s">
        <v>56</v>
      </c>
      <c r="D355" s="13">
        <v>45112945284</v>
      </c>
      <c r="E355" s="5" t="s">
        <v>57</v>
      </c>
      <c r="H355" s="9">
        <v>131.36000000000001</v>
      </c>
      <c r="I355" s="5" t="s">
        <v>22</v>
      </c>
      <c r="J355" s="5" t="s">
        <v>195</v>
      </c>
    </row>
    <row r="356" spans="1:10">
      <c r="A356" s="5" t="s">
        <v>407</v>
      </c>
      <c r="B356" s="6">
        <v>44812.832031631944</v>
      </c>
      <c r="C356" s="5" t="s">
        <v>56</v>
      </c>
      <c r="D356" s="13">
        <v>45162903014</v>
      </c>
      <c r="E356" s="5" t="s">
        <v>57</v>
      </c>
      <c r="H356" s="9">
        <v>100</v>
      </c>
      <c r="I356" s="5" t="s">
        <v>22</v>
      </c>
      <c r="J356" s="5" t="s">
        <v>200</v>
      </c>
    </row>
    <row r="357" spans="1:10">
      <c r="A357" s="5" t="s">
        <v>407</v>
      </c>
      <c r="B357" s="6">
        <v>44812.832031631944</v>
      </c>
      <c r="C357" s="5" t="s">
        <v>56</v>
      </c>
      <c r="D357" s="13">
        <v>45172866044</v>
      </c>
      <c r="E357" s="5" t="s">
        <v>57</v>
      </c>
      <c r="H357" s="9">
        <v>12062.81</v>
      </c>
      <c r="I357" s="5" t="s">
        <v>22</v>
      </c>
      <c r="J357" s="5" t="s">
        <v>207</v>
      </c>
    </row>
    <row r="358" spans="1:10">
      <c r="A358" s="5" t="s">
        <v>407</v>
      </c>
      <c r="B358" s="6">
        <v>44812.832031631944</v>
      </c>
      <c r="C358" s="5" t="s">
        <v>56</v>
      </c>
      <c r="D358" s="13">
        <v>45172866044</v>
      </c>
      <c r="E358" s="5" t="s">
        <v>57</v>
      </c>
      <c r="H358" s="9">
        <v>13109.83</v>
      </c>
      <c r="I358" s="5" t="s">
        <v>22</v>
      </c>
      <c r="J358" s="5" t="s">
        <v>207</v>
      </c>
    </row>
    <row r="359" spans="1:10">
      <c r="A359" s="5" t="s">
        <v>407</v>
      </c>
      <c r="B359" s="6">
        <v>44812.832031631944</v>
      </c>
      <c r="C359" s="5" t="s">
        <v>56</v>
      </c>
      <c r="D359" s="13">
        <v>45172866044</v>
      </c>
      <c r="E359" s="5" t="s">
        <v>57</v>
      </c>
      <c r="H359" s="9">
        <v>7744.16</v>
      </c>
      <c r="I359" s="5" t="s">
        <v>22</v>
      </c>
      <c r="J359" s="5" t="s">
        <v>207</v>
      </c>
    </row>
    <row r="360" spans="1:10">
      <c r="A360" s="5" t="s">
        <v>407</v>
      </c>
      <c r="B360" s="6">
        <v>44812.832031631944</v>
      </c>
      <c r="C360" s="5" t="s">
        <v>56</v>
      </c>
      <c r="D360" s="13">
        <v>45132809835</v>
      </c>
      <c r="E360" s="5" t="s">
        <v>57</v>
      </c>
      <c r="H360" s="9">
        <v>14000</v>
      </c>
      <c r="I360" s="5" t="s">
        <v>22</v>
      </c>
      <c r="J360" s="8" t="s">
        <v>185</v>
      </c>
    </row>
    <row r="361" spans="1:10">
      <c r="A361" s="5" t="s">
        <v>407</v>
      </c>
      <c r="B361" s="6">
        <v>44812.832031631944</v>
      </c>
      <c r="C361" s="5" t="s">
        <v>56</v>
      </c>
      <c r="D361" s="13">
        <v>45172869648</v>
      </c>
      <c r="E361" s="5" t="s">
        <v>57</v>
      </c>
      <c r="H361" s="9">
        <v>670.83</v>
      </c>
      <c r="I361" s="5" t="s">
        <v>22</v>
      </c>
      <c r="J361" s="5" t="s">
        <v>207</v>
      </c>
    </row>
    <row r="362" spans="1:10">
      <c r="A362" s="5" t="s">
        <v>407</v>
      </c>
      <c r="B362" s="6">
        <v>44812.832031631944</v>
      </c>
      <c r="C362" s="5" t="s">
        <v>56</v>
      </c>
      <c r="D362" s="13">
        <v>45162897374</v>
      </c>
      <c r="E362" s="5" t="s">
        <v>57</v>
      </c>
      <c r="H362" s="9">
        <v>3615.81</v>
      </c>
      <c r="I362" s="5" t="s">
        <v>22</v>
      </c>
      <c r="J362" s="5" t="s">
        <v>207</v>
      </c>
    </row>
    <row r="363" spans="1:10">
      <c r="A363" s="5" t="s">
        <v>407</v>
      </c>
      <c r="B363" s="6">
        <v>44812.832031631944</v>
      </c>
      <c r="C363" s="5" t="s">
        <v>56</v>
      </c>
      <c r="D363" s="13">
        <v>45162897374</v>
      </c>
      <c r="E363" s="5" t="s">
        <v>57</v>
      </c>
      <c r="H363" s="9">
        <v>783.67</v>
      </c>
      <c r="I363" s="5" t="s">
        <v>22</v>
      </c>
      <c r="J363" s="5" t="s">
        <v>207</v>
      </c>
    </row>
    <row r="364" spans="1:10">
      <c r="A364" s="5" t="s">
        <v>407</v>
      </c>
      <c r="B364" s="6">
        <v>44812.832031631944</v>
      </c>
      <c r="C364" s="5" t="s">
        <v>56</v>
      </c>
      <c r="D364" s="13">
        <v>45162897374</v>
      </c>
      <c r="E364" s="5" t="s">
        <v>57</v>
      </c>
      <c r="H364" s="9">
        <v>11418.68</v>
      </c>
      <c r="I364" s="5" t="s">
        <v>22</v>
      </c>
      <c r="J364" s="5" t="s">
        <v>207</v>
      </c>
    </row>
    <row r="365" spans="1:10">
      <c r="A365" s="5" t="s">
        <v>407</v>
      </c>
      <c r="B365" s="6">
        <v>44812.832031631944</v>
      </c>
      <c r="C365" s="5" t="s">
        <v>56</v>
      </c>
      <c r="D365" s="13">
        <v>45162897374</v>
      </c>
      <c r="E365" s="5" t="s">
        <v>57</v>
      </c>
      <c r="H365" s="9">
        <v>3111.59</v>
      </c>
      <c r="I365" s="5" t="s">
        <v>22</v>
      </c>
      <c r="J365" s="5" t="s">
        <v>207</v>
      </c>
    </row>
    <row r="366" spans="1:10">
      <c r="A366" s="5" t="s">
        <v>407</v>
      </c>
      <c r="B366" s="6">
        <v>44812.832031631944</v>
      </c>
      <c r="C366" s="5" t="s">
        <v>56</v>
      </c>
      <c r="D366" s="13">
        <v>45162897374</v>
      </c>
      <c r="E366" s="5" t="s">
        <v>57</v>
      </c>
      <c r="H366" s="9">
        <v>2281.29</v>
      </c>
      <c r="I366" s="5" t="s">
        <v>22</v>
      </c>
      <c r="J366" s="5" t="s">
        <v>207</v>
      </c>
    </row>
    <row r="367" spans="1:10">
      <c r="A367" s="5" t="s">
        <v>407</v>
      </c>
      <c r="B367" s="6">
        <v>44812.832031631944</v>
      </c>
      <c r="C367" s="5" t="s">
        <v>56</v>
      </c>
      <c r="D367" s="13">
        <v>45172865578</v>
      </c>
      <c r="E367" s="5" t="s">
        <v>57</v>
      </c>
      <c r="H367" s="9">
        <v>3586.68</v>
      </c>
      <c r="I367" s="5" t="s">
        <v>22</v>
      </c>
      <c r="J367" s="5" t="s">
        <v>58</v>
      </c>
    </row>
    <row r="368" spans="1:10">
      <c r="A368" s="5" t="s">
        <v>407</v>
      </c>
      <c r="B368" s="6">
        <v>44812.832031631944</v>
      </c>
      <c r="C368" s="5" t="s">
        <v>56</v>
      </c>
      <c r="D368" s="13">
        <v>45132810564</v>
      </c>
      <c r="E368" s="5" t="s">
        <v>57</v>
      </c>
      <c r="H368" s="9">
        <v>1503.92</v>
      </c>
      <c r="I368" s="5" t="s">
        <v>22</v>
      </c>
      <c r="J368" s="5" t="s">
        <v>58</v>
      </c>
    </row>
    <row r="369" spans="1:10">
      <c r="A369" s="5" t="s">
        <v>407</v>
      </c>
      <c r="B369" s="6">
        <v>44812.832031631944</v>
      </c>
      <c r="C369" s="5" t="s">
        <v>56</v>
      </c>
      <c r="D369" s="13">
        <v>45143180170</v>
      </c>
      <c r="E369" s="5" t="s">
        <v>57</v>
      </c>
      <c r="H369" s="9">
        <v>1282.8800000000001</v>
      </c>
      <c r="I369" s="5" t="s">
        <v>22</v>
      </c>
      <c r="J369" s="5" t="s">
        <v>58</v>
      </c>
    </row>
    <row r="370" spans="1:10">
      <c r="A370" s="5" t="s">
        <v>407</v>
      </c>
      <c r="B370" s="6">
        <v>44812.832031631944</v>
      </c>
      <c r="C370" s="5" t="s">
        <v>56</v>
      </c>
      <c r="D370" s="13">
        <v>45112945362</v>
      </c>
      <c r="E370" s="5" t="s">
        <v>57</v>
      </c>
      <c r="H370" s="9">
        <v>5125.9799999999996</v>
      </c>
      <c r="I370" s="5" t="s">
        <v>22</v>
      </c>
      <c r="J370" s="5" t="s">
        <v>58</v>
      </c>
    </row>
    <row r="371" spans="1:10">
      <c r="A371" s="5" t="s">
        <v>407</v>
      </c>
      <c r="B371" s="6">
        <v>44812.832031631944</v>
      </c>
      <c r="C371" s="5" t="s">
        <v>56</v>
      </c>
      <c r="D371" s="13">
        <v>45122925885</v>
      </c>
      <c r="E371" s="5" t="s">
        <v>57</v>
      </c>
      <c r="H371" s="9">
        <v>232.72</v>
      </c>
      <c r="I371" s="5" t="s">
        <v>22</v>
      </c>
      <c r="J371" s="8" t="s">
        <v>185</v>
      </c>
    </row>
    <row r="372" spans="1:10">
      <c r="A372" s="5" t="s">
        <v>407</v>
      </c>
      <c r="B372" s="6">
        <v>44812.832031631944</v>
      </c>
      <c r="C372" s="5" t="s">
        <v>56</v>
      </c>
      <c r="D372" s="13">
        <v>45122926574</v>
      </c>
      <c r="E372" s="5" t="s">
        <v>57</v>
      </c>
      <c r="H372" s="9">
        <v>522</v>
      </c>
      <c r="I372" s="5" t="s">
        <v>22</v>
      </c>
      <c r="J372" s="8" t="s">
        <v>185</v>
      </c>
    </row>
    <row r="373" spans="1:10">
      <c r="A373" s="5" t="s">
        <v>407</v>
      </c>
      <c r="B373" s="6">
        <v>44812.832031631944</v>
      </c>
      <c r="C373" s="5" t="s">
        <v>56</v>
      </c>
      <c r="D373" s="13">
        <v>45122926681</v>
      </c>
      <c r="E373" s="5" t="s">
        <v>57</v>
      </c>
      <c r="H373" s="9">
        <v>141.51</v>
      </c>
      <c r="I373" s="5" t="s">
        <v>22</v>
      </c>
      <c r="J373" s="8" t="s">
        <v>185</v>
      </c>
    </row>
    <row r="374" spans="1:10">
      <c r="A374" s="5" t="s">
        <v>407</v>
      </c>
      <c r="B374" s="6">
        <v>44812.832031631944</v>
      </c>
      <c r="C374" s="5" t="s">
        <v>56</v>
      </c>
      <c r="D374" s="13">
        <v>45122926748</v>
      </c>
      <c r="E374" s="5" t="s">
        <v>57</v>
      </c>
      <c r="H374" s="9">
        <v>342.64</v>
      </c>
      <c r="I374" s="5" t="s">
        <v>22</v>
      </c>
      <c r="J374" s="8" t="s">
        <v>185</v>
      </c>
    </row>
    <row r="375" spans="1:10">
      <c r="A375" s="5" t="s">
        <v>407</v>
      </c>
      <c r="B375" s="6">
        <v>44812.832031631944</v>
      </c>
      <c r="C375" s="5" t="s">
        <v>56</v>
      </c>
      <c r="D375" s="13">
        <v>45143178276</v>
      </c>
      <c r="E375" s="5" t="s">
        <v>57</v>
      </c>
      <c r="H375" s="9">
        <v>5383.88</v>
      </c>
      <c r="I375" s="5" t="s">
        <v>22</v>
      </c>
      <c r="J375" s="8" t="s">
        <v>185</v>
      </c>
    </row>
    <row r="376" spans="1:10">
      <c r="A376" s="5" t="s">
        <v>407</v>
      </c>
      <c r="B376" s="6">
        <v>44812.832031631944</v>
      </c>
      <c r="C376" s="5" t="s">
        <v>56</v>
      </c>
      <c r="D376" s="13">
        <v>45122927103</v>
      </c>
      <c r="E376" s="5" t="s">
        <v>57</v>
      </c>
      <c r="H376" s="9">
        <v>124.8</v>
      </c>
      <c r="I376" s="5" t="s">
        <v>22</v>
      </c>
      <c r="J376" s="8" t="s">
        <v>185</v>
      </c>
    </row>
    <row r="377" spans="1:10">
      <c r="A377" s="5" t="s">
        <v>407</v>
      </c>
      <c r="B377" s="6">
        <v>44812.832031631944</v>
      </c>
      <c r="C377" s="5" t="s">
        <v>56</v>
      </c>
      <c r="D377" s="13">
        <v>45143178785</v>
      </c>
      <c r="E377" s="5" t="s">
        <v>57</v>
      </c>
      <c r="H377" s="9">
        <v>1074.8599999999999</v>
      </c>
      <c r="I377" s="5" t="s">
        <v>22</v>
      </c>
      <c r="J377" s="8" t="s">
        <v>185</v>
      </c>
    </row>
    <row r="378" spans="1:10">
      <c r="A378" s="5" t="s">
        <v>407</v>
      </c>
      <c r="B378" s="6">
        <v>44812.832031631944</v>
      </c>
      <c r="C378" s="5" t="s">
        <v>56</v>
      </c>
      <c r="D378" s="13">
        <v>45143178815</v>
      </c>
      <c r="E378" s="5" t="s">
        <v>57</v>
      </c>
      <c r="H378" s="9">
        <v>320.87</v>
      </c>
      <c r="I378" s="5" t="s">
        <v>22</v>
      </c>
      <c r="J378" s="8" t="s">
        <v>185</v>
      </c>
    </row>
    <row r="379" spans="1:10">
      <c r="A379" s="5" t="s">
        <v>407</v>
      </c>
      <c r="B379" s="6">
        <v>44812.832031631944</v>
      </c>
      <c r="C379" s="5" t="s">
        <v>56</v>
      </c>
      <c r="D379" s="13">
        <v>45162902294</v>
      </c>
      <c r="E379" s="5" t="s">
        <v>57</v>
      </c>
      <c r="H379" s="9">
        <v>3146</v>
      </c>
      <c r="I379" s="5" t="s">
        <v>22</v>
      </c>
      <c r="J379" s="8" t="s">
        <v>185</v>
      </c>
    </row>
    <row r="380" spans="1:10">
      <c r="A380" s="5" t="s">
        <v>407</v>
      </c>
      <c r="B380" s="6">
        <v>44812.832031631944</v>
      </c>
      <c r="C380" s="5" t="s">
        <v>56</v>
      </c>
      <c r="D380" s="13">
        <v>45122927350</v>
      </c>
      <c r="E380" s="5" t="s">
        <v>57</v>
      </c>
      <c r="H380" s="9">
        <v>723.24</v>
      </c>
      <c r="I380" s="5" t="s">
        <v>22</v>
      </c>
      <c r="J380" s="8" t="s">
        <v>185</v>
      </c>
    </row>
    <row r="381" spans="1:10">
      <c r="A381" s="5" t="s">
        <v>407</v>
      </c>
      <c r="B381" s="6">
        <v>44812.832031631944</v>
      </c>
      <c r="C381" s="5" t="s">
        <v>56</v>
      </c>
      <c r="D381" s="13">
        <v>45112945010</v>
      </c>
      <c r="E381" s="5" t="s">
        <v>57</v>
      </c>
      <c r="H381" s="9">
        <v>394.56</v>
      </c>
      <c r="I381" s="5" t="s">
        <v>22</v>
      </c>
      <c r="J381" s="8" t="s">
        <v>185</v>
      </c>
    </row>
    <row r="382" spans="1:10">
      <c r="A382" s="5" t="s">
        <v>407</v>
      </c>
      <c r="B382" s="6">
        <v>44812.832031631944</v>
      </c>
      <c r="C382" s="5" t="s">
        <v>56</v>
      </c>
      <c r="D382" s="13">
        <v>45143180188</v>
      </c>
      <c r="E382" s="5" t="s">
        <v>57</v>
      </c>
      <c r="H382" s="9">
        <v>778.24</v>
      </c>
      <c r="I382" s="5" t="s">
        <v>22</v>
      </c>
      <c r="J382" s="8" t="s">
        <v>185</v>
      </c>
    </row>
    <row r="383" spans="1:10">
      <c r="A383" s="5" t="s">
        <v>407</v>
      </c>
      <c r="B383" s="6">
        <v>44812.832031631944</v>
      </c>
      <c r="C383" s="5" t="s">
        <v>56</v>
      </c>
      <c r="D383" s="13">
        <v>19340459499</v>
      </c>
      <c r="E383" s="5" t="s">
        <v>57</v>
      </c>
      <c r="H383" s="9">
        <v>1261.44</v>
      </c>
      <c r="I383" s="5" t="s">
        <v>22</v>
      </c>
      <c r="J383" s="8" t="s">
        <v>185</v>
      </c>
    </row>
    <row r="384" spans="1:10">
      <c r="A384" s="5" t="s">
        <v>407</v>
      </c>
      <c r="B384" s="6">
        <v>44812.832031631944</v>
      </c>
      <c r="C384" s="5" t="s">
        <v>56</v>
      </c>
      <c r="D384" s="13">
        <v>45162903801</v>
      </c>
      <c r="E384" s="5" t="s">
        <v>57</v>
      </c>
      <c r="H384" s="9">
        <v>1976</v>
      </c>
      <c r="I384" s="5" t="s">
        <v>22</v>
      </c>
      <c r="J384" s="8" t="s">
        <v>185</v>
      </c>
    </row>
    <row r="385" spans="1:10">
      <c r="A385" s="5" t="s">
        <v>407</v>
      </c>
      <c r="B385" s="6">
        <v>44812.832031631944</v>
      </c>
      <c r="C385" s="5" t="s">
        <v>56</v>
      </c>
      <c r="D385" s="13">
        <v>45143180418</v>
      </c>
      <c r="E385" s="5" t="s">
        <v>57</v>
      </c>
      <c r="H385" s="9">
        <v>616</v>
      </c>
      <c r="I385" s="5" t="s">
        <v>22</v>
      </c>
      <c r="J385" s="8" t="s">
        <v>185</v>
      </c>
    </row>
    <row r="386" spans="1:10">
      <c r="A386" s="5" t="s">
        <v>407</v>
      </c>
      <c r="B386" s="6">
        <v>44812.832031631944</v>
      </c>
      <c r="C386" s="5" t="s">
        <v>56</v>
      </c>
      <c r="D386" s="13">
        <v>45122928999</v>
      </c>
      <c r="E386" s="5" t="s">
        <v>57</v>
      </c>
      <c r="H386" s="9">
        <v>766.4</v>
      </c>
      <c r="I386" s="5" t="s">
        <v>22</v>
      </c>
      <c r="J386" s="8" t="s">
        <v>185</v>
      </c>
    </row>
    <row r="387" spans="1:10">
      <c r="A387" s="5" t="s">
        <v>407</v>
      </c>
      <c r="B387" s="6">
        <v>44812.832031631944</v>
      </c>
      <c r="C387" s="5" t="s">
        <v>56</v>
      </c>
      <c r="D387" s="13">
        <v>52716017308</v>
      </c>
      <c r="E387" s="5" t="s">
        <v>57</v>
      </c>
      <c r="H387" s="9">
        <v>361.2</v>
      </c>
      <c r="I387" s="5" t="s">
        <v>22</v>
      </c>
      <c r="J387" s="8" t="s">
        <v>185</v>
      </c>
    </row>
    <row r="388" spans="1:10">
      <c r="A388" s="5" t="s">
        <v>407</v>
      </c>
      <c r="B388" s="6">
        <v>44812.832031631944</v>
      </c>
      <c r="C388" s="5" t="s">
        <v>56</v>
      </c>
      <c r="D388" s="13">
        <v>45112946119</v>
      </c>
      <c r="E388" s="5" t="s">
        <v>57</v>
      </c>
      <c r="H388" s="9">
        <v>830.6</v>
      </c>
      <c r="I388" s="5" t="s">
        <v>22</v>
      </c>
      <c r="J388" s="8" t="s">
        <v>185</v>
      </c>
    </row>
    <row r="389" spans="1:10">
      <c r="A389" s="5" t="s">
        <v>407</v>
      </c>
      <c r="B389" s="6">
        <v>44812.832031631944</v>
      </c>
      <c r="C389" s="5" t="s">
        <v>56</v>
      </c>
      <c r="D389" s="13">
        <v>295401006000025</v>
      </c>
      <c r="E389" s="5" t="s">
        <v>60</v>
      </c>
      <c r="H389" s="9">
        <v>60018.3</v>
      </c>
      <c r="I389" s="5" t="s">
        <v>22</v>
      </c>
      <c r="J389" s="8" t="s">
        <v>61</v>
      </c>
    </row>
    <row r="390" spans="1:10">
      <c r="A390" s="5" t="s">
        <v>407</v>
      </c>
      <c r="B390" s="6">
        <v>44812.832031631944</v>
      </c>
      <c r="C390" s="5" t="s">
        <v>56</v>
      </c>
      <c r="D390" s="13">
        <v>295401006000025</v>
      </c>
      <c r="E390" s="5" t="s">
        <v>368</v>
      </c>
      <c r="H390" s="9">
        <v>835.2</v>
      </c>
      <c r="I390" s="5" t="s">
        <v>22</v>
      </c>
      <c r="J390" s="8" t="s">
        <v>61</v>
      </c>
    </row>
    <row r="391" spans="1:10">
      <c r="A391" s="5" t="s">
        <v>407</v>
      </c>
      <c r="B391" s="6">
        <v>44812.832031631944</v>
      </c>
      <c r="C391" s="5" t="s">
        <v>56</v>
      </c>
      <c r="D391" s="11">
        <v>151630</v>
      </c>
      <c r="E391" s="5" t="s">
        <v>194</v>
      </c>
      <c r="H391" s="9">
        <v>27833.7</v>
      </c>
      <c r="I391" s="5" t="s">
        <v>22</v>
      </c>
      <c r="J391" s="5" t="s">
        <v>195</v>
      </c>
    </row>
    <row r="392" spans="1:10">
      <c r="A392" s="5" t="s">
        <v>408</v>
      </c>
      <c r="B392" s="6">
        <v>44812.832031631944</v>
      </c>
      <c r="C392" s="5" t="s">
        <v>202</v>
      </c>
      <c r="D392" s="11"/>
      <c r="E392" s="8"/>
      <c r="F392" s="9">
        <v>4393.3999999999996</v>
      </c>
      <c r="I392" s="7" t="s">
        <v>9</v>
      </c>
      <c r="J392" s="8" t="s">
        <v>273</v>
      </c>
    </row>
    <row r="393" spans="1:10">
      <c r="A393" s="5" t="s">
        <v>407</v>
      </c>
      <c r="B393" s="6">
        <v>44812.832031631944</v>
      </c>
      <c r="C393" s="5" t="s">
        <v>56</v>
      </c>
      <c r="D393" s="11"/>
      <c r="E393" s="8"/>
      <c r="F393" s="9">
        <v>15082.8</v>
      </c>
      <c r="I393" s="7" t="s">
        <v>9</v>
      </c>
      <c r="J393" s="8" t="s">
        <v>186</v>
      </c>
    </row>
    <row r="394" spans="1:10">
      <c r="A394" s="5" t="s">
        <v>407</v>
      </c>
      <c r="B394" s="6">
        <v>44812.832031631944</v>
      </c>
      <c r="C394" s="5" t="s">
        <v>56</v>
      </c>
      <c r="D394" s="11"/>
      <c r="E394" s="8"/>
      <c r="F394" s="9">
        <v>25925</v>
      </c>
      <c r="I394" s="7" t="s">
        <v>9</v>
      </c>
      <c r="J394" s="8" t="s">
        <v>63</v>
      </c>
    </row>
    <row r="395" spans="1:10">
      <c r="A395" s="5" t="s">
        <v>407</v>
      </c>
      <c r="B395" s="6">
        <v>44812.832031631944</v>
      </c>
      <c r="C395" s="5" t="s">
        <v>56</v>
      </c>
      <c r="D395" s="11"/>
      <c r="E395" s="8"/>
      <c r="F395" s="9">
        <v>21549.5</v>
      </c>
      <c r="I395" s="7" t="s">
        <v>9</v>
      </c>
      <c r="J395" s="5" t="s">
        <v>64</v>
      </c>
    </row>
    <row r="396" spans="1:10">
      <c r="A396" s="5" t="s">
        <v>407</v>
      </c>
      <c r="B396" s="6">
        <v>44812.832031631944</v>
      </c>
      <c r="C396" s="5" t="s">
        <v>56</v>
      </c>
      <c r="D396" s="11"/>
      <c r="E396" s="8"/>
      <c r="F396" s="9">
        <v>10274.799999999999</v>
      </c>
      <c r="I396" s="7" t="s">
        <v>9</v>
      </c>
      <c r="J396" s="8" t="s">
        <v>189</v>
      </c>
    </row>
    <row r="397" spans="1:10">
      <c r="A397" s="5" t="s">
        <v>407</v>
      </c>
      <c r="B397" s="6">
        <v>44812.832031631944</v>
      </c>
      <c r="C397" s="5" t="s">
        <v>56</v>
      </c>
      <c r="D397" s="11"/>
      <c r="E397" s="8"/>
      <c r="F397" s="9">
        <v>38242.199999999997</v>
      </c>
      <c r="I397" s="7" t="s">
        <v>9</v>
      </c>
      <c r="J397" s="8" t="s">
        <v>190</v>
      </c>
    </row>
    <row r="398" spans="1:10">
      <c r="A398" s="5" t="s">
        <v>407</v>
      </c>
      <c r="B398" s="6">
        <v>44812.832031631944</v>
      </c>
      <c r="C398" s="5" t="s">
        <v>56</v>
      </c>
      <c r="D398" s="11"/>
      <c r="E398" s="8"/>
      <c r="F398" s="9">
        <v>31514</v>
      </c>
      <c r="I398" s="7" t="s">
        <v>9</v>
      </c>
      <c r="J398" s="8" t="s">
        <v>65</v>
      </c>
    </row>
    <row r="399" spans="1:10">
      <c r="A399" s="5" t="s">
        <v>407</v>
      </c>
      <c r="B399" s="6">
        <v>44812.832031631944</v>
      </c>
      <c r="C399" s="5" t="s">
        <v>56</v>
      </c>
      <c r="D399" s="11"/>
      <c r="E399" s="8"/>
      <c r="F399" s="9">
        <v>840</v>
      </c>
      <c r="I399" s="7" t="s">
        <v>9</v>
      </c>
      <c r="J399" s="8" t="s">
        <v>205</v>
      </c>
    </row>
    <row r="400" spans="1:10">
      <c r="A400" s="5" t="s">
        <v>407</v>
      </c>
      <c r="B400" s="6">
        <v>44812.832031631944</v>
      </c>
      <c r="C400" s="5" t="s">
        <v>56</v>
      </c>
      <c r="D400" s="11"/>
      <c r="E400" s="8"/>
      <c r="F400" s="9">
        <v>5900.4</v>
      </c>
      <c r="I400" s="7" t="s">
        <v>9</v>
      </c>
      <c r="J400" s="8" t="s">
        <v>199</v>
      </c>
    </row>
    <row r="401" spans="1:10">
      <c r="A401" s="5" t="s">
        <v>407</v>
      </c>
      <c r="B401" s="6">
        <v>44812.832031631944</v>
      </c>
      <c r="C401" s="5" t="s">
        <v>56</v>
      </c>
      <c r="D401" s="11"/>
      <c r="E401" s="8"/>
      <c r="F401" s="9">
        <v>8283.7000000000007</v>
      </c>
      <c r="I401" s="7" t="s">
        <v>9</v>
      </c>
      <c r="J401" s="8" t="s">
        <v>274</v>
      </c>
    </row>
    <row r="402" spans="1:10">
      <c r="A402" s="5" t="s">
        <v>407</v>
      </c>
      <c r="B402" s="6">
        <v>44812.832031631944</v>
      </c>
      <c r="C402" s="5" t="s">
        <v>56</v>
      </c>
      <c r="D402" s="11"/>
      <c r="E402" s="8"/>
      <c r="F402" s="9">
        <v>11391.5</v>
      </c>
      <c r="I402" s="7" t="s">
        <v>9</v>
      </c>
      <c r="J402" s="8" t="s">
        <v>66</v>
      </c>
    </row>
    <row r="403" spans="1:10">
      <c r="A403" s="5" t="s">
        <v>407</v>
      </c>
      <c r="B403" s="6">
        <v>44812.832031631944</v>
      </c>
      <c r="C403" s="5" t="s">
        <v>56</v>
      </c>
      <c r="D403" s="11"/>
      <c r="E403" s="8"/>
      <c r="F403" s="9">
        <v>3593.8</v>
      </c>
      <c r="I403" s="7" t="s">
        <v>9</v>
      </c>
      <c r="J403" s="8" t="s">
        <v>275</v>
      </c>
    </row>
    <row r="404" spans="1:10">
      <c r="A404" s="5" t="s">
        <v>407</v>
      </c>
      <c r="B404" s="6">
        <v>44812.832031631944</v>
      </c>
      <c r="C404" s="5" t="s">
        <v>56</v>
      </c>
      <c r="D404" s="11"/>
      <c r="E404" s="8"/>
      <c r="F404" s="9">
        <v>15755.2</v>
      </c>
      <c r="I404" s="7" t="s">
        <v>9</v>
      </c>
      <c r="J404" s="8" t="s">
        <v>191</v>
      </c>
    </row>
    <row r="405" spans="1:10">
      <c r="A405" s="5" t="s">
        <v>407</v>
      </c>
      <c r="B405" s="6">
        <v>44812.832031631944</v>
      </c>
      <c r="C405" s="5" t="s">
        <v>56</v>
      </c>
      <c r="D405" s="11"/>
      <c r="E405" s="8"/>
      <c r="F405" s="9">
        <v>52397.4</v>
      </c>
      <c r="I405" s="7" t="s">
        <v>9</v>
      </c>
      <c r="J405" s="8" t="s">
        <v>276</v>
      </c>
    </row>
    <row r="406" spans="1:10">
      <c r="A406" s="5" t="s">
        <v>407</v>
      </c>
      <c r="B406" s="6">
        <v>44812.832031631944</v>
      </c>
      <c r="C406" s="5" t="s">
        <v>56</v>
      </c>
      <c r="D406" s="11"/>
      <c r="E406" s="8"/>
      <c r="F406" s="9">
        <v>23250.9</v>
      </c>
      <c r="I406" s="7" t="s">
        <v>9</v>
      </c>
      <c r="J406" s="5" t="s">
        <v>200</v>
      </c>
    </row>
    <row r="407" spans="1:10">
      <c r="A407" s="10" t="s">
        <v>15</v>
      </c>
      <c r="B407" s="3"/>
      <c r="C407" s="3"/>
      <c r="D407" s="16">
        <f>275086.6+4872</f>
        <v>279958.59999999998</v>
      </c>
      <c r="E407" s="8"/>
      <c r="F407" s="33">
        <f>SUM(F339:G406)</f>
        <v>279958.60000000003</v>
      </c>
      <c r="H407" s="9"/>
      <c r="I407" s="7"/>
      <c r="J407" s="5"/>
    </row>
    <row r="408" spans="1:10">
      <c r="A408" s="12" t="s">
        <v>16</v>
      </c>
      <c r="B408" s="12" t="s">
        <v>17</v>
      </c>
      <c r="C408" s="12" t="s">
        <v>18</v>
      </c>
      <c r="D408" s="11"/>
      <c r="E408" s="8"/>
      <c r="H408" s="9"/>
      <c r="I408" s="7"/>
      <c r="J408" s="5"/>
    </row>
    <row r="409" spans="1:10" ht="15.75">
      <c r="D409" s="21">
        <v>111794570</v>
      </c>
    </row>
    <row r="410" spans="1:10" ht="15.75">
      <c r="D410" s="21">
        <v>111794715</v>
      </c>
    </row>
    <row r="412" spans="1:10">
      <c r="A412" s="1" t="s">
        <v>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3" t="s">
        <v>441</v>
      </c>
      <c r="B413" s="2"/>
      <c r="C413" s="2"/>
      <c r="D413" s="2"/>
      <c r="E413" s="2"/>
      <c r="F413" s="2"/>
      <c r="G413" s="2"/>
      <c r="H413" s="2"/>
      <c r="I413" s="2"/>
      <c r="J413" s="2"/>
    </row>
    <row r="414" spans="1:10">
      <c r="A414" s="103" t="s">
        <v>0</v>
      </c>
      <c r="B414" s="103" t="s">
        <v>2</v>
      </c>
      <c r="C414" s="103" t="s">
        <v>3</v>
      </c>
      <c r="D414" s="103" t="s">
        <v>4</v>
      </c>
      <c r="E414" s="103" t="s">
        <v>5</v>
      </c>
      <c r="F414" s="105" t="s">
        <v>6</v>
      </c>
      <c r="G414" s="106"/>
      <c r="H414" s="107"/>
      <c r="I414" s="103" t="s">
        <v>7</v>
      </c>
      <c r="J414" s="103" t="s">
        <v>8</v>
      </c>
    </row>
    <row r="415" spans="1:10">
      <c r="A415" s="104"/>
      <c r="B415" s="104"/>
      <c r="C415" s="104"/>
      <c r="D415" s="104"/>
      <c r="E415" s="104"/>
      <c r="F415" s="46" t="s">
        <v>9</v>
      </c>
      <c r="G415" s="46" t="s">
        <v>10</v>
      </c>
      <c r="H415" s="46" t="s">
        <v>11</v>
      </c>
      <c r="I415" s="104"/>
      <c r="J415" s="104"/>
    </row>
    <row r="416" spans="1:10">
      <c r="A416" s="5" t="s">
        <v>455</v>
      </c>
      <c r="B416" s="6">
        <v>44813.431856111114</v>
      </c>
      <c r="C416" s="5" t="s">
        <v>56</v>
      </c>
      <c r="D416" s="11"/>
      <c r="E416" s="8"/>
      <c r="G416" s="9">
        <v>626.25</v>
      </c>
      <c r="I416" s="7" t="s">
        <v>10</v>
      </c>
      <c r="J416" s="8" t="s">
        <v>191</v>
      </c>
    </row>
    <row r="417" spans="1:10">
      <c r="A417" s="5" t="s">
        <v>455</v>
      </c>
      <c r="B417" s="6">
        <v>44813.431856111114</v>
      </c>
      <c r="C417" s="5" t="s">
        <v>56</v>
      </c>
      <c r="D417" s="13">
        <v>45112942794</v>
      </c>
      <c r="E417" s="5" t="s">
        <v>57</v>
      </c>
      <c r="H417" s="9">
        <v>822.22</v>
      </c>
      <c r="I417" s="5" t="s">
        <v>22</v>
      </c>
      <c r="J417" s="8" t="s">
        <v>185</v>
      </c>
    </row>
    <row r="418" spans="1:10">
      <c r="A418" s="5" t="s">
        <v>455</v>
      </c>
      <c r="B418" s="6">
        <v>44813.431856111114</v>
      </c>
      <c r="C418" s="5" t="s">
        <v>56</v>
      </c>
      <c r="D418" s="13">
        <v>45112943645</v>
      </c>
      <c r="E418" s="5" t="s">
        <v>57</v>
      </c>
      <c r="H418" s="9">
        <v>540</v>
      </c>
      <c r="I418" s="5" t="s">
        <v>22</v>
      </c>
      <c r="J418" s="8" t="s">
        <v>185</v>
      </c>
    </row>
    <row r="419" spans="1:10">
      <c r="A419" s="5" t="s">
        <v>455</v>
      </c>
      <c r="B419" s="6">
        <v>44813.431856111114</v>
      </c>
      <c r="C419" s="5" t="s">
        <v>56</v>
      </c>
      <c r="D419" s="13">
        <v>45152805956</v>
      </c>
      <c r="E419" s="5" t="s">
        <v>57</v>
      </c>
      <c r="H419" s="9">
        <v>1897.27</v>
      </c>
      <c r="I419" s="5" t="s">
        <v>22</v>
      </c>
      <c r="J419" s="8" t="s">
        <v>185</v>
      </c>
    </row>
    <row r="420" spans="1:10">
      <c r="A420" s="5" t="s">
        <v>455</v>
      </c>
      <c r="B420" s="6">
        <v>44813.431856111114</v>
      </c>
      <c r="C420" s="5" t="s">
        <v>56</v>
      </c>
      <c r="D420" s="13">
        <v>45172874361</v>
      </c>
      <c r="E420" s="5" t="s">
        <v>57</v>
      </c>
      <c r="H420" s="9">
        <v>1954.42</v>
      </c>
      <c r="I420" s="5" t="s">
        <v>22</v>
      </c>
      <c r="J420" s="8" t="s">
        <v>185</v>
      </c>
    </row>
    <row r="421" spans="1:10">
      <c r="A421" s="5" t="s">
        <v>455</v>
      </c>
      <c r="B421" s="6">
        <v>44813.431856111114</v>
      </c>
      <c r="C421" s="5" t="s">
        <v>56</v>
      </c>
      <c r="D421" s="11"/>
      <c r="E421" s="8"/>
      <c r="F421" s="9">
        <v>99474.7</v>
      </c>
      <c r="I421" s="7" t="s">
        <v>9</v>
      </c>
      <c r="J421" s="8" t="s">
        <v>204</v>
      </c>
    </row>
    <row r="422" spans="1:10">
      <c r="A422" s="5" t="s">
        <v>455</v>
      </c>
      <c r="B422" s="6">
        <v>44813.431856111114</v>
      </c>
      <c r="C422" s="5" t="s">
        <v>56</v>
      </c>
      <c r="D422" s="11"/>
      <c r="E422" s="8"/>
      <c r="F422" s="9">
        <v>68753.3</v>
      </c>
      <c r="I422" s="7" t="s">
        <v>9</v>
      </c>
      <c r="J422" s="8" t="s">
        <v>187</v>
      </c>
    </row>
    <row r="423" spans="1:10">
      <c r="A423" s="5" t="s">
        <v>455</v>
      </c>
      <c r="B423" s="6">
        <v>44813.431856111114</v>
      </c>
      <c r="C423" s="5" t="s">
        <v>56</v>
      </c>
      <c r="D423" s="11"/>
      <c r="E423" s="8"/>
      <c r="F423" s="9">
        <v>3892.6</v>
      </c>
      <c r="I423" s="7" t="s">
        <v>9</v>
      </c>
      <c r="J423" s="5" t="s">
        <v>271</v>
      </c>
    </row>
    <row r="424" spans="1:10">
      <c r="A424" s="5" t="s">
        <v>455</v>
      </c>
      <c r="B424" s="6">
        <v>44813.431856111114</v>
      </c>
      <c r="C424" s="5" t="s">
        <v>56</v>
      </c>
      <c r="D424" s="11"/>
      <c r="E424" s="8"/>
      <c r="F424" s="9">
        <v>4142.2</v>
      </c>
      <c r="I424" s="7" t="s">
        <v>9</v>
      </c>
      <c r="J424" s="5" t="s">
        <v>198</v>
      </c>
    </row>
    <row r="425" spans="1:10">
      <c r="A425" s="5" t="s">
        <v>455</v>
      </c>
      <c r="B425" s="6">
        <v>44813.431856111114</v>
      </c>
      <c r="C425" s="5" t="s">
        <v>56</v>
      </c>
      <c r="D425" s="11"/>
      <c r="E425" s="8"/>
      <c r="F425" s="9">
        <v>14310.2</v>
      </c>
      <c r="I425" s="7" t="s">
        <v>9</v>
      </c>
      <c r="J425" s="5" t="s">
        <v>272</v>
      </c>
    </row>
    <row r="426" spans="1:10">
      <c r="A426" s="5" t="s">
        <v>455</v>
      </c>
      <c r="B426" s="6">
        <v>44813.431856111114</v>
      </c>
      <c r="C426" s="5" t="s">
        <v>56</v>
      </c>
      <c r="D426" s="11"/>
      <c r="E426" s="8"/>
      <c r="F426" s="9">
        <v>16546.3</v>
      </c>
      <c r="I426" s="7" t="s">
        <v>9</v>
      </c>
      <c r="J426" s="8" t="s">
        <v>191</v>
      </c>
    </row>
    <row r="427" spans="1:10">
      <c r="A427" s="5" t="s">
        <v>455</v>
      </c>
      <c r="B427" s="6">
        <v>44813.431856111114</v>
      </c>
      <c r="C427" s="5" t="s">
        <v>56</v>
      </c>
      <c r="D427" s="11"/>
      <c r="E427" s="8"/>
      <c r="F427" s="9">
        <v>7060.9</v>
      </c>
      <c r="I427" s="7" t="s">
        <v>9</v>
      </c>
      <c r="J427" s="8" t="s">
        <v>192</v>
      </c>
    </row>
    <row r="428" spans="1:10">
      <c r="A428" s="10" t="s">
        <v>15</v>
      </c>
      <c r="B428" s="3"/>
      <c r="C428" s="3"/>
      <c r="D428" s="11"/>
      <c r="E428" s="8"/>
      <c r="F428" s="32">
        <f>SUM(F416:G427)</f>
        <v>214806.45</v>
      </c>
      <c r="H428" s="9"/>
      <c r="I428" s="5"/>
      <c r="J428" s="5"/>
    </row>
    <row r="429" spans="1:10" ht="15.75">
      <c r="A429" s="12" t="s">
        <v>16</v>
      </c>
      <c r="B429" s="12" t="s">
        <v>17</v>
      </c>
      <c r="C429" s="12" t="s">
        <v>18</v>
      </c>
      <c r="D429" s="21">
        <v>111794572</v>
      </c>
      <c r="E429" s="8"/>
      <c r="H429" s="9"/>
      <c r="I429" s="5"/>
      <c r="J429" s="5"/>
    </row>
    <row r="430" spans="1:10">
      <c r="A430" s="5"/>
      <c r="B430" s="6"/>
      <c r="C430" s="5"/>
      <c r="D430" s="11"/>
      <c r="E430" s="8"/>
      <c r="H430" s="9"/>
      <c r="I430" s="5"/>
      <c r="J430" s="5"/>
    </row>
    <row r="431" spans="1:10">
      <c r="A431" s="5"/>
      <c r="B431" s="6"/>
      <c r="C431" s="5"/>
      <c r="D431" s="11"/>
      <c r="E431" s="8"/>
      <c r="H431" s="9"/>
      <c r="I431" s="5"/>
      <c r="J431" s="5"/>
    </row>
    <row r="432" spans="1:10">
      <c r="A432" s="5" t="s">
        <v>456</v>
      </c>
      <c r="B432" s="6">
        <v>44813.853349027777</v>
      </c>
      <c r="C432" s="5" t="s">
        <v>56</v>
      </c>
      <c r="D432" s="11"/>
      <c r="E432" s="8"/>
      <c r="G432" s="9">
        <v>1011</v>
      </c>
      <c r="I432" s="7" t="s">
        <v>10</v>
      </c>
      <c r="J432" s="8" t="s">
        <v>66</v>
      </c>
    </row>
    <row r="433" spans="1:10">
      <c r="A433" s="5" t="s">
        <v>457</v>
      </c>
      <c r="B433" s="6">
        <v>44813.853349027777</v>
      </c>
      <c r="C433" s="5" t="s">
        <v>202</v>
      </c>
      <c r="D433" s="13">
        <v>45132813555</v>
      </c>
      <c r="E433" s="5" t="s">
        <v>57</v>
      </c>
      <c r="H433" s="9">
        <v>1080</v>
      </c>
      <c r="I433" s="5" t="s">
        <v>22</v>
      </c>
      <c r="J433" s="5" t="s">
        <v>58</v>
      </c>
    </row>
    <row r="434" spans="1:10">
      <c r="A434" s="5" t="s">
        <v>456</v>
      </c>
      <c r="B434" s="6">
        <v>44813.853349027777</v>
      </c>
      <c r="C434" s="5" t="s">
        <v>56</v>
      </c>
      <c r="D434" s="11">
        <v>4255858</v>
      </c>
      <c r="E434" s="5" t="s">
        <v>73</v>
      </c>
      <c r="H434" s="9">
        <v>23358.65</v>
      </c>
      <c r="I434" s="5" t="s">
        <v>22</v>
      </c>
      <c r="J434" s="5" t="s">
        <v>58</v>
      </c>
    </row>
    <row r="435" spans="1:10">
      <c r="A435" s="5" t="s">
        <v>456</v>
      </c>
      <c r="B435" s="6">
        <v>44813.853349027777</v>
      </c>
      <c r="C435" s="5" t="s">
        <v>56</v>
      </c>
      <c r="D435" s="13">
        <v>45132810780</v>
      </c>
      <c r="E435" s="5" t="s">
        <v>57</v>
      </c>
      <c r="H435" s="9">
        <v>374.4</v>
      </c>
      <c r="I435" s="5" t="s">
        <v>22</v>
      </c>
      <c r="J435" s="5" t="s">
        <v>58</v>
      </c>
    </row>
    <row r="436" spans="1:10">
      <c r="A436" s="5" t="s">
        <v>456</v>
      </c>
      <c r="B436" s="6">
        <v>44813.853349027777</v>
      </c>
      <c r="C436" s="5" t="s">
        <v>56</v>
      </c>
      <c r="D436" s="13">
        <v>45162904847</v>
      </c>
      <c r="E436" s="5" t="s">
        <v>57</v>
      </c>
      <c r="H436" s="9">
        <v>5154.37</v>
      </c>
      <c r="I436" s="5" t="s">
        <v>22</v>
      </c>
      <c r="J436" s="5" t="s">
        <v>58</v>
      </c>
    </row>
    <row r="437" spans="1:10">
      <c r="A437" s="5" t="s">
        <v>456</v>
      </c>
      <c r="B437" s="6">
        <v>44813.853349027777</v>
      </c>
      <c r="C437" s="5" t="s">
        <v>56</v>
      </c>
      <c r="D437" s="13">
        <v>45172875767</v>
      </c>
      <c r="E437" s="5" t="s">
        <v>57</v>
      </c>
      <c r="H437" s="9">
        <v>8032.97</v>
      </c>
      <c r="I437" s="5" t="s">
        <v>22</v>
      </c>
      <c r="J437" s="5" t="s">
        <v>195</v>
      </c>
    </row>
    <row r="438" spans="1:10">
      <c r="A438" s="5" t="s">
        <v>456</v>
      </c>
      <c r="B438" s="6">
        <v>44813.853349027777</v>
      </c>
      <c r="C438" s="5" t="s">
        <v>56</v>
      </c>
      <c r="D438" s="13">
        <v>45152805009</v>
      </c>
      <c r="E438" s="8" t="s">
        <v>21</v>
      </c>
      <c r="H438" s="9">
        <v>2644.98</v>
      </c>
      <c r="I438" s="5" t="s">
        <v>22</v>
      </c>
      <c r="J438" s="5" t="s">
        <v>58</v>
      </c>
    </row>
    <row r="439" spans="1:10">
      <c r="A439" s="5" t="s">
        <v>456</v>
      </c>
      <c r="B439" s="6">
        <v>44813.853349027777</v>
      </c>
      <c r="C439" s="5" t="s">
        <v>56</v>
      </c>
      <c r="D439" s="13">
        <v>45152805008</v>
      </c>
      <c r="E439" s="8" t="s">
        <v>21</v>
      </c>
      <c r="H439" s="9">
        <v>306</v>
      </c>
      <c r="I439" s="5" t="s">
        <v>22</v>
      </c>
      <c r="J439" s="5" t="s">
        <v>58</v>
      </c>
    </row>
    <row r="440" spans="1:10">
      <c r="A440" s="5" t="s">
        <v>456</v>
      </c>
      <c r="B440" s="6">
        <v>44813.853349027777</v>
      </c>
      <c r="C440" s="5" t="s">
        <v>56</v>
      </c>
      <c r="D440" s="13">
        <v>45143183404</v>
      </c>
      <c r="E440" s="5" t="s">
        <v>57</v>
      </c>
      <c r="H440" s="9">
        <v>1104</v>
      </c>
      <c r="I440" s="5" t="s">
        <v>22</v>
      </c>
      <c r="J440" s="5" t="s">
        <v>58</v>
      </c>
    </row>
    <row r="441" spans="1:10">
      <c r="A441" s="5" t="s">
        <v>456</v>
      </c>
      <c r="B441" s="6">
        <v>44813.853349027777</v>
      </c>
      <c r="C441" s="5" t="s">
        <v>56</v>
      </c>
      <c r="D441" s="11">
        <v>1226091</v>
      </c>
      <c r="E441" s="5" t="s">
        <v>194</v>
      </c>
      <c r="H441" s="9">
        <v>3629.18</v>
      </c>
      <c r="I441" s="5" t="s">
        <v>22</v>
      </c>
      <c r="J441" s="5" t="s">
        <v>58</v>
      </c>
    </row>
    <row r="442" spans="1:10">
      <c r="A442" s="5" t="s">
        <v>456</v>
      </c>
      <c r="B442" s="6">
        <v>44813.853349027777</v>
      </c>
      <c r="C442" s="5" t="s">
        <v>56</v>
      </c>
      <c r="D442" s="11">
        <v>258568</v>
      </c>
      <c r="E442" s="5" t="s">
        <v>194</v>
      </c>
      <c r="H442" s="9">
        <v>271.60000000000002</v>
      </c>
      <c r="I442" s="5" t="s">
        <v>22</v>
      </c>
      <c r="J442" s="5" t="s">
        <v>58</v>
      </c>
    </row>
    <row r="443" spans="1:10">
      <c r="A443" s="5" t="s">
        <v>456</v>
      </c>
      <c r="B443" s="6">
        <v>44813.853349027777</v>
      </c>
      <c r="C443" s="5" t="s">
        <v>56</v>
      </c>
      <c r="D443" s="13">
        <v>45132812905</v>
      </c>
      <c r="E443" s="5" t="s">
        <v>57</v>
      </c>
      <c r="H443" s="9">
        <v>27031.58</v>
      </c>
      <c r="I443" s="5" t="s">
        <v>22</v>
      </c>
      <c r="J443" s="5" t="s">
        <v>58</v>
      </c>
    </row>
    <row r="444" spans="1:10">
      <c r="A444" s="5" t="s">
        <v>456</v>
      </c>
      <c r="B444" s="6">
        <v>44813.853349027777</v>
      </c>
      <c r="C444" s="5" t="s">
        <v>56</v>
      </c>
      <c r="D444" s="13">
        <v>45132813594</v>
      </c>
      <c r="E444" s="5" t="s">
        <v>57</v>
      </c>
      <c r="H444" s="9">
        <v>3120</v>
      </c>
      <c r="I444" s="5" t="s">
        <v>22</v>
      </c>
      <c r="J444" s="5" t="s">
        <v>58</v>
      </c>
    </row>
    <row r="445" spans="1:10">
      <c r="A445" s="5" t="s">
        <v>456</v>
      </c>
      <c r="B445" s="6">
        <v>44813.853349027777</v>
      </c>
      <c r="C445" s="5" t="s">
        <v>56</v>
      </c>
      <c r="D445" s="13">
        <v>45162906312</v>
      </c>
      <c r="E445" s="5" t="s">
        <v>57</v>
      </c>
      <c r="H445" s="9">
        <v>1750</v>
      </c>
      <c r="I445" s="5" t="s">
        <v>22</v>
      </c>
      <c r="J445" s="5" t="s">
        <v>58</v>
      </c>
    </row>
    <row r="446" spans="1:10">
      <c r="A446" s="5" t="s">
        <v>456</v>
      </c>
      <c r="B446" s="6">
        <v>44813.853349027777</v>
      </c>
      <c r="C446" s="5" t="s">
        <v>56</v>
      </c>
      <c r="D446" s="13">
        <v>45162906312</v>
      </c>
      <c r="E446" s="5" t="s">
        <v>57</v>
      </c>
      <c r="H446" s="9">
        <v>17254</v>
      </c>
      <c r="I446" s="5" t="s">
        <v>22</v>
      </c>
      <c r="J446" s="5" t="s">
        <v>58</v>
      </c>
    </row>
    <row r="447" spans="1:10">
      <c r="A447" s="5" t="s">
        <v>456</v>
      </c>
      <c r="B447" s="6">
        <v>44813.853349027777</v>
      </c>
      <c r="C447" s="5" t="s">
        <v>56</v>
      </c>
      <c r="D447" s="11">
        <v>399453</v>
      </c>
      <c r="E447" s="5" t="s">
        <v>57</v>
      </c>
      <c r="H447" s="9">
        <v>69838.600000000006</v>
      </c>
      <c r="I447" s="5" t="s">
        <v>22</v>
      </c>
      <c r="J447" s="5" t="s">
        <v>195</v>
      </c>
    </row>
    <row r="448" spans="1:10">
      <c r="A448" s="5" t="s">
        <v>456</v>
      </c>
      <c r="B448" s="6">
        <v>44813.853349027777</v>
      </c>
      <c r="C448" s="5" t="s">
        <v>56</v>
      </c>
      <c r="D448" s="13">
        <v>45143184562</v>
      </c>
      <c r="E448" s="5" t="s">
        <v>57</v>
      </c>
      <c r="H448" s="9">
        <v>5277</v>
      </c>
      <c r="I448" s="5" t="s">
        <v>22</v>
      </c>
      <c r="J448" s="5" t="s">
        <v>58</v>
      </c>
    </row>
    <row r="449" spans="1:10">
      <c r="A449" s="5" t="s">
        <v>456</v>
      </c>
      <c r="B449" s="6">
        <v>44813.853349027777</v>
      </c>
      <c r="C449" s="5" t="s">
        <v>56</v>
      </c>
      <c r="D449" s="13">
        <v>45122933231</v>
      </c>
      <c r="E449" s="5" t="s">
        <v>57</v>
      </c>
      <c r="H449" s="9">
        <v>284.39999999999998</v>
      </c>
      <c r="I449" s="5" t="s">
        <v>22</v>
      </c>
      <c r="J449" s="5" t="s">
        <v>197</v>
      </c>
    </row>
    <row r="450" spans="1:10">
      <c r="A450" s="5" t="s">
        <v>456</v>
      </c>
      <c r="B450" s="6">
        <v>44813.853349027777</v>
      </c>
      <c r="C450" s="5" t="s">
        <v>56</v>
      </c>
      <c r="D450" s="13">
        <v>45122933054</v>
      </c>
      <c r="E450" s="5" t="s">
        <v>57</v>
      </c>
      <c r="H450" s="9">
        <v>20040</v>
      </c>
      <c r="I450" s="5" t="s">
        <v>22</v>
      </c>
      <c r="J450" s="5" t="s">
        <v>197</v>
      </c>
    </row>
    <row r="451" spans="1:10">
      <c r="A451" s="5" t="s">
        <v>456</v>
      </c>
      <c r="B451" s="6">
        <v>44813.853349027777</v>
      </c>
      <c r="C451" s="5" t="s">
        <v>56</v>
      </c>
      <c r="D451" s="13">
        <v>296004001820046</v>
      </c>
      <c r="E451" s="5" t="s">
        <v>60</v>
      </c>
      <c r="H451" s="9">
        <v>32159.759999999998</v>
      </c>
      <c r="I451" s="5" t="s">
        <v>22</v>
      </c>
      <c r="J451" s="8" t="s">
        <v>61</v>
      </c>
    </row>
    <row r="452" spans="1:10">
      <c r="A452" s="5" t="s">
        <v>456</v>
      </c>
      <c r="B452" s="6">
        <v>44813.853349027777</v>
      </c>
      <c r="C452" s="5" t="s">
        <v>56</v>
      </c>
      <c r="D452" s="13">
        <v>45172876436</v>
      </c>
      <c r="E452" s="5" t="s">
        <v>57</v>
      </c>
      <c r="H452" s="9">
        <v>4544.82</v>
      </c>
      <c r="I452" s="5" t="s">
        <v>22</v>
      </c>
      <c r="J452" s="5" t="s">
        <v>197</v>
      </c>
    </row>
    <row r="453" spans="1:10">
      <c r="A453" s="5" t="s">
        <v>456</v>
      </c>
      <c r="B453" s="6">
        <v>44813.853349027777</v>
      </c>
      <c r="C453" s="5" t="s">
        <v>56</v>
      </c>
      <c r="D453" s="13">
        <v>45132812156</v>
      </c>
      <c r="E453" s="5" t="s">
        <v>57</v>
      </c>
      <c r="H453" s="9">
        <v>2149.5700000000002</v>
      </c>
      <c r="I453" s="5" t="s">
        <v>22</v>
      </c>
      <c r="J453" s="5" t="s">
        <v>197</v>
      </c>
    </row>
    <row r="454" spans="1:10">
      <c r="A454" s="5" t="s">
        <v>456</v>
      </c>
      <c r="B454" s="6">
        <v>44813.853349027777</v>
      </c>
      <c r="C454" s="5" t="s">
        <v>56</v>
      </c>
      <c r="D454" s="13">
        <v>45132813134</v>
      </c>
      <c r="E454" s="5" t="s">
        <v>57</v>
      </c>
      <c r="H454" s="9">
        <v>240</v>
      </c>
      <c r="I454" s="5" t="s">
        <v>22</v>
      </c>
      <c r="J454" s="5" t="s">
        <v>197</v>
      </c>
    </row>
    <row r="455" spans="1:10">
      <c r="A455" s="5" t="s">
        <v>456</v>
      </c>
      <c r="B455" s="6">
        <v>44813.853349027777</v>
      </c>
      <c r="C455" s="5" t="s">
        <v>56</v>
      </c>
      <c r="D455" s="11">
        <v>2924079361</v>
      </c>
      <c r="E455" s="8" t="s">
        <v>184</v>
      </c>
      <c r="H455" s="9">
        <v>7618.06</v>
      </c>
      <c r="I455" s="5" t="s">
        <v>22</v>
      </c>
      <c r="J455" s="5" t="s">
        <v>197</v>
      </c>
    </row>
    <row r="456" spans="1:10">
      <c r="A456" s="5" t="s">
        <v>456</v>
      </c>
      <c r="B456" s="6">
        <v>44813.853349027777</v>
      </c>
      <c r="C456" s="5" t="s">
        <v>56</v>
      </c>
      <c r="D456" s="11"/>
      <c r="E456" s="8"/>
      <c r="F456" s="9">
        <v>150000</v>
      </c>
      <c r="I456" s="7" t="s">
        <v>9</v>
      </c>
      <c r="J456" s="5" t="s">
        <v>458</v>
      </c>
    </row>
    <row r="457" spans="1:10">
      <c r="A457" s="5" t="s">
        <v>456</v>
      </c>
      <c r="B457" s="6">
        <v>44813.853349027777</v>
      </c>
      <c r="C457" s="5" t="s">
        <v>56</v>
      </c>
      <c r="D457" s="11"/>
      <c r="E457" s="8"/>
      <c r="F457" s="9">
        <v>14319.4</v>
      </c>
      <c r="I457" s="7" t="s">
        <v>9</v>
      </c>
      <c r="J457" s="8" t="s">
        <v>186</v>
      </c>
    </row>
    <row r="458" spans="1:10">
      <c r="A458" s="5" t="s">
        <v>456</v>
      </c>
      <c r="B458" s="6">
        <v>44813.853349027777</v>
      </c>
      <c r="C458" s="5" t="s">
        <v>56</v>
      </c>
      <c r="D458" s="11"/>
      <c r="E458" s="8"/>
      <c r="F458" s="9">
        <v>14405.5</v>
      </c>
      <c r="I458" s="7" t="s">
        <v>9</v>
      </c>
      <c r="J458" s="8" t="s">
        <v>187</v>
      </c>
    </row>
    <row r="459" spans="1:10">
      <c r="A459" s="5" t="s">
        <v>456</v>
      </c>
      <c r="B459" s="6">
        <v>44813.853349027777</v>
      </c>
      <c r="C459" s="5" t="s">
        <v>56</v>
      </c>
      <c r="D459" s="11"/>
      <c r="E459" s="8"/>
      <c r="F459" s="9">
        <v>28472.5</v>
      </c>
      <c r="I459" s="7" t="s">
        <v>9</v>
      </c>
      <c r="J459" s="5" t="s">
        <v>64</v>
      </c>
    </row>
    <row r="460" spans="1:10">
      <c r="A460" s="5" t="s">
        <v>456</v>
      </c>
      <c r="B460" s="6">
        <v>44813.853349027777</v>
      </c>
      <c r="C460" s="5" t="s">
        <v>56</v>
      </c>
      <c r="D460" s="11"/>
      <c r="E460" s="8"/>
      <c r="F460" s="9">
        <v>2649.8</v>
      </c>
      <c r="I460" s="7" t="s">
        <v>9</v>
      </c>
      <c r="J460" s="5" t="s">
        <v>271</v>
      </c>
    </row>
    <row r="461" spans="1:10">
      <c r="A461" s="5" t="s">
        <v>456</v>
      </c>
      <c r="B461" s="6">
        <v>44813.853349027777</v>
      </c>
      <c r="C461" s="5" t="s">
        <v>56</v>
      </c>
      <c r="D461" s="11"/>
      <c r="E461" s="8"/>
      <c r="F461" s="9">
        <v>18049.2</v>
      </c>
      <c r="I461" s="7" t="s">
        <v>9</v>
      </c>
      <c r="J461" s="8" t="s">
        <v>189</v>
      </c>
    </row>
    <row r="462" spans="1:10">
      <c r="A462" s="5" t="s">
        <v>456</v>
      </c>
      <c r="B462" s="6">
        <v>44813.853349027777</v>
      </c>
      <c r="C462" s="5" t="s">
        <v>56</v>
      </c>
      <c r="D462" s="11"/>
      <c r="E462" s="8"/>
      <c r="F462" s="9">
        <v>873</v>
      </c>
      <c r="I462" s="7" t="s">
        <v>9</v>
      </c>
      <c r="J462" s="5" t="s">
        <v>198</v>
      </c>
    </row>
    <row r="463" spans="1:10">
      <c r="A463" s="5" t="s">
        <v>456</v>
      </c>
      <c r="B463" s="6">
        <v>44813.853349027777</v>
      </c>
      <c r="C463" s="5" t="s">
        <v>56</v>
      </c>
      <c r="D463" s="11"/>
      <c r="E463" s="8"/>
      <c r="F463" s="9">
        <v>12326.4</v>
      </c>
      <c r="I463" s="7" t="s">
        <v>9</v>
      </c>
      <c r="J463" s="5" t="s">
        <v>272</v>
      </c>
    </row>
    <row r="464" spans="1:10">
      <c r="A464" s="5" t="s">
        <v>456</v>
      </c>
      <c r="B464" s="6">
        <v>44813.853349027777</v>
      </c>
      <c r="C464" s="5" t="s">
        <v>56</v>
      </c>
      <c r="D464" s="11"/>
      <c r="E464" s="8"/>
      <c r="F464" s="9">
        <v>47540.6</v>
      </c>
      <c r="I464" s="7" t="s">
        <v>9</v>
      </c>
      <c r="J464" s="8" t="s">
        <v>190</v>
      </c>
    </row>
    <row r="465" spans="1:10">
      <c r="A465" s="5" t="s">
        <v>456</v>
      </c>
      <c r="B465" s="6">
        <v>44813.853349027777</v>
      </c>
      <c r="C465" s="5" t="s">
        <v>56</v>
      </c>
      <c r="D465" s="11"/>
      <c r="E465" s="8"/>
      <c r="F465" s="9">
        <v>50886.9</v>
      </c>
      <c r="I465" s="7" t="s">
        <v>9</v>
      </c>
      <c r="J465" s="8" t="s">
        <v>65</v>
      </c>
    </row>
    <row r="466" spans="1:10">
      <c r="A466" s="5" t="s">
        <v>456</v>
      </c>
      <c r="B466" s="6">
        <v>44813.853349027777</v>
      </c>
      <c r="C466" s="5" t="s">
        <v>56</v>
      </c>
      <c r="D466" s="11"/>
      <c r="E466" s="8"/>
      <c r="F466" s="9">
        <v>92</v>
      </c>
      <c r="I466" s="7" t="s">
        <v>9</v>
      </c>
      <c r="J466" s="8" t="s">
        <v>205</v>
      </c>
    </row>
    <row r="467" spans="1:10">
      <c r="A467" s="5" t="s">
        <v>456</v>
      </c>
      <c r="B467" s="6">
        <v>44813.853349027777</v>
      </c>
      <c r="C467" s="5" t="s">
        <v>56</v>
      </c>
      <c r="D467" s="11"/>
      <c r="E467" s="8"/>
      <c r="F467" s="9">
        <v>2990.3</v>
      </c>
      <c r="I467" s="7" t="s">
        <v>9</v>
      </c>
      <c r="J467" s="8" t="s">
        <v>199</v>
      </c>
    </row>
    <row r="468" spans="1:10">
      <c r="A468" s="5" t="s">
        <v>456</v>
      </c>
      <c r="B468" s="6">
        <v>44813.853349027777</v>
      </c>
      <c r="C468" s="5" t="s">
        <v>56</v>
      </c>
      <c r="D468" s="11"/>
      <c r="E468" s="8"/>
      <c r="F468" s="9">
        <v>3306.9</v>
      </c>
      <c r="I468" s="7" t="s">
        <v>9</v>
      </c>
      <c r="J468" s="8" t="s">
        <v>273</v>
      </c>
    </row>
    <row r="469" spans="1:10">
      <c r="A469" s="5" t="s">
        <v>456</v>
      </c>
      <c r="B469" s="6">
        <v>44813.853349027777</v>
      </c>
      <c r="C469" s="5" t="s">
        <v>56</v>
      </c>
      <c r="D469" s="11"/>
      <c r="E469" s="8"/>
      <c r="F469" s="9">
        <v>2923.1</v>
      </c>
      <c r="I469" s="7" t="s">
        <v>9</v>
      </c>
      <c r="J469" s="8" t="s">
        <v>274</v>
      </c>
    </row>
    <row r="470" spans="1:10">
      <c r="A470" s="5" t="s">
        <v>456</v>
      </c>
      <c r="B470" s="6">
        <v>44813.853349027777</v>
      </c>
      <c r="C470" s="5" t="s">
        <v>56</v>
      </c>
      <c r="D470" s="11"/>
      <c r="E470" s="8"/>
      <c r="F470" s="9">
        <v>24628</v>
      </c>
      <c r="I470" s="7" t="s">
        <v>9</v>
      </c>
      <c r="J470" s="8" t="s">
        <v>66</v>
      </c>
    </row>
    <row r="471" spans="1:10">
      <c r="A471" s="5" t="s">
        <v>456</v>
      </c>
      <c r="B471" s="6">
        <v>44813.853349027777</v>
      </c>
      <c r="C471" s="5" t="s">
        <v>56</v>
      </c>
      <c r="D471" s="11"/>
      <c r="E471" s="8"/>
      <c r="F471" s="9">
        <v>5843.9</v>
      </c>
      <c r="I471" s="7" t="s">
        <v>9</v>
      </c>
      <c r="J471" s="8" t="s">
        <v>275</v>
      </c>
    </row>
    <row r="472" spans="1:10">
      <c r="A472" s="5" t="s">
        <v>456</v>
      </c>
      <c r="B472" s="6">
        <v>44813.853349027777</v>
      </c>
      <c r="C472" s="5" t="s">
        <v>56</v>
      </c>
      <c r="D472" s="11"/>
      <c r="E472" s="8"/>
      <c r="F472" s="9">
        <v>23734</v>
      </c>
      <c r="I472" s="7" t="s">
        <v>9</v>
      </c>
      <c r="J472" s="8" t="s">
        <v>276</v>
      </c>
    </row>
    <row r="473" spans="1:10">
      <c r="A473" s="5" t="s">
        <v>456</v>
      </c>
      <c r="B473" s="6">
        <v>44813.853349027777</v>
      </c>
      <c r="C473" s="5" t="s">
        <v>56</v>
      </c>
      <c r="D473" s="11"/>
      <c r="E473" s="8"/>
      <c r="F473" s="9">
        <v>27490</v>
      </c>
      <c r="I473" s="7" t="s">
        <v>9</v>
      </c>
      <c r="J473" s="5" t="s">
        <v>200</v>
      </c>
    </row>
    <row r="474" spans="1:10">
      <c r="A474" s="10" t="s">
        <v>15</v>
      </c>
      <c r="B474" s="3"/>
      <c r="C474" s="3"/>
      <c r="D474" s="16">
        <f>427366.5+4176</f>
        <v>431542.5</v>
      </c>
      <c r="E474" s="8"/>
      <c r="F474" s="32">
        <f>SUM(F432:G473)</f>
        <v>431542.5</v>
      </c>
      <c r="I474" s="7"/>
      <c r="J474" s="8"/>
    </row>
    <row r="475" spans="1:10">
      <c r="A475" s="12" t="s">
        <v>16</v>
      </c>
      <c r="B475" s="12" t="s">
        <v>17</v>
      </c>
      <c r="C475" s="12" t="s">
        <v>18</v>
      </c>
      <c r="D475" s="11"/>
      <c r="E475" s="8"/>
      <c r="F475" s="9"/>
      <c r="I475" s="7"/>
      <c r="J475" s="8"/>
    </row>
    <row r="476" spans="1:10" ht="15.75">
      <c r="A476" s="5"/>
      <c r="B476" s="6"/>
      <c r="C476" s="5"/>
      <c r="D476" s="21">
        <v>111803076</v>
      </c>
      <c r="E476" s="8"/>
      <c r="F476" s="9"/>
      <c r="I476" s="7"/>
      <c r="J476" s="8"/>
    </row>
    <row r="477" spans="1:10" ht="15.75">
      <c r="A477" s="5"/>
      <c r="B477" s="6"/>
      <c r="C477" s="5"/>
      <c r="D477" s="21">
        <v>111803151</v>
      </c>
      <c r="E477" s="8"/>
      <c r="F477" s="9"/>
      <c r="I477" s="7"/>
      <c r="J477" s="8"/>
    </row>
    <row r="478" spans="1:10">
      <c r="A478" s="5"/>
      <c r="B478" s="6"/>
      <c r="C478" s="5"/>
      <c r="D478" s="11"/>
      <c r="E478" s="8"/>
      <c r="F478" s="9"/>
      <c r="I478" s="7"/>
      <c r="J478" s="8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437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103" t="s">
        <v>0</v>
      </c>
      <c r="B481" s="103" t="s">
        <v>2</v>
      </c>
      <c r="C481" s="103" t="s">
        <v>3</v>
      </c>
      <c r="D481" s="103" t="s">
        <v>4</v>
      </c>
      <c r="E481" s="103" t="s">
        <v>5</v>
      </c>
      <c r="F481" s="105" t="s">
        <v>6</v>
      </c>
      <c r="G481" s="106"/>
      <c r="H481" s="107"/>
      <c r="I481" s="103" t="s">
        <v>7</v>
      </c>
      <c r="J481" s="103" t="s">
        <v>8</v>
      </c>
    </row>
    <row r="482" spans="1:10">
      <c r="A482" s="104"/>
      <c r="B482" s="104"/>
      <c r="C482" s="104"/>
      <c r="D482" s="104"/>
      <c r="E482" s="104"/>
      <c r="F482" s="46" t="s">
        <v>9</v>
      </c>
      <c r="G482" s="46" t="s">
        <v>10</v>
      </c>
      <c r="H482" s="46" t="s">
        <v>11</v>
      </c>
      <c r="I482" s="104"/>
      <c r="J482" s="104"/>
    </row>
    <row r="483" spans="1:10">
      <c r="A483" s="5" t="s">
        <v>459</v>
      </c>
      <c r="B483" s="6">
        <v>44814.406129618059</v>
      </c>
      <c r="C483" s="5" t="s">
        <v>202</v>
      </c>
      <c r="D483" s="11"/>
      <c r="E483" s="8"/>
      <c r="F483" s="9">
        <v>18399</v>
      </c>
      <c r="I483" s="7" t="s">
        <v>9</v>
      </c>
      <c r="J483" s="8" t="s">
        <v>191</v>
      </c>
    </row>
    <row r="484" spans="1:10">
      <c r="A484" s="5" t="s">
        <v>460</v>
      </c>
      <c r="B484" s="6">
        <v>44814.406129618059</v>
      </c>
      <c r="C484" s="5" t="s">
        <v>56</v>
      </c>
      <c r="D484" s="11"/>
      <c r="E484" s="8"/>
      <c r="F484" s="9">
        <v>24094</v>
      </c>
      <c r="I484" s="7" t="s">
        <v>9</v>
      </c>
      <c r="J484" s="8" t="s">
        <v>63</v>
      </c>
    </row>
    <row r="485" spans="1:10">
      <c r="A485" s="5" t="s">
        <v>460</v>
      </c>
      <c r="B485" s="6">
        <v>44814.406129618059</v>
      </c>
      <c r="C485" s="5" t="s">
        <v>56</v>
      </c>
      <c r="D485" s="11"/>
      <c r="E485" s="8"/>
      <c r="F485" s="9">
        <v>9982.2999999999993</v>
      </c>
      <c r="I485" s="7" t="s">
        <v>9</v>
      </c>
      <c r="J485" s="8" t="s">
        <v>187</v>
      </c>
    </row>
    <row r="486" spans="1:10">
      <c r="A486" s="5" t="s">
        <v>460</v>
      </c>
      <c r="B486" s="6">
        <v>44814.406129618059</v>
      </c>
      <c r="C486" s="5" t="s">
        <v>56</v>
      </c>
      <c r="D486" s="11"/>
      <c r="E486" s="8"/>
      <c r="F486" s="9">
        <v>15230.6</v>
      </c>
      <c r="I486" s="7" t="s">
        <v>9</v>
      </c>
      <c r="J486" s="8" t="s">
        <v>192</v>
      </c>
    </row>
    <row r="487" spans="1:10">
      <c r="A487" s="5" t="s">
        <v>460</v>
      </c>
      <c r="B487" s="6">
        <v>44814.406129618059</v>
      </c>
      <c r="C487" s="5" t="s">
        <v>56</v>
      </c>
      <c r="D487" s="11"/>
      <c r="E487" s="8"/>
      <c r="F487" s="9">
        <v>1028</v>
      </c>
      <c r="I487" s="7" t="s">
        <v>9</v>
      </c>
      <c r="J487" s="8" t="s">
        <v>461</v>
      </c>
    </row>
    <row r="488" spans="1:10">
      <c r="A488" s="10" t="s">
        <v>15</v>
      </c>
      <c r="B488" s="3"/>
      <c r="C488" s="3"/>
      <c r="D488" s="16">
        <f>67341.9+1392</f>
        <v>68733.899999999994</v>
      </c>
      <c r="E488" s="8"/>
      <c r="F488" s="32">
        <f>SUM(F483:G487)</f>
        <v>68733.900000000009</v>
      </c>
      <c r="I488" s="7"/>
      <c r="J488" s="8"/>
    </row>
    <row r="489" spans="1:10">
      <c r="A489" s="12" t="s">
        <v>16</v>
      </c>
      <c r="B489" s="12" t="s">
        <v>17</v>
      </c>
      <c r="C489" s="12" t="s">
        <v>18</v>
      </c>
      <c r="D489" s="11"/>
      <c r="E489" s="8"/>
      <c r="F489" s="9"/>
      <c r="I489" s="7"/>
      <c r="J489" s="8"/>
    </row>
    <row r="490" spans="1:10" ht="15.75">
      <c r="A490" s="5"/>
      <c r="B490" s="6"/>
      <c r="C490" s="5"/>
      <c r="D490" s="21">
        <v>111803077</v>
      </c>
      <c r="E490" s="8"/>
      <c r="F490" s="9"/>
      <c r="I490" s="7"/>
      <c r="J490" s="8"/>
    </row>
    <row r="491" spans="1:10" ht="15.75">
      <c r="A491" s="5"/>
      <c r="B491" s="6"/>
      <c r="C491" s="5"/>
      <c r="D491" s="21">
        <v>111803152</v>
      </c>
      <c r="E491" s="8"/>
      <c r="F491" s="9"/>
      <c r="I491" s="7"/>
      <c r="J491" s="8"/>
    </row>
    <row r="492" spans="1:10">
      <c r="A492" s="5"/>
      <c r="B492" s="6"/>
      <c r="C492" s="5"/>
      <c r="D492" s="11"/>
      <c r="E492" s="8"/>
      <c r="F492" s="9"/>
      <c r="I492" s="7"/>
      <c r="J492" s="8"/>
    </row>
    <row r="493" spans="1:10">
      <c r="A493" s="5" t="s">
        <v>462</v>
      </c>
      <c r="B493" s="6">
        <v>44814.560501840278</v>
      </c>
      <c r="C493" s="5" t="s">
        <v>56</v>
      </c>
      <c r="D493" s="11">
        <v>45112948732</v>
      </c>
      <c r="E493" s="5" t="s">
        <v>57</v>
      </c>
      <c r="H493" s="9">
        <v>346.64</v>
      </c>
      <c r="I493" s="5" t="s">
        <v>22</v>
      </c>
      <c r="J493" s="5" t="s">
        <v>197</v>
      </c>
    </row>
    <row r="494" spans="1:10">
      <c r="A494" s="5" t="s">
        <v>462</v>
      </c>
      <c r="B494" s="6">
        <v>44814.560501840278</v>
      </c>
      <c r="C494" s="5" t="s">
        <v>56</v>
      </c>
      <c r="D494" s="13">
        <v>45122928931</v>
      </c>
      <c r="E494" s="5" t="s">
        <v>57</v>
      </c>
      <c r="H494" s="9">
        <v>1355.32</v>
      </c>
      <c r="I494" s="5" t="s">
        <v>22</v>
      </c>
      <c r="J494" s="5" t="s">
        <v>58</v>
      </c>
    </row>
    <row r="495" spans="1:10">
      <c r="A495" s="5" t="s">
        <v>462</v>
      </c>
      <c r="B495" s="6">
        <v>44814.560501840278</v>
      </c>
      <c r="C495" s="5" t="s">
        <v>56</v>
      </c>
      <c r="D495" s="13">
        <v>45143180108</v>
      </c>
      <c r="E495" s="5" t="s">
        <v>57</v>
      </c>
      <c r="H495" s="9">
        <v>13295.91</v>
      </c>
      <c r="I495" s="5" t="s">
        <v>22</v>
      </c>
      <c r="J495" s="5" t="s">
        <v>58</v>
      </c>
    </row>
    <row r="496" spans="1:10">
      <c r="A496" s="5" t="s">
        <v>462</v>
      </c>
      <c r="B496" s="6">
        <v>44814.560501840278</v>
      </c>
      <c r="C496" s="5" t="s">
        <v>56</v>
      </c>
      <c r="D496" s="13">
        <v>52516035325</v>
      </c>
      <c r="E496" s="5" t="s">
        <v>57</v>
      </c>
      <c r="H496" s="9">
        <v>705</v>
      </c>
      <c r="I496" s="5" t="s">
        <v>22</v>
      </c>
      <c r="J496" s="5" t="s">
        <v>58</v>
      </c>
    </row>
    <row r="497" spans="1:10">
      <c r="A497" s="5" t="s">
        <v>462</v>
      </c>
      <c r="B497" s="6">
        <v>44814.560501840278</v>
      </c>
      <c r="C497" s="5" t="s">
        <v>56</v>
      </c>
      <c r="D497" s="13">
        <v>45162907231</v>
      </c>
      <c r="E497" s="5" t="s">
        <v>57</v>
      </c>
      <c r="H497" s="9">
        <v>791.84</v>
      </c>
      <c r="I497" s="5" t="s">
        <v>22</v>
      </c>
      <c r="J497" s="5" t="s">
        <v>197</v>
      </c>
    </row>
    <row r="498" spans="1:10">
      <c r="A498" s="5" t="s">
        <v>462</v>
      </c>
      <c r="B498" s="6">
        <v>44814.560501840278</v>
      </c>
      <c r="C498" s="5" t="s">
        <v>56</v>
      </c>
      <c r="D498" s="13">
        <v>45152805200</v>
      </c>
      <c r="E498" s="5" t="s">
        <v>57</v>
      </c>
      <c r="H498" s="9">
        <v>1146.4000000000001</v>
      </c>
      <c r="I498" s="5" t="s">
        <v>22</v>
      </c>
      <c r="J498" s="5" t="s">
        <v>197</v>
      </c>
    </row>
    <row r="499" spans="1:10">
      <c r="A499" s="5" t="s">
        <v>462</v>
      </c>
      <c r="B499" s="6">
        <v>44814.560501840278</v>
      </c>
      <c r="C499" s="5" t="s">
        <v>56</v>
      </c>
      <c r="D499" s="13">
        <v>45162903556</v>
      </c>
      <c r="E499" s="5" t="s">
        <v>57</v>
      </c>
      <c r="H499" s="9">
        <v>290.89999999999998</v>
      </c>
      <c r="I499" s="5" t="s">
        <v>22</v>
      </c>
      <c r="J499" s="5" t="s">
        <v>197</v>
      </c>
    </row>
    <row r="500" spans="1:10">
      <c r="A500" s="5" t="s">
        <v>462</v>
      </c>
      <c r="B500" s="6">
        <v>44814.560501840278</v>
      </c>
      <c r="C500" s="5" t="s">
        <v>56</v>
      </c>
      <c r="D500" s="13">
        <v>52616052597</v>
      </c>
      <c r="E500" s="5" t="s">
        <v>57</v>
      </c>
      <c r="H500" s="9">
        <v>2676</v>
      </c>
      <c r="I500" s="5" t="s">
        <v>22</v>
      </c>
      <c r="J500" s="5" t="s">
        <v>197</v>
      </c>
    </row>
    <row r="501" spans="1:10">
      <c r="A501" s="5" t="s">
        <v>462</v>
      </c>
      <c r="B501" s="6">
        <v>44814.560501840278</v>
      </c>
      <c r="C501" s="5" t="s">
        <v>56</v>
      </c>
      <c r="D501" s="13">
        <v>45112947783</v>
      </c>
      <c r="E501" s="5" t="s">
        <v>57</v>
      </c>
      <c r="H501" s="9">
        <v>587</v>
      </c>
      <c r="I501" s="5" t="s">
        <v>22</v>
      </c>
      <c r="J501" s="5" t="s">
        <v>197</v>
      </c>
    </row>
    <row r="502" spans="1:10">
      <c r="A502" s="5" t="s">
        <v>462</v>
      </c>
      <c r="B502" s="6">
        <v>44814.560501840278</v>
      </c>
      <c r="C502" s="5" t="s">
        <v>56</v>
      </c>
      <c r="D502" s="13">
        <v>45112948665</v>
      </c>
      <c r="E502" s="5" t="s">
        <v>57</v>
      </c>
      <c r="H502" s="9">
        <v>619.20000000000005</v>
      </c>
      <c r="I502" s="5" t="s">
        <v>22</v>
      </c>
      <c r="J502" s="5" t="s">
        <v>197</v>
      </c>
    </row>
    <row r="503" spans="1:10">
      <c r="A503" s="5" t="s">
        <v>462</v>
      </c>
      <c r="B503" s="6">
        <v>44814.560501840278</v>
      </c>
      <c r="C503" s="5" t="s">
        <v>56</v>
      </c>
      <c r="D503" s="13">
        <v>52716021049</v>
      </c>
      <c r="E503" s="5" t="s">
        <v>57</v>
      </c>
      <c r="H503" s="9">
        <v>319.72000000000003</v>
      </c>
      <c r="I503" s="5" t="s">
        <v>22</v>
      </c>
      <c r="J503" s="5" t="s">
        <v>197</v>
      </c>
    </row>
    <row r="504" spans="1:10">
      <c r="A504" s="5" t="s">
        <v>462</v>
      </c>
      <c r="B504" s="6">
        <v>44814.560501840278</v>
      </c>
      <c r="C504" s="5" t="s">
        <v>56</v>
      </c>
      <c r="D504" s="13">
        <v>45143183424</v>
      </c>
      <c r="E504" s="5" t="s">
        <v>57</v>
      </c>
      <c r="H504" s="9">
        <v>421.82</v>
      </c>
      <c r="I504" s="5" t="s">
        <v>22</v>
      </c>
      <c r="J504" s="5" t="s">
        <v>197</v>
      </c>
    </row>
    <row r="505" spans="1:10">
      <c r="A505" s="5" t="s">
        <v>462</v>
      </c>
      <c r="B505" s="6">
        <v>44814.560501840278</v>
      </c>
      <c r="C505" s="5" t="s">
        <v>56</v>
      </c>
      <c r="D505" s="13">
        <v>45152807869</v>
      </c>
      <c r="E505" s="5" t="s">
        <v>57</v>
      </c>
      <c r="H505" s="9">
        <v>2800</v>
      </c>
      <c r="I505" s="5" t="s">
        <v>22</v>
      </c>
      <c r="J505" s="5" t="s">
        <v>197</v>
      </c>
    </row>
    <row r="506" spans="1:10">
      <c r="A506" s="5" t="s">
        <v>462</v>
      </c>
      <c r="B506" s="6">
        <v>44814.560501840278</v>
      </c>
      <c r="C506" s="5" t="s">
        <v>56</v>
      </c>
      <c r="D506" s="13">
        <v>45172874737</v>
      </c>
      <c r="E506" s="5" t="s">
        <v>57</v>
      </c>
      <c r="H506" s="9">
        <v>687.36</v>
      </c>
      <c r="I506" s="5" t="s">
        <v>22</v>
      </c>
      <c r="J506" s="5" t="s">
        <v>197</v>
      </c>
    </row>
    <row r="507" spans="1:10">
      <c r="A507" s="5" t="s">
        <v>462</v>
      </c>
      <c r="B507" s="6">
        <v>44814.560501840278</v>
      </c>
      <c r="C507" s="5" t="s">
        <v>56</v>
      </c>
      <c r="D507" s="13">
        <v>45143182429</v>
      </c>
      <c r="E507" s="5" t="s">
        <v>57</v>
      </c>
      <c r="H507" s="9">
        <v>460.6</v>
      </c>
      <c r="I507" s="5" t="s">
        <v>22</v>
      </c>
      <c r="J507" s="5" t="s">
        <v>197</v>
      </c>
    </row>
    <row r="508" spans="1:10">
      <c r="A508" s="5" t="s">
        <v>462</v>
      </c>
      <c r="B508" s="6">
        <v>44814.560501840278</v>
      </c>
      <c r="C508" s="5" t="s">
        <v>56</v>
      </c>
      <c r="D508" s="13">
        <v>45112948000</v>
      </c>
      <c r="E508" s="5" t="s">
        <v>57</v>
      </c>
      <c r="H508" s="9">
        <v>1983.81</v>
      </c>
      <c r="I508" s="5" t="s">
        <v>22</v>
      </c>
      <c r="J508" s="5" t="s">
        <v>197</v>
      </c>
    </row>
    <row r="509" spans="1:10">
      <c r="A509" s="5" t="s">
        <v>462</v>
      </c>
      <c r="B509" s="6">
        <v>44814.560501840278</v>
      </c>
      <c r="C509" s="5" t="s">
        <v>56</v>
      </c>
      <c r="D509" s="13">
        <v>19340459800</v>
      </c>
      <c r="E509" s="5" t="s">
        <v>57</v>
      </c>
      <c r="H509" s="9">
        <v>2190</v>
      </c>
      <c r="I509" s="5" t="s">
        <v>22</v>
      </c>
      <c r="J509" s="5" t="s">
        <v>197</v>
      </c>
    </row>
    <row r="510" spans="1:10">
      <c r="A510" s="5" t="s">
        <v>462</v>
      </c>
      <c r="B510" s="6">
        <v>44814.560501840278</v>
      </c>
      <c r="C510" s="5" t="s">
        <v>56</v>
      </c>
      <c r="D510" s="11">
        <v>664428</v>
      </c>
      <c r="E510" s="5" t="s">
        <v>57</v>
      </c>
      <c r="H510" s="9">
        <v>78762.8</v>
      </c>
      <c r="I510" s="5" t="s">
        <v>22</v>
      </c>
      <c r="J510" s="5" t="s">
        <v>200</v>
      </c>
    </row>
    <row r="511" spans="1:10">
      <c r="A511" s="5" t="s">
        <v>462</v>
      </c>
      <c r="B511" s="6">
        <v>44814.560501840278</v>
      </c>
      <c r="C511" s="5" t="s">
        <v>56</v>
      </c>
      <c r="D511" s="11">
        <v>620118</v>
      </c>
      <c r="E511" s="5" t="s">
        <v>57</v>
      </c>
      <c r="H511" s="9">
        <v>561.6</v>
      </c>
      <c r="I511" s="5" t="s">
        <v>22</v>
      </c>
      <c r="J511" s="5" t="s">
        <v>58</v>
      </c>
    </row>
    <row r="512" spans="1:10">
      <c r="A512" s="5" t="s">
        <v>462</v>
      </c>
      <c r="B512" s="6">
        <v>44814.560501840278</v>
      </c>
      <c r="C512" s="5" t="s">
        <v>56</v>
      </c>
      <c r="D512" s="11">
        <v>620119</v>
      </c>
      <c r="E512" s="5" t="s">
        <v>57</v>
      </c>
      <c r="H512" s="9">
        <v>10000</v>
      </c>
      <c r="I512" s="5" t="s">
        <v>22</v>
      </c>
      <c r="J512" s="5" t="s">
        <v>58</v>
      </c>
    </row>
    <row r="513" spans="1:10">
      <c r="A513" s="5" t="s">
        <v>462</v>
      </c>
      <c r="B513" s="6">
        <v>44814.560501840278</v>
      </c>
      <c r="C513" s="5" t="s">
        <v>56</v>
      </c>
      <c r="D513" s="13">
        <v>296003003310052</v>
      </c>
      <c r="E513" s="5" t="s">
        <v>60</v>
      </c>
      <c r="H513" s="9">
        <v>7548.04</v>
      </c>
      <c r="I513" s="5" t="s">
        <v>22</v>
      </c>
      <c r="J513" s="8" t="s">
        <v>61</v>
      </c>
    </row>
    <row r="514" spans="1:10">
      <c r="A514" s="5" t="s">
        <v>462</v>
      </c>
      <c r="B514" s="6">
        <v>44814.560501840278</v>
      </c>
      <c r="C514" s="5" t="s">
        <v>56</v>
      </c>
      <c r="D514" s="11">
        <v>395801</v>
      </c>
      <c r="E514" s="5" t="s">
        <v>57</v>
      </c>
      <c r="H514" s="9">
        <v>12498.3</v>
      </c>
      <c r="I514" s="5" t="s">
        <v>22</v>
      </c>
      <c r="J514" s="5" t="s">
        <v>195</v>
      </c>
    </row>
    <row r="515" spans="1:10">
      <c r="A515" s="10" t="s">
        <v>15</v>
      </c>
      <c r="B515" s="3"/>
      <c r="C515" s="3"/>
      <c r="D515" s="11"/>
      <c r="E515" s="8"/>
      <c r="H515" s="9"/>
      <c r="I515" s="5"/>
      <c r="J515" s="5"/>
    </row>
    <row r="516" spans="1:10">
      <c r="A516" s="12" t="s">
        <v>16</v>
      </c>
      <c r="B516" s="12" t="s">
        <v>17</v>
      </c>
      <c r="C516" s="12" t="s">
        <v>18</v>
      </c>
      <c r="D516" s="11"/>
      <c r="E516" s="8"/>
      <c r="H516" s="9"/>
      <c r="I516" s="5"/>
      <c r="J516" s="5"/>
    </row>
    <row r="517" spans="1:10">
      <c r="A517" s="58" t="s">
        <v>498</v>
      </c>
      <c r="B517" s="23"/>
      <c r="C517" s="23"/>
    </row>
    <row r="518" spans="1:10">
      <c r="A518" s="59" t="s">
        <v>1124</v>
      </c>
      <c r="B518" s="23"/>
      <c r="C518" s="23"/>
    </row>
    <row r="520" spans="1:10">
      <c r="A520" s="1" t="s">
        <v>0</v>
      </c>
      <c r="B520" s="2"/>
      <c r="C520" s="2"/>
      <c r="D520" s="2"/>
      <c r="E520" s="2"/>
      <c r="F520" s="2"/>
      <c r="G520" s="2"/>
      <c r="H520" s="2"/>
      <c r="I520" s="2"/>
      <c r="J520" s="2"/>
    </row>
    <row r="521" spans="1:10">
      <c r="A521" s="3" t="s">
        <v>504</v>
      </c>
      <c r="B521" s="2"/>
      <c r="C521" s="2"/>
      <c r="D521" s="2"/>
      <c r="E521" s="2"/>
      <c r="F521" s="2"/>
      <c r="G521" s="2"/>
      <c r="H521" s="2"/>
      <c r="I521" s="2"/>
      <c r="J521" s="2"/>
    </row>
    <row r="522" spans="1:10">
      <c r="A522" s="103" t="s">
        <v>0</v>
      </c>
      <c r="B522" s="103" t="s">
        <v>2</v>
      </c>
      <c r="C522" s="103" t="s">
        <v>3</v>
      </c>
      <c r="D522" s="103" t="s">
        <v>4</v>
      </c>
      <c r="E522" s="103" t="s">
        <v>5</v>
      </c>
      <c r="F522" s="105" t="s">
        <v>6</v>
      </c>
      <c r="G522" s="106"/>
      <c r="H522" s="107"/>
      <c r="I522" s="103" t="s">
        <v>7</v>
      </c>
      <c r="J522" s="103" t="s">
        <v>8</v>
      </c>
    </row>
    <row r="523" spans="1:10">
      <c r="A523" s="104"/>
      <c r="B523" s="104"/>
      <c r="C523" s="104"/>
      <c r="D523" s="104"/>
      <c r="E523" s="104"/>
      <c r="F523" s="46" t="s">
        <v>9</v>
      </c>
      <c r="G523" s="46" t="s">
        <v>10</v>
      </c>
      <c r="H523" s="46" t="s">
        <v>11</v>
      </c>
      <c r="I523" s="104"/>
      <c r="J523" s="104"/>
    </row>
    <row r="524" spans="1:10">
      <c r="A524" s="5" t="s">
        <v>517</v>
      </c>
      <c r="B524" s="6">
        <v>44816.447325497684</v>
      </c>
      <c r="C524" s="5" t="s">
        <v>56</v>
      </c>
      <c r="D524" s="7"/>
      <c r="E524" s="8"/>
      <c r="F524" s="9">
        <v>82602.5</v>
      </c>
      <c r="I524" s="7" t="s">
        <v>9</v>
      </c>
      <c r="J524" s="8" t="s">
        <v>204</v>
      </c>
    </row>
    <row r="525" spans="1:10">
      <c r="A525" s="5" t="s">
        <v>517</v>
      </c>
      <c r="B525" s="6">
        <v>44816.447325497684</v>
      </c>
      <c r="C525" s="5" t="s">
        <v>56</v>
      </c>
      <c r="D525" s="7"/>
      <c r="E525" s="8"/>
      <c r="F525" s="9">
        <v>29917.7</v>
      </c>
      <c r="I525" s="7" t="s">
        <v>9</v>
      </c>
      <c r="J525" s="8" t="s">
        <v>186</v>
      </c>
    </row>
    <row r="526" spans="1:10">
      <c r="A526" s="5" t="s">
        <v>517</v>
      </c>
      <c r="B526" s="6">
        <v>44816.447325497684</v>
      </c>
      <c r="C526" s="5" t="s">
        <v>56</v>
      </c>
      <c r="D526" s="7"/>
      <c r="E526" s="8"/>
      <c r="F526" s="9">
        <v>24982.9</v>
      </c>
      <c r="I526" s="7" t="s">
        <v>9</v>
      </c>
      <c r="J526" s="8" t="s">
        <v>63</v>
      </c>
    </row>
    <row r="527" spans="1:10">
      <c r="A527" s="5" t="s">
        <v>517</v>
      </c>
      <c r="B527" s="6">
        <v>44816.447325497684</v>
      </c>
      <c r="C527" s="5" t="s">
        <v>56</v>
      </c>
      <c r="D527" s="7"/>
      <c r="E527" s="8"/>
      <c r="F527" s="9">
        <v>23797.5</v>
      </c>
      <c r="I527" s="7" t="s">
        <v>9</v>
      </c>
      <c r="J527" s="8" t="s">
        <v>187</v>
      </c>
    </row>
    <row r="528" spans="1:10">
      <c r="A528" s="5" t="s">
        <v>517</v>
      </c>
      <c r="B528" s="6">
        <v>44816.447325497684</v>
      </c>
      <c r="C528" s="5" t="s">
        <v>56</v>
      </c>
      <c r="D528" s="7"/>
      <c r="E528" s="8"/>
      <c r="F528" s="9">
        <v>29134</v>
      </c>
      <c r="I528" s="7" t="s">
        <v>9</v>
      </c>
      <c r="J528" s="5" t="s">
        <v>64</v>
      </c>
    </row>
    <row r="529" spans="1:10">
      <c r="A529" s="5" t="s">
        <v>517</v>
      </c>
      <c r="B529" s="6">
        <v>44816.447325497684</v>
      </c>
      <c r="C529" s="5" t="s">
        <v>56</v>
      </c>
      <c r="D529" s="7"/>
      <c r="E529" s="8"/>
      <c r="F529" s="9">
        <v>6580.4</v>
      </c>
      <c r="I529" s="7" t="s">
        <v>9</v>
      </c>
      <c r="J529" s="5" t="s">
        <v>271</v>
      </c>
    </row>
    <row r="530" spans="1:10">
      <c r="A530" s="5" t="s">
        <v>517</v>
      </c>
      <c r="B530" s="6">
        <v>44816.447325497684</v>
      </c>
      <c r="C530" s="5" t="s">
        <v>56</v>
      </c>
      <c r="D530" s="7"/>
      <c r="E530" s="8"/>
      <c r="F530" s="9">
        <v>12494.1</v>
      </c>
      <c r="I530" s="7" t="s">
        <v>9</v>
      </c>
      <c r="J530" s="8" t="s">
        <v>189</v>
      </c>
    </row>
    <row r="531" spans="1:10">
      <c r="A531" s="5" t="s">
        <v>517</v>
      </c>
      <c r="B531" s="6">
        <v>44816.447325497684</v>
      </c>
      <c r="C531" s="5" t="s">
        <v>56</v>
      </c>
      <c r="D531" s="7"/>
      <c r="E531" s="8"/>
      <c r="F531" s="9">
        <v>264.39999999999998</v>
      </c>
      <c r="I531" s="7" t="s">
        <v>9</v>
      </c>
      <c r="J531" s="5" t="s">
        <v>198</v>
      </c>
    </row>
    <row r="532" spans="1:10">
      <c r="A532" s="5" t="s">
        <v>517</v>
      </c>
      <c r="B532" s="6">
        <v>44816.447325497684</v>
      </c>
      <c r="C532" s="5" t="s">
        <v>56</v>
      </c>
      <c r="D532" s="7"/>
      <c r="E532" s="8"/>
      <c r="F532" s="9">
        <v>9705.4</v>
      </c>
      <c r="I532" s="7" t="s">
        <v>9</v>
      </c>
      <c r="J532" s="5" t="s">
        <v>272</v>
      </c>
    </row>
    <row r="533" spans="1:10">
      <c r="A533" s="5" t="s">
        <v>517</v>
      </c>
      <c r="B533" s="6">
        <v>44816.447325497684</v>
      </c>
      <c r="C533" s="5" t="s">
        <v>56</v>
      </c>
      <c r="D533" s="7"/>
      <c r="E533" s="8"/>
      <c r="F533" s="9">
        <v>662</v>
      </c>
      <c r="I533" s="7" t="s">
        <v>9</v>
      </c>
      <c r="J533" s="8" t="s">
        <v>205</v>
      </c>
    </row>
    <row r="534" spans="1:10">
      <c r="A534" s="5" t="s">
        <v>517</v>
      </c>
      <c r="B534" s="6">
        <v>44816.447325497684</v>
      </c>
      <c r="C534" s="5" t="s">
        <v>56</v>
      </c>
      <c r="D534" s="7"/>
      <c r="E534" s="8"/>
      <c r="F534" s="9">
        <v>788.2</v>
      </c>
      <c r="I534" s="7" t="s">
        <v>9</v>
      </c>
      <c r="J534" s="8" t="s">
        <v>199</v>
      </c>
    </row>
    <row r="535" spans="1:10">
      <c r="A535" s="5" t="s">
        <v>517</v>
      </c>
      <c r="B535" s="6">
        <v>44816.447325497684</v>
      </c>
      <c r="C535" s="5" t="s">
        <v>56</v>
      </c>
      <c r="D535" s="7"/>
      <c r="E535" s="8"/>
      <c r="F535" s="9">
        <v>726.7</v>
      </c>
      <c r="I535" s="7" t="s">
        <v>9</v>
      </c>
      <c r="J535" s="8" t="s">
        <v>273</v>
      </c>
    </row>
    <row r="536" spans="1:10">
      <c r="A536" s="5" t="s">
        <v>517</v>
      </c>
      <c r="B536" s="6">
        <v>44816.447325497684</v>
      </c>
      <c r="C536" s="5" t="s">
        <v>56</v>
      </c>
      <c r="D536" s="7"/>
      <c r="E536" s="8"/>
      <c r="F536" s="9">
        <v>1651.8</v>
      </c>
      <c r="I536" s="7" t="s">
        <v>9</v>
      </c>
      <c r="J536" s="8" t="s">
        <v>274</v>
      </c>
    </row>
    <row r="537" spans="1:10">
      <c r="A537" s="5" t="s">
        <v>517</v>
      </c>
      <c r="B537" s="6">
        <v>44816.447325497684</v>
      </c>
      <c r="C537" s="5" t="s">
        <v>56</v>
      </c>
      <c r="D537" s="7"/>
      <c r="E537" s="8"/>
      <c r="F537" s="9">
        <v>16826</v>
      </c>
      <c r="I537" s="7" t="s">
        <v>9</v>
      </c>
      <c r="J537" s="8" t="s">
        <v>66</v>
      </c>
    </row>
    <row r="538" spans="1:10">
      <c r="A538" s="5" t="s">
        <v>517</v>
      </c>
      <c r="B538" s="6">
        <v>44816.447325497684</v>
      </c>
      <c r="C538" s="5" t="s">
        <v>56</v>
      </c>
      <c r="D538" s="7"/>
      <c r="E538" s="8"/>
      <c r="F538" s="9">
        <v>10269.9</v>
      </c>
      <c r="I538" s="7" t="s">
        <v>9</v>
      </c>
      <c r="J538" s="8" t="s">
        <v>275</v>
      </c>
    </row>
    <row r="539" spans="1:10">
      <c r="A539" s="5" t="s">
        <v>517</v>
      </c>
      <c r="B539" s="6">
        <v>44816.447325497684</v>
      </c>
      <c r="C539" s="5" t="s">
        <v>56</v>
      </c>
      <c r="D539" s="7"/>
      <c r="E539" s="8"/>
      <c r="F539" s="9">
        <v>1535.2</v>
      </c>
      <c r="I539" s="7" t="s">
        <v>9</v>
      </c>
      <c r="J539" s="8" t="s">
        <v>191</v>
      </c>
    </row>
    <row r="540" spans="1:10">
      <c r="A540" s="5" t="s">
        <v>517</v>
      </c>
      <c r="B540" s="6">
        <v>44816.447325497684</v>
      </c>
      <c r="C540" s="5" t="s">
        <v>56</v>
      </c>
      <c r="D540" s="7"/>
      <c r="E540" s="8"/>
      <c r="F540" s="9">
        <v>6982.9</v>
      </c>
      <c r="I540" s="7" t="s">
        <v>9</v>
      </c>
      <c r="J540" s="8" t="s">
        <v>192</v>
      </c>
    </row>
    <row r="541" spans="1:10">
      <c r="A541" s="5" t="s">
        <v>517</v>
      </c>
      <c r="B541" s="6">
        <v>44816.447325497684</v>
      </c>
      <c r="C541" s="5" t="s">
        <v>56</v>
      </c>
      <c r="D541" s="7"/>
      <c r="E541" s="8"/>
      <c r="F541" s="9">
        <v>1147.2</v>
      </c>
      <c r="I541" s="7" t="s">
        <v>9</v>
      </c>
      <c r="J541" s="8" t="s">
        <v>276</v>
      </c>
    </row>
    <row r="542" spans="1:10">
      <c r="A542" s="10" t="s">
        <v>15</v>
      </c>
      <c r="B542" s="3"/>
      <c r="C542" s="3"/>
      <c r="D542" s="16">
        <f>248793.6+11275.2</f>
        <v>260068.80000000002</v>
      </c>
      <c r="E542" s="8"/>
      <c r="F542" s="14">
        <f>SUM(F524:G541)</f>
        <v>260068.80000000002</v>
      </c>
      <c r="H542" s="9"/>
      <c r="I542" s="7"/>
      <c r="J542" s="8"/>
    </row>
    <row r="543" spans="1:10">
      <c r="A543" s="12" t="s">
        <v>16</v>
      </c>
      <c r="B543" s="12" t="s">
        <v>17</v>
      </c>
      <c r="C543" s="12" t="s">
        <v>18</v>
      </c>
      <c r="D543" s="11"/>
      <c r="E543" s="8"/>
      <c r="H543" s="9"/>
      <c r="I543" s="7"/>
      <c r="J543" s="8"/>
    </row>
    <row r="544" spans="1:10" ht="15.75">
      <c r="A544" s="5"/>
      <c r="B544" s="6"/>
      <c r="C544" s="5"/>
      <c r="D544" s="21">
        <v>111803078</v>
      </c>
      <c r="E544" s="8"/>
      <c r="H544" s="9"/>
      <c r="I544" s="7"/>
      <c r="J544" s="8"/>
    </row>
    <row r="545" spans="1:10" ht="15.75">
      <c r="A545" s="5"/>
      <c r="B545" s="6"/>
      <c r="C545" s="5"/>
      <c r="D545" s="21">
        <v>111803153</v>
      </c>
      <c r="E545" s="8"/>
      <c r="H545" s="9"/>
      <c r="I545" s="7"/>
      <c r="J545" s="8"/>
    </row>
    <row r="546" spans="1:10">
      <c r="A546" s="5"/>
      <c r="B546" s="6"/>
      <c r="C546" s="5"/>
      <c r="D546" s="11"/>
      <c r="E546" s="8"/>
      <c r="H546" s="9"/>
      <c r="I546" s="7"/>
      <c r="J546" s="8"/>
    </row>
    <row r="547" spans="1:10">
      <c r="A547" s="5" t="s">
        <v>516</v>
      </c>
      <c r="B547" s="6">
        <v>44816.83878125</v>
      </c>
      <c r="C547" s="5" t="s">
        <v>202</v>
      </c>
      <c r="D547" s="13">
        <v>45132815026</v>
      </c>
      <c r="E547" s="5" t="s">
        <v>57</v>
      </c>
      <c r="H547" s="9">
        <v>615.29999999999995</v>
      </c>
      <c r="I547" s="5" t="s">
        <v>22</v>
      </c>
      <c r="J547" s="5" t="s">
        <v>197</v>
      </c>
    </row>
    <row r="548" spans="1:10">
      <c r="A548" s="5" t="s">
        <v>514</v>
      </c>
      <c r="B548" s="6">
        <v>44816.83878125</v>
      </c>
      <c r="C548" s="5" t="s">
        <v>56</v>
      </c>
      <c r="D548" s="13">
        <v>45122934524</v>
      </c>
      <c r="E548" s="5" t="s">
        <v>57</v>
      </c>
      <c r="H548" s="9">
        <v>2980.8</v>
      </c>
      <c r="I548" s="5" t="s">
        <v>22</v>
      </c>
      <c r="J548" s="5" t="s">
        <v>195</v>
      </c>
    </row>
    <row r="549" spans="1:10">
      <c r="A549" s="5" t="s">
        <v>514</v>
      </c>
      <c r="B549" s="6">
        <v>44816.83878125</v>
      </c>
      <c r="C549" s="5" t="s">
        <v>56</v>
      </c>
      <c r="D549" s="13">
        <v>45152812561</v>
      </c>
      <c r="E549" s="5" t="s">
        <v>57</v>
      </c>
      <c r="H549" s="9">
        <v>1757.16</v>
      </c>
      <c r="I549" s="5" t="s">
        <v>22</v>
      </c>
      <c r="J549" s="5" t="s">
        <v>58</v>
      </c>
    </row>
    <row r="550" spans="1:10">
      <c r="A550" s="5" t="s">
        <v>514</v>
      </c>
      <c r="B550" s="6">
        <v>44816.83878125</v>
      </c>
      <c r="C550" s="5" t="s">
        <v>56</v>
      </c>
      <c r="D550" s="13">
        <v>45152810976</v>
      </c>
      <c r="E550" s="5" t="s">
        <v>57</v>
      </c>
      <c r="H550" s="9">
        <v>2926.14</v>
      </c>
      <c r="I550" s="5" t="s">
        <v>22</v>
      </c>
      <c r="J550" s="5" t="s">
        <v>58</v>
      </c>
    </row>
    <row r="551" spans="1:10">
      <c r="A551" s="5" t="s">
        <v>514</v>
      </c>
      <c r="B551" s="6">
        <v>44816.83878125</v>
      </c>
      <c r="C551" s="5" t="s">
        <v>56</v>
      </c>
      <c r="D551" s="13">
        <v>45132817317</v>
      </c>
      <c r="E551" s="5" t="s">
        <v>57</v>
      </c>
      <c r="H551" s="9">
        <v>21384.94</v>
      </c>
      <c r="I551" s="5" t="s">
        <v>22</v>
      </c>
      <c r="J551" s="5" t="s">
        <v>515</v>
      </c>
    </row>
    <row r="552" spans="1:10">
      <c r="A552" s="5" t="s">
        <v>514</v>
      </c>
      <c r="B552" s="6">
        <v>44816.83878125</v>
      </c>
      <c r="C552" s="5" t="s">
        <v>56</v>
      </c>
      <c r="D552" s="11">
        <v>163164</v>
      </c>
      <c r="E552" s="5" t="s">
        <v>194</v>
      </c>
      <c r="H552" s="9">
        <v>80436.289999999994</v>
      </c>
      <c r="I552" s="5" t="s">
        <v>22</v>
      </c>
      <c r="J552" s="5" t="s">
        <v>58</v>
      </c>
    </row>
    <row r="553" spans="1:10">
      <c r="A553" s="5" t="s">
        <v>514</v>
      </c>
      <c r="B553" s="6">
        <v>44816.83878125</v>
      </c>
      <c r="C553" s="5" t="s">
        <v>56</v>
      </c>
      <c r="D553" s="11">
        <v>163164</v>
      </c>
      <c r="E553" s="5" t="s">
        <v>194</v>
      </c>
      <c r="H553" s="9">
        <v>98892.52</v>
      </c>
      <c r="I553" s="5" t="s">
        <v>22</v>
      </c>
      <c r="J553" s="5" t="s">
        <v>58</v>
      </c>
    </row>
    <row r="554" spans="1:10">
      <c r="A554" s="5" t="s">
        <v>514</v>
      </c>
      <c r="B554" s="6">
        <v>44816.83878125</v>
      </c>
      <c r="C554" s="5" t="s">
        <v>56</v>
      </c>
      <c r="D554" s="11">
        <v>163164</v>
      </c>
      <c r="E554" s="5" t="s">
        <v>194</v>
      </c>
      <c r="H554" s="9">
        <v>8831.98</v>
      </c>
      <c r="I554" s="5" t="s">
        <v>22</v>
      </c>
      <c r="J554" s="5" t="s">
        <v>58</v>
      </c>
    </row>
    <row r="555" spans="1:10">
      <c r="A555" s="5" t="s">
        <v>514</v>
      </c>
      <c r="B555" s="6">
        <v>44816.83878125</v>
      </c>
      <c r="C555" s="5" t="s">
        <v>56</v>
      </c>
      <c r="D555" s="11">
        <v>163164</v>
      </c>
      <c r="E555" s="5" t="s">
        <v>194</v>
      </c>
      <c r="H555" s="9">
        <v>0.21</v>
      </c>
      <c r="I555" s="5" t="s">
        <v>22</v>
      </c>
      <c r="J555" s="5" t="s">
        <v>58</v>
      </c>
    </row>
    <row r="556" spans="1:10">
      <c r="A556" s="5" t="s">
        <v>514</v>
      </c>
      <c r="B556" s="6">
        <v>44816.83878125</v>
      </c>
      <c r="C556" s="5" t="s">
        <v>56</v>
      </c>
      <c r="D556" s="13">
        <v>45112955112</v>
      </c>
      <c r="E556" s="5" t="s">
        <v>57</v>
      </c>
      <c r="H556" s="9">
        <v>9000</v>
      </c>
      <c r="I556" s="5" t="s">
        <v>22</v>
      </c>
      <c r="J556" s="5" t="s">
        <v>195</v>
      </c>
    </row>
    <row r="557" spans="1:10">
      <c r="A557" s="5" t="s">
        <v>514</v>
      </c>
      <c r="B557" s="6">
        <v>44816.83878125</v>
      </c>
      <c r="C557" s="5" t="s">
        <v>56</v>
      </c>
      <c r="D557" s="13">
        <v>45143188065</v>
      </c>
      <c r="E557" s="5" t="s">
        <v>57</v>
      </c>
      <c r="H557" s="9">
        <v>5484.55</v>
      </c>
      <c r="I557" s="5" t="s">
        <v>22</v>
      </c>
      <c r="J557" s="5" t="s">
        <v>58</v>
      </c>
    </row>
    <row r="558" spans="1:10">
      <c r="A558" s="5" t="s">
        <v>514</v>
      </c>
      <c r="B558" s="6">
        <v>44816.83878125</v>
      </c>
      <c r="C558" s="5" t="s">
        <v>56</v>
      </c>
      <c r="D558" s="13">
        <v>12340780255</v>
      </c>
      <c r="E558" s="5" t="s">
        <v>57</v>
      </c>
      <c r="H558" s="9">
        <v>1335.77</v>
      </c>
      <c r="I558" s="5" t="s">
        <v>22</v>
      </c>
      <c r="J558" s="5" t="s">
        <v>197</v>
      </c>
    </row>
    <row r="559" spans="1:10">
      <c r="A559" s="5" t="s">
        <v>514</v>
      </c>
      <c r="B559" s="6">
        <v>44816.83878125</v>
      </c>
      <c r="C559" s="5" t="s">
        <v>56</v>
      </c>
      <c r="D559" s="13">
        <v>45132818912</v>
      </c>
      <c r="E559" s="5" t="s">
        <v>57</v>
      </c>
      <c r="H559" s="9">
        <v>723.24</v>
      </c>
      <c r="I559" s="5" t="s">
        <v>22</v>
      </c>
      <c r="J559" s="5" t="s">
        <v>197</v>
      </c>
    </row>
    <row r="560" spans="1:10">
      <c r="A560" s="5" t="s">
        <v>514</v>
      </c>
      <c r="B560" s="6">
        <v>44816.83878125</v>
      </c>
      <c r="C560" s="5" t="s">
        <v>56</v>
      </c>
      <c r="D560" s="13">
        <v>45172878048</v>
      </c>
      <c r="E560" s="5" t="s">
        <v>57</v>
      </c>
      <c r="H560" s="9">
        <v>6273.58</v>
      </c>
      <c r="I560" s="5" t="s">
        <v>22</v>
      </c>
      <c r="J560" s="5" t="s">
        <v>197</v>
      </c>
    </row>
    <row r="561" spans="1:10">
      <c r="A561" s="5" t="s">
        <v>514</v>
      </c>
      <c r="B561" s="6">
        <v>44816.83878125</v>
      </c>
      <c r="C561" s="5" t="s">
        <v>56</v>
      </c>
      <c r="D561" s="13">
        <v>45152810816</v>
      </c>
      <c r="E561" s="5" t="s">
        <v>57</v>
      </c>
      <c r="H561" s="9">
        <v>348</v>
      </c>
      <c r="I561" s="5" t="s">
        <v>22</v>
      </c>
      <c r="J561" s="5" t="s">
        <v>197</v>
      </c>
    </row>
    <row r="562" spans="1:10">
      <c r="A562" s="5" t="s">
        <v>514</v>
      </c>
      <c r="B562" s="6">
        <v>44816.83878125</v>
      </c>
      <c r="C562" s="5" t="s">
        <v>56</v>
      </c>
      <c r="D562" s="13">
        <v>22121243570</v>
      </c>
      <c r="E562" s="5" t="s">
        <v>57</v>
      </c>
      <c r="H562" s="9">
        <v>240</v>
      </c>
      <c r="I562" s="5" t="s">
        <v>22</v>
      </c>
      <c r="J562" s="5" t="s">
        <v>197</v>
      </c>
    </row>
    <row r="563" spans="1:10">
      <c r="A563" s="5" t="s">
        <v>514</v>
      </c>
      <c r="B563" s="6">
        <v>44816.83878125</v>
      </c>
      <c r="C563" s="5" t="s">
        <v>56</v>
      </c>
      <c r="D563" s="13">
        <v>45112954340</v>
      </c>
      <c r="E563" s="5" t="s">
        <v>57</v>
      </c>
      <c r="H563" s="9">
        <v>650</v>
      </c>
      <c r="I563" s="5" t="s">
        <v>22</v>
      </c>
      <c r="J563" s="5" t="s">
        <v>58</v>
      </c>
    </row>
    <row r="564" spans="1:10">
      <c r="A564" s="5" t="s">
        <v>514</v>
      </c>
      <c r="B564" s="6">
        <v>44816.83878125</v>
      </c>
      <c r="C564" s="5" t="s">
        <v>56</v>
      </c>
      <c r="D564" s="13">
        <v>45172877944</v>
      </c>
      <c r="E564" s="5" t="s">
        <v>57</v>
      </c>
      <c r="H564" s="9">
        <v>720</v>
      </c>
      <c r="I564" s="5" t="s">
        <v>22</v>
      </c>
      <c r="J564" s="5" t="s">
        <v>197</v>
      </c>
    </row>
    <row r="565" spans="1:10">
      <c r="A565" s="5" t="s">
        <v>514</v>
      </c>
      <c r="B565" s="6">
        <v>44816.83878125</v>
      </c>
      <c r="C565" s="5" t="s">
        <v>56</v>
      </c>
      <c r="D565" s="13">
        <v>45132818928</v>
      </c>
      <c r="E565" s="5" t="s">
        <v>57</v>
      </c>
      <c r="H565" s="9">
        <v>1349.2</v>
      </c>
      <c r="I565" s="5" t="s">
        <v>22</v>
      </c>
      <c r="J565" s="5" t="s">
        <v>58</v>
      </c>
    </row>
    <row r="566" spans="1:10">
      <c r="A566" s="5" t="s">
        <v>514</v>
      </c>
      <c r="B566" s="6">
        <v>44816.83878125</v>
      </c>
      <c r="C566" s="5" t="s">
        <v>56</v>
      </c>
      <c r="D566" s="13">
        <v>45132815000</v>
      </c>
      <c r="E566" s="5" t="s">
        <v>57</v>
      </c>
      <c r="H566" s="9">
        <v>1384</v>
      </c>
      <c r="I566" s="5" t="s">
        <v>22</v>
      </c>
      <c r="J566" s="5" t="s">
        <v>197</v>
      </c>
    </row>
    <row r="567" spans="1:10">
      <c r="A567" s="5" t="s">
        <v>514</v>
      </c>
      <c r="B567" s="6">
        <v>44816.83878125</v>
      </c>
      <c r="C567" s="5" t="s">
        <v>56</v>
      </c>
      <c r="D567" s="13">
        <v>45122934686</v>
      </c>
      <c r="E567" s="5" t="s">
        <v>57</v>
      </c>
      <c r="H567" s="9">
        <v>361.62</v>
      </c>
      <c r="I567" s="5" t="s">
        <v>22</v>
      </c>
      <c r="J567" s="5" t="s">
        <v>197</v>
      </c>
    </row>
    <row r="568" spans="1:10">
      <c r="A568" s="5" t="s">
        <v>514</v>
      </c>
      <c r="B568" s="6">
        <v>44816.83878125</v>
      </c>
      <c r="C568" s="5" t="s">
        <v>56</v>
      </c>
      <c r="D568" s="13">
        <v>19340459923</v>
      </c>
      <c r="E568" s="5" t="s">
        <v>57</v>
      </c>
      <c r="H568" s="9">
        <v>1150.3800000000001</v>
      </c>
      <c r="I568" s="5" t="s">
        <v>22</v>
      </c>
      <c r="J568" s="5" t="s">
        <v>197</v>
      </c>
    </row>
    <row r="569" spans="1:10">
      <c r="A569" s="5" t="s">
        <v>514</v>
      </c>
      <c r="B569" s="6">
        <v>44816.83878125</v>
      </c>
      <c r="C569" s="5" t="s">
        <v>56</v>
      </c>
      <c r="D569" s="13">
        <v>45143185721</v>
      </c>
      <c r="E569" s="5" t="s">
        <v>57</v>
      </c>
      <c r="H569" s="9">
        <v>484.2</v>
      </c>
      <c r="I569" s="5" t="s">
        <v>22</v>
      </c>
      <c r="J569" s="5" t="s">
        <v>197</v>
      </c>
    </row>
    <row r="570" spans="1:10">
      <c r="A570" s="5" t="s">
        <v>514</v>
      </c>
      <c r="B570" s="6">
        <v>44816.83878125</v>
      </c>
      <c r="C570" s="5" t="s">
        <v>56</v>
      </c>
      <c r="D570" s="13">
        <v>45162909148</v>
      </c>
      <c r="E570" s="5" t="s">
        <v>57</v>
      </c>
      <c r="H570" s="9">
        <v>187.2</v>
      </c>
      <c r="I570" s="5" t="s">
        <v>22</v>
      </c>
      <c r="J570" s="5" t="s">
        <v>197</v>
      </c>
    </row>
    <row r="571" spans="1:10">
      <c r="A571" s="5" t="s">
        <v>514</v>
      </c>
      <c r="B571" s="6">
        <v>44816.83878125</v>
      </c>
      <c r="C571" s="5" t="s">
        <v>56</v>
      </c>
      <c r="D571" s="13">
        <v>45122937127</v>
      </c>
      <c r="E571" s="5" t="s">
        <v>57</v>
      </c>
      <c r="H571" s="9">
        <v>409</v>
      </c>
      <c r="I571" s="5" t="s">
        <v>22</v>
      </c>
      <c r="J571" s="5" t="s">
        <v>58</v>
      </c>
    </row>
    <row r="572" spans="1:10">
      <c r="A572" s="5" t="s">
        <v>514</v>
      </c>
      <c r="B572" s="6">
        <v>44816.83878125</v>
      </c>
      <c r="C572" s="5" t="s">
        <v>56</v>
      </c>
      <c r="D572" s="13">
        <v>45152809803</v>
      </c>
      <c r="E572" s="5" t="s">
        <v>57</v>
      </c>
      <c r="H572" s="9">
        <v>101.4</v>
      </c>
      <c r="I572" s="5" t="s">
        <v>22</v>
      </c>
      <c r="J572" s="5" t="s">
        <v>197</v>
      </c>
    </row>
    <row r="573" spans="1:10">
      <c r="A573" s="5" t="s">
        <v>514</v>
      </c>
      <c r="B573" s="6">
        <v>44816.83878125</v>
      </c>
      <c r="C573" s="5" t="s">
        <v>56</v>
      </c>
      <c r="D573" s="13">
        <v>45143184988</v>
      </c>
      <c r="E573" s="5" t="s">
        <v>57</v>
      </c>
      <c r="H573" s="9">
        <v>230.87</v>
      </c>
      <c r="I573" s="5" t="s">
        <v>22</v>
      </c>
      <c r="J573" s="5" t="s">
        <v>197</v>
      </c>
    </row>
    <row r="574" spans="1:10">
      <c r="A574" s="5" t="s">
        <v>514</v>
      </c>
      <c r="B574" s="6">
        <v>44816.83878125</v>
      </c>
      <c r="C574" s="5" t="s">
        <v>56</v>
      </c>
      <c r="D574" s="13">
        <v>45143186148</v>
      </c>
      <c r="E574" s="5" t="s">
        <v>57</v>
      </c>
      <c r="H574" s="9">
        <v>207.68</v>
      </c>
      <c r="I574" s="5" t="s">
        <v>22</v>
      </c>
      <c r="J574" s="5" t="s">
        <v>197</v>
      </c>
    </row>
    <row r="575" spans="1:10">
      <c r="A575" s="5" t="s">
        <v>514</v>
      </c>
      <c r="B575" s="6">
        <v>44816.83878125</v>
      </c>
      <c r="C575" s="5" t="s">
        <v>56</v>
      </c>
      <c r="D575" s="13">
        <v>45112950794</v>
      </c>
      <c r="E575" s="5" t="s">
        <v>57</v>
      </c>
      <c r="H575" s="9">
        <v>145.43</v>
      </c>
      <c r="I575" s="5" t="s">
        <v>22</v>
      </c>
      <c r="J575" s="5" t="s">
        <v>197</v>
      </c>
    </row>
    <row r="576" spans="1:10">
      <c r="A576" s="5" t="s">
        <v>514</v>
      </c>
      <c r="B576" s="6">
        <v>44816.83878125</v>
      </c>
      <c r="C576" s="5" t="s">
        <v>56</v>
      </c>
      <c r="D576" s="13">
        <v>45172878160</v>
      </c>
      <c r="E576" s="5" t="s">
        <v>57</v>
      </c>
      <c r="H576" s="9">
        <v>560</v>
      </c>
      <c r="I576" s="5" t="s">
        <v>22</v>
      </c>
      <c r="J576" s="5" t="s">
        <v>197</v>
      </c>
    </row>
    <row r="577" spans="1:10">
      <c r="A577" s="5" t="s">
        <v>514</v>
      </c>
      <c r="B577" s="6">
        <v>44816.83878125</v>
      </c>
      <c r="C577" s="5" t="s">
        <v>56</v>
      </c>
      <c r="D577" s="13">
        <v>45122935000</v>
      </c>
      <c r="E577" s="5" t="s">
        <v>57</v>
      </c>
      <c r="H577" s="9">
        <v>339.47</v>
      </c>
      <c r="I577" s="5" t="s">
        <v>22</v>
      </c>
      <c r="J577" s="5" t="s">
        <v>197</v>
      </c>
    </row>
    <row r="578" spans="1:10">
      <c r="A578" s="5" t="s">
        <v>514</v>
      </c>
      <c r="B578" s="6">
        <v>44816.83878125</v>
      </c>
      <c r="C578" s="5" t="s">
        <v>56</v>
      </c>
      <c r="D578" s="13">
        <v>45172876975</v>
      </c>
      <c r="E578" s="5" t="s">
        <v>57</v>
      </c>
      <c r="H578" s="9">
        <v>1013.36</v>
      </c>
      <c r="I578" s="5" t="s">
        <v>22</v>
      </c>
      <c r="J578" s="5" t="s">
        <v>197</v>
      </c>
    </row>
    <row r="579" spans="1:10">
      <c r="A579" s="5" t="s">
        <v>514</v>
      </c>
      <c r="B579" s="6">
        <v>44816.83878125</v>
      </c>
      <c r="C579" s="5" t="s">
        <v>56</v>
      </c>
      <c r="D579" s="13">
        <v>45122934591</v>
      </c>
      <c r="E579" s="5" t="s">
        <v>57</v>
      </c>
      <c r="H579" s="9">
        <v>4897.6400000000003</v>
      </c>
      <c r="I579" s="5" t="s">
        <v>22</v>
      </c>
      <c r="J579" s="5" t="s">
        <v>197</v>
      </c>
    </row>
    <row r="580" spans="1:10">
      <c r="A580" s="5" t="s">
        <v>514</v>
      </c>
      <c r="B580" s="6">
        <v>44816.83878125</v>
      </c>
      <c r="C580" s="5" t="s">
        <v>56</v>
      </c>
      <c r="D580" s="13">
        <v>45172878422</v>
      </c>
      <c r="E580" s="5" t="s">
        <v>57</v>
      </c>
      <c r="H580" s="9">
        <v>325.43</v>
      </c>
      <c r="I580" s="5" t="s">
        <v>22</v>
      </c>
      <c r="J580" s="5" t="s">
        <v>197</v>
      </c>
    </row>
    <row r="581" spans="1:10">
      <c r="A581" s="5" t="s">
        <v>514</v>
      </c>
      <c r="B581" s="6">
        <v>44816.83878125</v>
      </c>
      <c r="C581" s="5" t="s">
        <v>56</v>
      </c>
      <c r="D581" s="13">
        <v>45122939766</v>
      </c>
      <c r="E581" s="5" t="s">
        <v>57</v>
      </c>
      <c r="H581" s="9">
        <v>45000</v>
      </c>
      <c r="I581" s="5" t="s">
        <v>22</v>
      </c>
      <c r="J581" s="5" t="s">
        <v>195</v>
      </c>
    </row>
    <row r="582" spans="1:10">
      <c r="A582" s="5" t="s">
        <v>514</v>
      </c>
      <c r="B582" s="6">
        <v>44816.83878125</v>
      </c>
      <c r="C582" s="5" t="s">
        <v>56</v>
      </c>
      <c r="D582" s="13">
        <v>45122938882</v>
      </c>
      <c r="E582" s="5" t="s">
        <v>57</v>
      </c>
      <c r="H582" s="9">
        <v>20000</v>
      </c>
      <c r="I582" s="5" t="s">
        <v>22</v>
      </c>
      <c r="J582" s="5" t="s">
        <v>200</v>
      </c>
    </row>
    <row r="583" spans="1:10">
      <c r="A583" s="5" t="s">
        <v>514</v>
      </c>
      <c r="B583" s="6">
        <v>44816.83878125</v>
      </c>
      <c r="C583" s="5" t="s">
        <v>56</v>
      </c>
      <c r="D583" s="13">
        <v>45122938890</v>
      </c>
      <c r="E583" s="5" t="s">
        <v>57</v>
      </c>
      <c r="H583" s="9">
        <v>10000</v>
      </c>
      <c r="I583" s="5" t="s">
        <v>22</v>
      </c>
      <c r="J583" s="5" t="s">
        <v>200</v>
      </c>
    </row>
    <row r="584" spans="1:10">
      <c r="A584" s="5" t="s">
        <v>514</v>
      </c>
      <c r="B584" s="6">
        <v>44816.83878125</v>
      </c>
      <c r="C584" s="5" t="s">
        <v>56</v>
      </c>
      <c r="D584" s="13">
        <v>51516766430</v>
      </c>
      <c r="E584" s="5" t="s">
        <v>57</v>
      </c>
      <c r="H584" s="9">
        <v>15000</v>
      </c>
      <c r="I584" s="5" t="s">
        <v>22</v>
      </c>
      <c r="J584" s="5" t="s">
        <v>58</v>
      </c>
    </row>
    <row r="585" spans="1:10">
      <c r="A585" s="5" t="s">
        <v>514</v>
      </c>
      <c r="B585" s="6">
        <v>44816.83878125</v>
      </c>
      <c r="C585" s="5" t="s">
        <v>56</v>
      </c>
      <c r="D585" s="13">
        <v>45152814975</v>
      </c>
      <c r="E585" s="5" t="s">
        <v>57</v>
      </c>
      <c r="H585" s="9">
        <v>2352</v>
      </c>
      <c r="I585" s="5" t="s">
        <v>22</v>
      </c>
      <c r="J585" s="5" t="s">
        <v>58</v>
      </c>
    </row>
    <row r="586" spans="1:10">
      <c r="A586" s="5" t="s">
        <v>514</v>
      </c>
      <c r="B586" s="6">
        <v>44816.83878125</v>
      </c>
      <c r="C586" s="5" t="s">
        <v>56</v>
      </c>
      <c r="D586" s="13">
        <v>45132819880</v>
      </c>
      <c r="E586" s="5" t="s">
        <v>57</v>
      </c>
      <c r="H586" s="9">
        <v>24171</v>
      </c>
      <c r="I586" s="5" t="s">
        <v>22</v>
      </c>
      <c r="J586" s="5" t="s">
        <v>58</v>
      </c>
    </row>
    <row r="587" spans="1:10">
      <c r="A587" s="5" t="s">
        <v>514</v>
      </c>
      <c r="B587" s="6">
        <v>44816.83878125</v>
      </c>
      <c r="C587" s="5" t="s">
        <v>56</v>
      </c>
      <c r="D587" s="13">
        <v>295402000340036</v>
      </c>
      <c r="E587" s="5" t="s">
        <v>60</v>
      </c>
      <c r="H587" s="9">
        <v>42225.9</v>
      </c>
      <c r="I587" s="5" t="s">
        <v>22</v>
      </c>
      <c r="J587" s="8" t="s">
        <v>61</v>
      </c>
    </row>
    <row r="588" spans="1:10">
      <c r="A588" s="5" t="s">
        <v>514</v>
      </c>
      <c r="B588" s="6">
        <v>44816.83878125</v>
      </c>
      <c r="C588" s="5" t="s">
        <v>56</v>
      </c>
      <c r="D588" s="13">
        <v>295402000340036</v>
      </c>
      <c r="E588" s="5" t="s">
        <v>368</v>
      </c>
      <c r="H588" s="9">
        <v>1392</v>
      </c>
      <c r="I588" s="5" t="s">
        <v>22</v>
      </c>
      <c r="J588" s="8" t="s">
        <v>61</v>
      </c>
    </row>
    <row r="589" spans="1:10">
      <c r="A589" s="5" t="s">
        <v>514</v>
      </c>
      <c r="B589" s="6">
        <v>44816.83878125</v>
      </c>
      <c r="C589" s="5" t="s">
        <v>56</v>
      </c>
      <c r="D589" s="11">
        <v>395987</v>
      </c>
      <c r="E589" s="5" t="s">
        <v>57</v>
      </c>
      <c r="H589" s="9">
        <v>38282.199999999997</v>
      </c>
      <c r="I589" s="5" t="s">
        <v>22</v>
      </c>
      <c r="J589" s="5" t="s">
        <v>195</v>
      </c>
    </row>
    <row r="590" spans="1:10">
      <c r="A590" s="5" t="s">
        <v>514</v>
      </c>
      <c r="B590" s="6">
        <v>44816.83878125</v>
      </c>
      <c r="C590" s="5" t="s">
        <v>56</v>
      </c>
      <c r="D590" s="11">
        <v>395988</v>
      </c>
      <c r="E590" s="8" t="s">
        <v>47</v>
      </c>
      <c r="H590" s="9">
        <v>7656</v>
      </c>
      <c r="I590" s="5" t="s">
        <v>22</v>
      </c>
      <c r="J590" s="5" t="s">
        <v>195</v>
      </c>
    </row>
    <row r="591" spans="1:10">
      <c r="A591" s="5" t="s">
        <v>514</v>
      </c>
      <c r="B591" s="6">
        <v>44816.83878125</v>
      </c>
      <c r="C591" s="5" t="s">
        <v>56</v>
      </c>
      <c r="D591" s="11">
        <v>181709</v>
      </c>
      <c r="E591" s="5" t="s">
        <v>194</v>
      </c>
      <c r="H591" s="9">
        <v>6380.9</v>
      </c>
      <c r="I591" s="5" t="s">
        <v>22</v>
      </c>
      <c r="J591" s="5" t="s">
        <v>195</v>
      </c>
    </row>
    <row r="592" spans="1:10">
      <c r="A592" s="5" t="s">
        <v>514</v>
      </c>
      <c r="B592" s="6">
        <v>44816.83878125</v>
      </c>
      <c r="C592" s="5" t="s">
        <v>56</v>
      </c>
      <c r="D592" s="11"/>
      <c r="E592" s="8"/>
      <c r="F592" s="9">
        <v>21932.2</v>
      </c>
      <c r="I592" s="7" t="s">
        <v>9</v>
      </c>
      <c r="J592" s="8" t="s">
        <v>63</v>
      </c>
    </row>
    <row r="593" spans="1:10">
      <c r="A593" s="5" t="s">
        <v>514</v>
      </c>
      <c r="B593" s="6">
        <v>44816.83878125</v>
      </c>
      <c r="C593" s="5" t="s">
        <v>56</v>
      </c>
      <c r="D593" s="11"/>
      <c r="E593" s="8"/>
      <c r="F593" s="9">
        <v>9725.4</v>
      </c>
      <c r="I593" s="7" t="s">
        <v>9</v>
      </c>
      <c r="J593" s="8" t="s">
        <v>187</v>
      </c>
    </row>
    <row r="594" spans="1:10">
      <c r="A594" s="5" t="s">
        <v>514</v>
      </c>
      <c r="B594" s="6">
        <v>44816.83878125</v>
      </c>
      <c r="C594" s="5" t="s">
        <v>56</v>
      </c>
      <c r="D594" s="11"/>
      <c r="E594" s="8"/>
      <c r="F594" s="9">
        <v>16400</v>
      </c>
      <c r="I594" s="7" t="s">
        <v>9</v>
      </c>
      <c r="J594" s="5" t="s">
        <v>64</v>
      </c>
    </row>
    <row r="595" spans="1:10">
      <c r="A595" s="5" t="s">
        <v>514</v>
      </c>
      <c r="B595" s="6">
        <v>44816.83878125</v>
      </c>
      <c r="C595" s="5" t="s">
        <v>56</v>
      </c>
      <c r="D595" s="11"/>
      <c r="E595" s="8"/>
      <c r="F595" s="9">
        <v>6155.2</v>
      </c>
      <c r="I595" s="7" t="s">
        <v>9</v>
      </c>
      <c r="J595" s="8" t="s">
        <v>189</v>
      </c>
    </row>
    <row r="596" spans="1:10">
      <c r="A596" s="5" t="s">
        <v>514</v>
      </c>
      <c r="B596" s="6">
        <v>44816.83878125</v>
      </c>
      <c r="C596" s="5" t="s">
        <v>56</v>
      </c>
      <c r="D596" s="11"/>
      <c r="E596" s="8"/>
      <c r="F596" s="9">
        <v>1198.3</v>
      </c>
      <c r="I596" s="7" t="s">
        <v>9</v>
      </c>
      <c r="J596" s="5" t="s">
        <v>198</v>
      </c>
    </row>
    <row r="597" spans="1:10">
      <c r="A597" s="5" t="s">
        <v>514</v>
      </c>
      <c r="B597" s="6">
        <v>44816.83878125</v>
      </c>
      <c r="C597" s="5" t="s">
        <v>56</v>
      </c>
      <c r="D597" s="11"/>
      <c r="E597" s="8"/>
      <c r="F597" s="9">
        <v>244</v>
      </c>
      <c r="I597" s="7" t="s">
        <v>9</v>
      </c>
      <c r="J597" s="5" t="s">
        <v>272</v>
      </c>
    </row>
    <row r="598" spans="1:10">
      <c r="A598" s="5" t="s">
        <v>514</v>
      </c>
      <c r="B598" s="6">
        <v>44816.83878125</v>
      </c>
      <c r="C598" s="5" t="s">
        <v>56</v>
      </c>
      <c r="D598" s="11"/>
      <c r="E598" s="8"/>
      <c r="F598" s="9">
        <v>143</v>
      </c>
      <c r="I598" s="7" t="s">
        <v>9</v>
      </c>
      <c r="J598" s="8" t="s">
        <v>205</v>
      </c>
    </row>
    <row r="599" spans="1:10">
      <c r="A599" s="5" t="s">
        <v>514</v>
      </c>
      <c r="B599" s="6">
        <v>44816.83878125</v>
      </c>
      <c r="C599" s="5" t="s">
        <v>56</v>
      </c>
      <c r="D599" s="11"/>
      <c r="E599" s="8"/>
      <c r="F599" s="9">
        <v>1851.4</v>
      </c>
      <c r="I599" s="7" t="s">
        <v>9</v>
      </c>
      <c r="J599" s="8" t="s">
        <v>199</v>
      </c>
    </row>
    <row r="600" spans="1:10">
      <c r="A600" s="5" t="s">
        <v>514</v>
      </c>
      <c r="B600" s="6">
        <v>44816.83878125</v>
      </c>
      <c r="C600" s="5" t="s">
        <v>56</v>
      </c>
      <c r="D600" s="11"/>
      <c r="E600" s="8"/>
      <c r="F600" s="9">
        <v>1641</v>
      </c>
      <c r="I600" s="7" t="s">
        <v>9</v>
      </c>
      <c r="J600" s="8" t="s">
        <v>273</v>
      </c>
    </row>
    <row r="601" spans="1:10">
      <c r="A601" s="5" t="s">
        <v>514</v>
      </c>
      <c r="B601" s="6">
        <v>44816.83878125</v>
      </c>
      <c r="C601" s="5" t="s">
        <v>56</v>
      </c>
      <c r="D601" s="11"/>
      <c r="E601" s="8"/>
      <c r="F601" s="9">
        <v>3034.3</v>
      </c>
      <c r="I601" s="7" t="s">
        <v>9</v>
      </c>
      <c r="J601" s="8" t="s">
        <v>274</v>
      </c>
    </row>
    <row r="602" spans="1:10">
      <c r="A602" s="5" t="s">
        <v>514</v>
      </c>
      <c r="B602" s="6">
        <v>44816.83878125</v>
      </c>
      <c r="C602" s="5" t="s">
        <v>56</v>
      </c>
      <c r="D602" s="11"/>
      <c r="E602" s="8"/>
      <c r="F602" s="9">
        <v>17481.099999999999</v>
      </c>
      <c r="I602" s="7" t="s">
        <v>9</v>
      </c>
      <c r="J602" s="8" t="s">
        <v>66</v>
      </c>
    </row>
    <row r="603" spans="1:10">
      <c r="A603" s="5" t="s">
        <v>514</v>
      </c>
      <c r="B603" s="6">
        <v>44816.83878125</v>
      </c>
      <c r="C603" s="5" t="s">
        <v>56</v>
      </c>
      <c r="D603" s="11"/>
      <c r="E603" s="8"/>
      <c r="F603" s="9">
        <v>3165</v>
      </c>
      <c r="I603" s="7" t="s">
        <v>9</v>
      </c>
      <c r="J603" s="8" t="s">
        <v>275</v>
      </c>
    </row>
    <row r="604" spans="1:10">
      <c r="A604" s="5" t="s">
        <v>514</v>
      </c>
      <c r="B604" s="6">
        <v>44816.83878125</v>
      </c>
      <c r="C604" s="5" t="s">
        <v>56</v>
      </c>
      <c r="D604" s="11"/>
      <c r="E604" s="8"/>
      <c r="F604" s="9">
        <v>16302.2</v>
      </c>
      <c r="I604" s="7" t="s">
        <v>9</v>
      </c>
      <c r="J604" s="8" t="s">
        <v>191</v>
      </c>
    </row>
    <row r="605" spans="1:10">
      <c r="A605" s="5" t="s">
        <v>514</v>
      </c>
      <c r="B605" s="6">
        <v>44816.83878125</v>
      </c>
      <c r="C605" s="5" t="s">
        <v>56</v>
      </c>
      <c r="D605" s="11"/>
      <c r="E605" s="8"/>
      <c r="F605" s="9">
        <v>1004.7</v>
      </c>
      <c r="I605" s="7" t="s">
        <v>9</v>
      </c>
      <c r="J605" s="8" t="s">
        <v>276</v>
      </c>
    </row>
    <row r="606" spans="1:10">
      <c r="A606" s="5" t="s">
        <v>514</v>
      </c>
      <c r="B606" s="6">
        <v>44816.83878125</v>
      </c>
      <c r="C606" s="5" t="s">
        <v>56</v>
      </c>
      <c r="D606" s="11"/>
      <c r="E606" s="8"/>
      <c r="F606" s="9">
        <v>209947.5</v>
      </c>
      <c r="I606" s="7" t="s">
        <v>9</v>
      </c>
      <c r="J606" s="5" t="s">
        <v>200</v>
      </c>
    </row>
    <row r="607" spans="1:10">
      <c r="A607" s="10" t="s">
        <v>15</v>
      </c>
      <c r="B607" s="3"/>
      <c r="C607" s="3"/>
      <c r="D607" s="11"/>
      <c r="E607" s="8"/>
      <c r="F607" s="14">
        <f>SUM(F547:G606)</f>
        <v>310225.3</v>
      </c>
      <c r="H607" s="9"/>
      <c r="I607" s="7"/>
      <c r="J607" s="8"/>
    </row>
    <row r="608" spans="1:10" ht="15.75">
      <c r="A608" s="12" t="s">
        <v>16</v>
      </c>
      <c r="B608" s="12" t="s">
        <v>17</v>
      </c>
      <c r="C608" s="12" t="s">
        <v>18</v>
      </c>
      <c r="D608" s="21">
        <v>111806221</v>
      </c>
      <c r="E608" s="8"/>
      <c r="H608" s="9"/>
      <c r="I608" s="7"/>
      <c r="J608" s="8"/>
    </row>
    <row r="611" spans="1:10">
      <c r="A611" s="1" t="s">
        <v>0</v>
      </c>
      <c r="B611" s="2"/>
      <c r="C611" s="2"/>
      <c r="D611" s="2"/>
      <c r="E611" s="2"/>
      <c r="F611" s="2"/>
      <c r="G611" s="2"/>
      <c r="H611" s="2"/>
      <c r="I611" s="2"/>
      <c r="J611" s="2"/>
    </row>
    <row r="612" spans="1:10">
      <c r="A612" s="3" t="s">
        <v>542</v>
      </c>
      <c r="B612" s="2"/>
      <c r="C612" s="2"/>
      <c r="D612" s="2"/>
      <c r="E612" s="2"/>
      <c r="F612" s="2"/>
      <c r="G612" s="2"/>
      <c r="H612" s="2"/>
      <c r="I612" s="2"/>
      <c r="J612" s="2"/>
    </row>
    <row r="613" spans="1:10">
      <c r="A613" s="103" t="s">
        <v>0</v>
      </c>
      <c r="B613" s="103" t="s">
        <v>2</v>
      </c>
      <c r="C613" s="103" t="s">
        <v>3</v>
      </c>
      <c r="D613" s="103" t="s">
        <v>4</v>
      </c>
      <c r="E613" s="103" t="s">
        <v>5</v>
      </c>
      <c r="F613" s="105" t="s">
        <v>6</v>
      </c>
      <c r="G613" s="106"/>
      <c r="H613" s="107"/>
      <c r="I613" s="103" t="s">
        <v>7</v>
      </c>
      <c r="J613" s="103" t="s">
        <v>8</v>
      </c>
    </row>
    <row r="614" spans="1:10">
      <c r="A614" s="104"/>
      <c r="B614" s="104"/>
      <c r="C614" s="104"/>
      <c r="D614" s="104"/>
      <c r="E614" s="104"/>
      <c r="F614" s="46" t="s">
        <v>9</v>
      </c>
      <c r="G614" s="46" t="s">
        <v>10</v>
      </c>
      <c r="H614" s="46" t="s">
        <v>11</v>
      </c>
      <c r="I614" s="104"/>
      <c r="J614" s="104"/>
    </row>
    <row r="615" spans="1:10">
      <c r="A615" s="5" t="s">
        <v>553</v>
      </c>
      <c r="B615" s="6">
        <v>44817.410076539352</v>
      </c>
      <c r="C615" s="5" t="s">
        <v>56</v>
      </c>
      <c r="D615" s="13">
        <v>45143186252</v>
      </c>
      <c r="E615" s="5" t="s">
        <v>57</v>
      </c>
      <c r="H615" s="9">
        <v>2968</v>
      </c>
      <c r="I615" s="5" t="s">
        <v>22</v>
      </c>
      <c r="J615" s="5" t="s">
        <v>197</v>
      </c>
    </row>
    <row r="616" spans="1:10">
      <c r="A616" s="5" t="s">
        <v>553</v>
      </c>
      <c r="B616" s="6">
        <v>44817.410076539352</v>
      </c>
      <c r="C616" s="5" t="s">
        <v>56</v>
      </c>
      <c r="D616" s="13">
        <v>45143186163</v>
      </c>
      <c r="E616" s="5" t="s">
        <v>57</v>
      </c>
      <c r="H616" s="9">
        <v>290.86</v>
      </c>
      <c r="I616" s="5" t="s">
        <v>22</v>
      </c>
      <c r="J616" s="5" t="s">
        <v>197</v>
      </c>
    </row>
    <row r="617" spans="1:10">
      <c r="A617" s="5" t="s">
        <v>553</v>
      </c>
      <c r="B617" s="6">
        <v>44817.410076539352</v>
      </c>
      <c r="C617" s="5" t="s">
        <v>56</v>
      </c>
      <c r="D617" s="13">
        <v>45143190195</v>
      </c>
      <c r="E617" s="5" t="s">
        <v>57</v>
      </c>
      <c r="H617" s="9">
        <v>136.6</v>
      </c>
      <c r="I617" s="5" t="s">
        <v>22</v>
      </c>
      <c r="J617" s="5" t="s">
        <v>197</v>
      </c>
    </row>
    <row r="618" spans="1:10">
      <c r="A618" s="5" t="s">
        <v>553</v>
      </c>
      <c r="B618" s="6">
        <v>44817.410076539352</v>
      </c>
      <c r="C618" s="5" t="s">
        <v>56</v>
      </c>
      <c r="D618" s="11"/>
      <c r="E618" s="8"/>
      <c r="F618" s="9">
        <v>7984.6</v>
      </c>
      <c r="I618" s="7" t="s">
        <v>9</v>
      </c>
      <c r="J618" s="8" t="s">
        <v>186</v>
      </c>
    </row>
    <row r="619" spans="1:10">
      <c r="A619" s="5" t="s">
        <v>553</v>
      </c>
      <c r="B619" s="6">
        <v>44817.410076539352</v>
      </c>
      <c r="C619" s="5" t="s">
        <v>56</v>
      </c>
      <c r="D619" s="11"/>
      <c r="E619" s="8"/>
      <c r="F619" s="9">
        <v>3962.6</v>
      </c>
      <c r="I619" s="7" t="s">
        <v>9</v>
      </c>
      <c r="J619" s="5" t="s">
        <v>271</v>
      </c>
    </row>
    <row r="620" spans="1:10">
      <c r="A620" s="5" t="s">
        <v>553</v>
      </c>
      <c r="B620" s="6">
        <v>44817.410076539352</v>
      </c>
      <c r="C620" s="5" t="s">
        <v>56</v>
      </c>
      <c r="D620" s="11"/>
      <c r="E620" s="8"/>
      <c r="F620" s="9">
        <v>118306</v>
      </c>
      <c r="I620" s="7" t="s">
        <v>9</v>
      </c>
      <c r="J620" s="8" t="s">
        <v>190</v>
      </c>
    </row>
    <row r="621" spans="1:10">
      <c r="A621" s="5" t="s">
        <v>553</v>
      </c>
      <c r="B621" s="6">
        <v>44817.410076539352</v>
      </c>
      <c r="C621" s="5" t="s">
        <v>56</v>
      </c>
      <c r="D621" s="11"/>
      <c r="E621" s="8"/>
      <c r="F621" s="9">
        <v>15656.2</v>
      </c>
      <c r="I621" s="7" t="s">
        <v>9</v>
      </c>
      <c r="J621" s="8" t="s">
        <v>65</v>
      </c>
    </row>
    <row r="622" spans="1:10">
      <c r="A622" s="5" t="s">
        <v>553</v>
      </c>
      <c r="B622" s="6">
        <v>44817.410076539352</v>
      </c>
      <c r="C622" s="5" t="s">
        <v>56</v>
      </c>
      <c r="D622" s="11"/>
      <c r="E622" s="8"/>
      <c r="F622" s="9">
        <v>9353</v>
      </c>
      <c r="I622" s="7" t="s">
        <v>9</v>
      </c>
      <c r="J622" s="8" t="s">
        <v>192</v>
      </c>
    </row>
    <row r="623" spans="1:10">
      <c r="A623" s="5" t="s">
        <v>553</v>
      </c>
      <c r="B623" s="6">
        <v>44817.410076539352</v>
      </c>
      <c r="C623" s="5" t="s">
        <v>56</v>
      </c>
      <c r="D623" s="11"/>
      <c r="E623" s="8"/>
      <c r="F623" s="9">
        <v>641</v>
      </c>
      <c r="I623" s="7" t="s">
        <v>9</v>
      </c>
      <c r="J623" s="8" t="s">
        <v>461</v>
      </c>
    </row>
    <row r="624" spans="1:10">
      <c r="A624" s="10" t="s">
        <v>15</v>
      </c>
      <c r="B624" s="3"/>
      <c r="C624" s="3"/>
      <c r="D624" s="11"/>
      <c r="E624" s="8"/>
      <c r="F624" s="14">
        <f>SUM(F615:G623)</f>
        <v>155903.4</v>
      </c>
      <c r="H624" s="9"/>
      <c r="I624" s="5"/>
      <c r="J624" s="5"/>
    </row>
    <row r="625" spans="1:10" ht="15.75">
      <c r="A625" s="12" t="s">
        <v>16</v>
      </c>
      <c r="B625" s="12" t="s">
        <v>17</v>
      </c>
      <c r="C625" s="12" t="s">
        <v>18</v>
      </c>
      <c r="D625" s="21">
        <v>111806222</v>
      </c>
      <c r="E625" s="8"/>
      <c r="H625" s="9"/>
      <c r="I625" s="5"/>
      <c r="J625" s="5"/>
    </row>
    <row r="626" spans="1:10">
      <c r="A626" s="5"/>
      <c r="B626" s="6"/>
      <c r="C626" s="5"/>
      <c r="D626" s="11"/>
      <c r="E626" s="8"/>
      <c r="H626" s="9"/>
      <c r="I626" s="5"/>
      <c r="J626" s="5"/>
    </row>
    <row r="627" spans="1:10">
      <c r="A627" s="5"/>
      <c r="B627" s="6"/>
      <c r="C627" s="5"/>
      <c r="D627" s="11"/>
      <c r="E627" s="8"/>
      <c r="H627" s="9"/>
      <c r="I627" s="5"/>
      <c r="J627" s="5"/>
    </row>
    <row r="628" spans="1:10">
      <c r="A628" s="5" t="s">
        <v>551</v>
      </c>
      <c r="B628" s="6">
        <v>44817.810639432872</v>
      </c>
      <c r="C628" s="5" t="s">
        <v>56</v>
      </c>
      <c r="D628" s="11"/>
      <c r="E628" s="8"/>
      <c r="G628" s="9">
        <v>1920</v>
      </c>
      <c r="I628" s="7" t="s">
        <v>10</v>
      </c>
      <c r="J628" s="8" t="s">
        <v>205</v>
      </c>
    </row>
    <row r="629" spans="1:10">
      <c r="A629" s="5" t="s">
        <v>551</v>
      </c>
      <c r="B629" s="6">
        <v>44817.810639432872</v>
      </c>
      <c r="C629" s="5" t="s">
        <v>56</v>
      </c>
      <c r="D629" s="11"/>
      <c r="E629" s="8"/>
      <c r="G629" s="9">
        <v>2175.9499999999998</v>
      </c>
      <c r="I629" s="7" t="s">
        <v>10</v>
      </c>
      <c r="J629" s="8" t="s">
        <v>66</v>
      </c>
    </row>
    <row r="630" spans="1:10">
      <c r="A630" s="5" t="s">
        <v>552</v>
      </c>
      <c r="B630" s="6">
        <v>44817.810639432872</v>
      </c>
      <c r="C630" s="5" t="s">
        <v>202</v>
      </c>
      <c r="D630" s="13">
        <v>45172880559</v>
      </c>
      <c r="E630" s="5" t="s">
        <v>57</v>
      </c>
      <c r="H630" s="9">
        <v>14650</v>
      </c>
      <c r="I630" s="5" t="s">
        <v>22</v>
      </c>
      <c r="J630" s="5" t="s">
        <v>58</v>
      </c>
    </row>
    <row r="631" spans="1:10">
      <c r="A631" s="5" t="s">
        <v>551</v>
      </c>
      <c r="B631" s="6">
        <v>44817.810639432872</v>
      </c>
      <c r="C631" s="5" t="s">
        <v>56</v>
      </c>
      <c r="D631" s="13">
        <v>45132815595</v>
      </c>
      <c r="E631" s="5" t="s">
        <v>57</v>
      </c>
      <c r="H631" s="9">
        <v>12934.32</v>
      </c>
      <c r="I631" s="5" t="s">
        <v>22</v>
      </c>
      <c r="J631" s="5" t="s">
        <v>515</v>
      </c>
    </row>
    <row r="632" spans="1:10">
      <c r="A632" s="5" t="s">
        <v>551</v>
      </c>
      <c r="B632" s="6">
        <v>44817.810639432872</v>
      </c>
      <c r="C632" s="5" t="s">
        <v>56</v>
      </c>
      <c r="D632" s="13">
        <v>45152816895</v>
      </c>
      <c r="E632" s="5" t="s">
        <v>57</v>
      </c>
      <c r="H632" s="9">
        <v>189.23</v>
      </c>
      <c r="I632" s="5" t="s">
        <v>22</v>
      </c>
      <c r="J632" s="5" t="s">
        <v>58</v>
      </c>
    </row>
    <row r="633" spans="1:10">
      <c r="A633" s="5" t="s">
        <v>551</v>
      </c>
      <c r="B633" s="6">
        <v>44817.810639432872</v>
      </c>
      <c r="C633" s="5" t="s">
        <v>56</v>
      </c>
      <c r="D633" s="13">
        <v>45122940869</v>
      </c>
      <c r="E633" s="5" t="s">
        <v>57</v>
      </c>
      <c r="H633" s="9">
        <v>459.66</v>
      </c>
      <c r="I633" s="5" t="s">
        <v>22</v>
      </c>
      <c r="J633" s="5" t="s">
        <v>58</v>
      </c>
    </row>
    <row r="634" spans="1:10">
      <c r="A634" s="5" t="s">
        <v>551</v>
      </c>
      <c r="B634" s="6">
        <v>44817.810639432872</v>
      </c>
      <c r="C634" s="5" t="s">
        <v>56</v>
      </c>
      <c r="D634" s="13">
        <v>45172873151</v>
      </c>
      <c r="E634" s="5" t="s">
        <v>57</v>
      </c>
      <c r="H634" s="9">
        <v>1990.09</v>
      </c>
      <c r="I634" s="5" t="s">
        <v>22</v>
      </c>
      <c r="J634" s="5" t="s">
        <v>197</v>
      </c>
    </row>
    <row r="635" spans="1:10">
      <c r="A635" s="5" t="s">
        <v>551</v>
      </c>
      <c r="B635" s="6">
        <v>44817.810639432872</v>
      </c>
      <c r="C635" s="5" t="s">
        <v>56</v>
      </c>
      <c r="D635" s="13">
        <v>45152817410</v>
      </c>
      <c r="E635" s="5" t="s">
        <v>57</v>
      </c>
      <c r="H635" s="9">
        <v>929.61</v>
      </c>
      <c r="I635" s="5" t="s">
        <v>22</v>
      </c>
      <c r="J635" s="5" t="s">
        <v>58</v>
      </c>
    </row>
    <row r="636" spans="1:10">
      <c r="A636" s="5" t="s">
        <v>551</v>
      </c>
      <c r="B636" s="6">
        <v>44817.810639432872</v>
      </c>
      <c r="C636" s="5" t="s">
        <v>56</v>
      </c>
      <c r="D636" s="13">
        <v>45132815214</v>
      </c>
      <c r="E636" s="5" t="s">
        <v>57</v>
      </c>
      <c r="H636" s="9">
        <v>424</v>
      </c>
      <c r="I636" s="5" t="s">
        <v>22</v>
      </c>
      <c r="J636" s="5" t="s">
        <v>197</v>
      </c>
    </row>
    <row r="637" spans="1:10">
      <c r="A637" s="5" t="s">
        <v>551</v>
      </c>
      <c r="B637" s="6">
        <v>44817.810639432872</v>
      </c>
      <c r="C637" s="5" t="s">
        <v>56</v>
      </c>
      <c r="D637" s="13">
        <v>45143193222</v>
      </c>
      <c r="E637" s="5" t="s">
        <v>57</v>
      </c>
      <c r="H637" s="9">
        <v>29125.599999999999</v>
      </c>
      <c r="I637" s="5" t="s">
        <v>22</v>
      </c>
      <c r="J637" s="5" t="s">
        <v>58</v>
      </c>
    </row>
    <row r="638" spans="1:10">
      <c r="A638" s="5" t="s">
        <v>551</v>
      </c>
      <c r="B638" s="6">
        <v>44817.810639432872</v>
      </c>
      <c r="C638" s="5" t="s">
        <v>56</v>
      </c>
      <c r="D638" s="13">
        <v>45132822548</v>
      </c>
      <c r="E638" s="5" t="s">
        <v>57</v>
      </c>
      <c r="H638" s="9">
        <v>3722.6</v>
      </c>
      <c r="I638" s="5" t="s">
        <v>22</v>
      </c>
      <c r="J638" s="5" t="s">
        <v>58</v>
      </c>
    </row>
    <row r="639" spans="1:10">
      <c r="A639" s="5" t="s">
        <v>551</v>
      </c>
      <c r="B639" s="6">
        <v>44817.810639432872</v>
      </c>
      <c r="C639" s="5" t="s">
        <v>56</v>
      </c>
      <c r="D639" s="13">
        <v>45122942522</v>
      </c>
      <c r="E639" s="5" t="s">
        <v>57</v>
      </c>
      <c r="H639" s="9">
        <v>2662.08</v>
      </c>
      <c r="I639" s="5" t="s">
        <v>22</v>
      </c>
      <c r="J639" s="5" t="s">
        <v>58</v>
      </c>
    </row>
    <row r="640" spans="1:10">
      <c r="A640" s="5" t="s">
        <v>551</v>
      </c>
      <c r="B640" s="6">
        <v>44817.810639432872</v>
      </c>
      <c r="C640" s="5" t="s">
        <v>56</v>
      </c>
      <c r="D640" s="13">
        <v>45162918360</v>
      </c>
      <c r="E640" s="5" t="s">
        <v>57</v>
      </c>
      <c r="H640" s="9">
        <v>680.92</v>
      </c>
      <c r="I640" s="5" t="s">
        <v>22</v>
      </c>
      <c r="J640" s="5" t="s">
        <v>58</v>
      </c>
    </row>
    <row r="641" spans="1:10">
      <c r="A641" s="5" t="s">
        <v>551</v>
      </c>
      <c r="B641" s="6">
        <v>44817.810639432872</v>
      </c>
      <c r="C641" s="5" t="s">
        <v>56</v>
      </c>
      <c r="D641" s="11">
        <v>400018</v>
      </c>
      <c r="E641" s="8" t="s">
        <v>47</v>
      </c>
      <c r="H641" s="9">
        <v>696</v>
      </c>
      <c r="I641" s="5" t="s">
        <v>22</v>
      </c>
      <c r="J641" s="5" t="s">
        <v>195</v>
      </c>
    </row>
    <row r="642" spans="1:10">
      <c r="A642" s="5" t="s">
        <v>551</v>
      </c>
      <c r="B642" s="6">
        <v>44817.810639432872</v>
      </c>
      <c r="C642" s="5" t="s">
        <v>56</v>
      </c>
      <c r="D642" s="11">
        <v>400017</v>
      </c>
      <c r="E642" s="5" t="s">
        <v>57</v>
      </c>
      <c r="H642" s="9">
        <v>29878.799999999999</v>
      </c>
      <c r="I642" s="5" t="s">
        <v>22</v>
      </c>
      <c r="J642" s="5" t="s">
        <v>195</v>
      </c>
    </row>
    <row r="643" spans="1:10">
      <c r="A643" s="5" t="s">
        <v>551</v>
      </c>
      <c r="B643" s="6">
        <v>44817.810639432872</v>
      </c>
      <c r="C643" s="5" t="s">
        <v>56</v>
      </c>
      <c r="D643" s="13">
        <v>296004001850023</v>
      </c>
      <c r="E643" s="5" t="s">
        <v>60</v>
      </c>
      <c r="H643" s="9">
        <v>54848.12</v>
      </c>
      <c r="I643" s="5" t="s">
        <v>22</v>
      </c>
      <c r="J643" s="8" t="s">
        <v>61</v>
      </c>
    </row>
    <row r="644" spans="1:10">
      <c r="A644" s="5" t="s">
        <v>551</v>
      </c>
      <c r="B644" s="6">
        <v>44817.810639432872</v>
      </c>
      <c r="C644" s="5" t="s">
        <v>56</v>
      </c>
      <c r="D644" s="13">
        <v>45122944236</v>
      </c>
      <c r="E644" s="5" t="s">
        <v>57</v>
      </c>
      <c r="H644" s="9">
        <v>140.5</v>
      </c>
      <c r="I644" s="5" t="s">
        <v>22</v>
      </c>
      <c r="J644" s="5" t="s">
        <v>197</v>
      </c>
    </row>
    <row r="645" spans="1:10">
      <c r="A645" s="5" t="s">
        <v>551</v>
      </c>
      <c r="B645" s="6">
        <v>44817.810639432872</v>
      </c>
      <c r="C645" s="5" t="s">
        <v>56</v>
      </c>
      <c r="D645" s="13">
        <v>45143195300</v>
      </c>
      <c r="E645" s="5" t="s">
        <v>57</v>
      </c>
      <c r="H645" s="9">
        <v>0.03</v>
      </c>
      <c r="I645" s="5" t="s">
        <v>22</v>
      </c>
      <c r="J645" s="5" t="s">
        <v>197</v>
      </c>
    </row>
    <row r="646" spans="1:10">
      <c r="A646" s="5" t="s">
        <v>551</v>
      </c>
      <c r="B646" s="6">
        <v>44817.810639432872</v>
      </c>
      <c r="C646" s="5" t="s">
        <v>56</v>
      </c>
      <c r="D646" s="13">
        <v>45152819963</v>
      </c>
      <c r="E646" s="5" t="s">
        <v>57</v>
      </c>
      <c r="H646" s="9">
        <v>353.59</v>
      </c>
      <c r="I646" s="5" t="s">
        <v>22</v>
      </c>
      <c r="J646" s="5" t="s">
        <v>197</v>
      </c>
    </row>
    <row r="647" spans="1:10">
      <c r="A647" s="5" t="s">
        <v>551</v>
      </c>
      <c r="B647" s="6">
        <v>44817.810639432872</v>
      </c>
      <c r="C647" s="5" t="s">
        <v>56</v>
      </c>
      <c r="D647" s="13">
        <v>51416748182</v>
      </c>
      <c r="E647" s="5" t="s">
        <v>57</v>
      </c>
      <c r="H647" s="9">
        <v>622.64</v>
      </c>
      <c r="I647" s="5" t="s">
        <v>22</v>
      </c>
      <c r="J647" s="5" t="s">
        <v>197</v>
      </c>
    </row>
    <row r="648" spans="1:10">
      <c r="A648" s="5" t="s">
        <v>551</v>
      </c>
      <c r="B648" s="6">
        <v>44817.810639432872</v>
      </c>
      <c r="C648" s="5" t="s">
        <v>56</v>
      </c>
      <c r="D648" s="13">
        <v>45112950748</v>
      </c>
      <c r="E648" s="5" t="s">
        <v>57</v>
      </c>
      <c r="H648" s="9">
        <v>74.88</v>
      </c>
      <c r="I648" s="5" t="s">
        <v>22</v>
      </c>
      <c r="J648" s="5" t="s">
        <v>197</v>
      </c>
    </row>
    <row r="649" spans="1:10">
      <c r="A649" s="5" t="s">
        <v>551</v>
      </c>
      <c r="B649" s="6">
        <v>44817.810639432872</v>
      </c>
      <c r="C649" s="5" t="s">
        <v>56</v>
      </c>
      <c r="D649" s="13">
        <v>45152809515</v>
      </c>
      <c r="E649" s="5" t="s">
        <v>57</v>
      </c>
      <c r="H649" s="9">
        <v>540</v>
      </c>
      <c r="I649" s="5" t="s">
        <v>22</v>
      </c>
      <c r="J649" s="5" t="s">
        <v>197</v>
      </c>
    </row>
    <row r="650" spans="1:10">
      <c r="A650" s="5" t="s">
        <v>551</v>
      </c>
      <c r="B650" s="6">
        <v>44817.810639432872</v>
      </c>
      <c r="C650" s="5" t="s">
        <v>56</v>
      </c>
      <c r="D650" s="13">
        <v>45172884451</v>
      </c>
      <c r="E650" s="5" t="s">
        <v>57</v>
      </c>
      <c r="H650" s="9">
        <v>602.6</v>
      </c>
      <c r="I650" s="5" t="s">
        <v>22</v>
      </c>
      <c r="J650" s="5" t="s">
        <v>197</v>
      </c>
    </row>
    <row r="651" spans="1:10">
      <c r="A651" s="5" t="s">
        <v>551</v>
      </c>
      <c r="B651" s="6">
        <v>44817.810639432872</v>
      </c>
      <c r="C651" s="5" t="s">
        <v>56</v>
      </c>
      <c r="D651" s="13">
        <v>45162916563</v>
      </c>
      <c r="E651" s="5" t="s">
        <v>57</v>
      </c>
      <c r="H651" s="9">
        <v>1800</v>
      </c>
      <c r="I651" s="5" t="s">
        <v>22</v>
      </c>
      <c r="J651" s="5" t="s">
        <v>197</v>
      </c>
    </row>
    <row r="652" spans="1:10">
      <c r="A652" s="5" t="s">
        <v>551</v>
      </c>
      <c r="B652" s="6">
        <v>44817.810639432872</v>
      </c>
      <c r="C652" s="5" t="s">
        <v>56</v>
      </c>
      <c r="D652" s="13">
        <v>45152818764</v>
      </c>
      <c r="E652" s="5" t="s">
        <v>57</v>
      </c>
      <c r="H652" s="9">
        <v>1283.0999999999999</v>
      </c>
      <c r="I652" s="5" t="s">
        <v>22</v>
      </c>
      <c r="J652" s="5" t="s">
        <v>197</v>
      </c>
    </row>
    <row r="653" spans="1:10">
      <c r="A653" s="5" t="s">
        <v>551</v>
      </c>
      <c r="B653" s="6">
        <v>44817.810639432872</v>
      </c>
      <c r="C653" s="5" t="s">
        <v>56</v>
      </c>
      <c r="D653" s="13">
        <v>19340460275</v>
      </c>
      <c r="E653" s="5" t="s">
        <v>57</v>
      </c>
      <c r="H653" s="9">
        <v>7769.52</v>
      </c>
      <c r="I653" s="5" t="s">
        <v>22</v>
      </c>
      <c r="J653" s="5" t="s">
        <v>197</v>
      </c>
    </row>
    <row r="654" spans="1:10">
      <c r="A654" s="5" t="s">
        <v>551</v>
      </c>
      <c r="B654" s="6">
        <v>44817.810639432872</v>
      </c>
      <c r="C654" s="5" t="s">
        <v>56</v>
      </c>
      <c r="D654" s="13">
        <v>45112958968</v>
      </c>
      <c r="E654" s="5" t="s">
        <v>57</v>
      </c>
      <c r="H654" s="9">
        <v>1083.33</v>
      </c>
      <c r="I654" s="5" t="s">
        <v>22</v>
      </c>
      <c r="J654" s="5" t="s">
        <v>197</v>
      </c>
    </row>
    <row r="655" spans="1:10">
      <c r="A655" s="5" t="s">
        <v>551</v>
      </c>
      <c r="B655" s="6">
        <v>44817.810639432872</v>
      </c>
      <c r="C655" s="5" t="s">
        <v>56</v>
      </c>
      <c r="D655" s="13">
        <v>45152818443</v>
      </c>
      <c r="E655" s="5" t="s">
        <v>57</v>
      </c>
      <c r="H655" s="9">
        <v>1829.36</v>
      </c>
      <c r="I655" s="5" t="s">
        <v>22</v>
      </c>
      <c r="J655" s="5" t="s">
        <v>197</v>
      </c>
    </row>
    <row r="656" spans="1:10">
      <c r="A656" s="5" t="s">
        <v>551</v>
      </c>
      <c r="B656" s="6">
        <v>44817.810639432872</v>
      </c>
      <c r="C656" s="5" t="s">
        <v>56</v>
      </c>
      <c r="D656" s="13">
        <v>45112958999</v>
      </c>
      <c r="E656" s="5" t="s">
        <v>57</v>
      </c>
      <c r="H656" s="9">
        <v>617.16999999999996</v>
      </c>
      <c r="I656" s="5" t="s">
        <v>22</v>
      </c>
      <c r="J656" s="5" t="s">
        <v>197</v>
      </c>
    </row>
    <row r="657" spans="1:10">
      <c r="A657" s="5" t="s">
        <v>551</v>
      </c>
      <c r="B657" s="6">
        <v>44817.810639432872</v>
      </c>
      <c r="C657" s="5" t="s">
        <v>56</v>
      </c>
      <c r="D657" s="13">
        <v>45122942618</v>
      </c>
      <c r="E657" s="5" t="s">
        <v>57</v>
      </c>
      <c r="H657" s="9">
        <v>811.84</v>
      </c>
      <c r="I657" s="5" t="s">
        <v>22</v>
      </c>
      <c r="J657" s="5" t="s">
        <v>197</v>
      </c>
    </row>
    <row r="658" spans="1:10">
      <c r="A658" s="5" t="s">
        <v>551</v>
      </c>
      <c r="B658" s="6">
        <v>44817.810639432872</v>
      </c>
      <c r="C658" s="5" t="s">
        <v>56</v>
      </c>
      <c r="D658" s="13">
        <v>45143193656</v>
      </c>
      <c r="E658" s="5" t="s">
        <v>57</v>
      </c>
      <c r="H658" s="9">
        <v>2845.26</v>
      </c>
      <c r="I658" s="5" t="s">
        <v>22</v>
      </c>
      <c r="J658" s="5" t="s">
        <v>197</v>
      </c>
    </row>
    <row r="659" spans="1:10">
      <c r="A659" s="5" t="s">
        <v>551</v>
      </c>
      <c r="B659" s="6">
        <v>44817.810639432872</v>
      </c>
      <c r="C659" s="5" t="s">
        <v>56</v>
      </c>
      <c r="D659" s="13">
        <v>45143192911</v>
      </c>
      <c r="E659" s="5" t="s">
        <v>57</v>
      </c>
      <c r="H659" s="9">
        <v>525.28</v>
      </c>
      <c r="I659" s="5" t="s">
        <v>22</v>
      </c>
      <c r="J659" s="5" t="s">
        <v>197</v>
      </c>
    </row>
    <row r="660" spans="1:10">
      <c r="A660" s="5" t="s">
        <v>551</v>
      </c>
      <c r="B660" s="6">
        <v>44817.810639432872</v>
      </c>
      <c r="C660" s="5" t="s">
        <v>56</v>
      </c>
      <c r="D660" s="13">
        <v>45143193465</v>
      </c>
      <c r="E660" s="5" t="s">
        <v>57</v>
      </c>
      <c r="H660" s="9">
        <v>2824.22</v>
      </c>
      <c r="I660" s="5" t="s">
        <v>22</v>
      </c>
      <c r="J660" s="5" t="s">
        <v>197</v>
      </c>
    </row>
    <row r="661" spans="1:10">
      <c r="A661" s="5" t="s">
        <v>551</v>
      </c>
      <c r="B661" s="6">
        <v>44817.810639432872</v>
      </c>
      <c r="C661" s="5" t="s">
        <v>56</v>
      </c>
      <c r="D661" s="13">
        <v>45122942437</v>
      </c>
      <c r="E661" s="5" t="s">
        <v>57</v>
      </c>
      <c r="H661" s="9">
        <v>1112.4000000000001</v>
      </c>
      <c r="I661" s="5" t="s">
        <v>22</v>
      </c>
      <c r="J661" s="5" t="s">
        <v>197</v>
      </c>
    </row>
    <row r="662" spans="1:10">
      <c r="A662" s="5" t="s">
        <v>551</v>
      </c>
      <c r="B662" s="6">
        <v>44817.810639432872</v>
      </c>
      <c r="C662" s="5" t="s">
        <v>56</v>
      </c>
      <c r="D662" s="13">
        <v>45162918360</v>
      </c>
      <c r="E662" s="5" t="s">
        <v>57</v>
      </c>
      <c r="H662" s="9">
        <v>0.04</v>
      </c>
      <c r="I662" s="5" t="s">
        <v>22</v>
      </c>
      <c r="J662" s="5" t="s">
        <v>58</v>
      </c>
    </row>
    <row r="663" spans="1:10">
      <c r="A663" s="5" t="s">
        <v>552</v>
      </c>
      <c r="B663" s="6">
        <v>44817.810639432872</v>
      </c>
      <c r="C663" s="5" t="s">
        <v>202</v>
      </c>
      <c r="D663" s="11"/>
      <c r="E663" s="8"/>
      <c r="F663" s="9">
        <v>14181.4</v>
      </c>
      <c r="I663" s="7" t="s">
        <v>9</v>
      </c>
      <c r="J663" s="8" t="s">
        <v>66</v>
      </c>
    </row>
    <row r="664" spans="1:10">
      <c r="A664" s="5" t="s">
        <v>551</v>
      </c>
      <c r="B664" s="6">
        <v>44817.810639432872</v>
      </c>
      <c r="C664" s="5" t="s">
        <v>56</v>
      </c>
      <c r="D664" s="11"/>
      <c r="E664" s="8"/>
      <c r="F664" s="9">
        <v>10399.299999999999</v>
      </c>
      <c r="I664" s="7" t="s">
        <v>9</v>
      </c>
      <c r="J664" s="8" t="s">
        <v>186</v>
      </c>
    </row>
    <row r="665" spans="1:10">
      <c r="A665" s="5" t="s">
        <v>551</v>
      </c>
      <c r="B665" s="6">
        <v>44817.810639432872</v>
      </c>
      <c r="C665" s="5" t="s">
        <v>56</v>
      </c>
      <c r="D665" s="11"/>
      <c r="E665" s="8"/>
      <c r="F665" s="9">
        <v>26498</v>
      </c>
      <c r="I665" s="7" t="s">
        <v>9</v>
      </c>
      <c r="J665" s="5" t="s">
        <v>64</v>
      </c>
    </row>
    <row r="666" spans="1:10">
      <c r="A666" s="5" t="s">
        <v>551</v>
      </c>
      <c r="B666" s="6">
        <v>44817.810639432872</v>
      </c>
      <c r="C666" s="5" t="s">
        <v>56</v>
      </c>
      <c r="D666" s="11"/>
      <c r="E666" s="8"/>
      <c r="F666" s="9">
        <v>9744</v>
      </c>
      <c r="I666" s="7" t="s">
        <v>9</v>
      </c>
      <c r="J666" s="8" t="s">
        <v>189</v>
      </c>
    </row>
    <row r="667" spans="1:10">
      <c r="A667" s="5" t="s">
        <v>551</v>
      </c>
      <c r="B667" s="6">
        <v>44817.810639432872</v>
      </c>
      <c r="C667" s="5" t="s">
        <v>56</v>
      </c>
      <c r="D667" s="11"/>
      <c r="E667" s="8"/>
      <c r="F667" s="9">
        <v>4228.8999999999996</v>
      </c>
      <c r="I667" s="7" t="s">
        <v>9</v>
      </c>
      <c r="J667" s="5" t="s">
        <v>272</v>
      </c>
    </row>
    <row r="668" spans="1:10">
      <c r="A668" s="5" t="s">
        <v>551</v>
      </c>
      <c r="B668" s="6">
        <v>44817.810639432872</v>
      </c>
      <c r="C668" s="5" t="s">
        <v>56</v>
      </c>
      <c r="D668" s="11"/>
      <c r="E668" s="8"/>
      <c r="F668" s="9">
        <v>69165.8</v>
      </c>
      <c r="I668" s="7" t="s">
        <v>9</v>
      </c>
      <c r="J668" s="5" t="s">
        <v>58</v>
      </c>
    </row>
    <row r="669" spans="1:10">
      <c r="A669" s="5" t="s">
        <v>551</v>
      </c>
      <c r="B669" s="6">
        <v>44817.810639432872</v>
      </c>
      <c r="C669" s="5" t="s">
        <v>56</v>
      </c>
      <c r="D669" s="11"/>
      <c r="E669" s="8"/>
      <c r="F669" s="9">
        <v>1200</v>
      </c>
      <c r="I669" s="7" t="s">
        <v>9</v>
      </c>
      <c r="J669" s="8" t="s">
        <v>205</v>
      </c>
    </row>
    <row r="670" spans="1:10">
      <c r="A670" s="5" t="s">
        <v>551</v>
      </c>
      <c r="B670" s="6">
        <v>44817.810639432872</v>
      </c>
      <c r="C670" s="5" t="s">
        <v>56</v>
      </c>
      <c r="D670" s="11"/>
      <c r="E670" s="8"/>
      <c r="F670" s="9">
        <v>4013.2</v>
      </c>
      <c r="I670" s="7" t="s">
        <v>9</v>
      </c>
      <c r="J670" s="8" t="s">
        <v>273</v>
      </c>
    </row>
    <row r="671" spans="1:10">
      <c r="A671" s="5" t="s">
        <v>551</v>
      </c>
      <c r="B671" s="6">
        <v>44817.810639432872</v>
      </c>
      <c r="C671" s="5" t="s">
        <v>56</v>
      </c>
      <c r="D671" s="11"/>
      <c r="E671" s="8"/>
      <c r="F671" s="9">
        <v>4486.5</v>
      </c>
      <c r="I671" s="7" t="s">
        <v>9</v>
      </c>
      <c r="J671" s="8" t="s">
        <v>274</v>
      </c>
    </row>
    <row r="672" spans="1:10">
      <c r="A672" s="5" t="s">
        <v>551</v>
      </c>
      <c r="B672" s="6">
        <v>44817.810639432872</v>
      </c>
      <c r="C672" s="5" t="s">
        <v>56</v>
      </c>
      <c r="D672" s="11"/>
      <c r="E672" s="8"/>
      <c r="F672" s="9">
        <v>11245.6</v>
      </c>
      <c r="I672" s="7" t="s">
        <v>9</v>
      </c>
      <c r="J672" s="8" t="s">
        <v>275</v>
      </c>
    </row>
    <row r="673" spans="1:10">
      <c r="A673" s="5" t="s">
        <v>551</v>
      </c>
      <c r="B673" s="6">
        <v>44817.810639432872</v>
      </c>
      <c r="C673" s="5" t="s">
        <v>56</v>
      </c>
      <c r="D673" s="11"/>
      <c r="E673" s="8"/>
      <c r="F673" s="9">
        <v>8024.7</v>
      </c>
      <c r="I673" s="7" t="s">
        <v>9</v>
      </c>
      <c r="J673" s="5" t="s">
        <v>200</v>
      </c>
    </row>
    <row r="674" spans="1:10">
      <c r="A674" s="10" t="s">
        <v>15</v>
      </c>
      <c r="B674" s="3"/>
      <c r="C674" s="3"/>
      <c r="D674" s="16">
        <f>152180.15+15103.2</f>
        <v>167283.35</v>
      </c>
      <c r="E674" s="8"/>
      <c r="F674" s="34">
        <f>SUM(F628:G673)</f>
        <v>167283.35</v>
      </c>
      <c r="H674" s="9"/>
      <c r="I674" s="5"/>
      <c r="J674" s="5"/>
    </row>
    <row r="675" spans="1:10">
      <c r="A675" s="12" t="s">
        <v>16</v>
      </c>
      <c r="B675" s="12" t="s">
        <v>17</v>
      </c>
      <c r="C675" s="12" t="s">
        <v>18</v>
      </c>
      <c r="D675" s="11"/>
      <c r="E675" s="8"/>
      <c r="H675" s="9"/>
      <c r="I675" s="5"/>
      <c r="J675" s="5"/>
    </row>
    <row r="676" spans="1:10" ht="15.75">
      <c r="D676" s="21">
        <v>111808262</v>
      </c>
    </row>
    <row r="677" spans="1:10" ht="15.75">
      <c r="D677" s="21">
        <v>111808718</v>
      </c>
    </row>
    <row r="679" spans="1:10">
      <c r="A679" s="1" t="s">
        <v>0</v>
      </c>
      <c r="B679" s="2"/>
      <c r="C679" s="2"/>
      <c r="D679" s="2"/>
      <c r="E679" s="2"/>
      <c r="F679" s="2"/>
      <c r="G679" s="2"/>
      <c r="H679" s="2"/>
      <c r="I679" s="2"/>
      <c r="J679" s="2"/>
    </row>
    <row r="680" spans="1:10">
      <c r="A680" s="3" t="s">
        <v>573</v>
      </c>
      <c r="B680" s="2"/>
      <c r="C680" s="2"/>
      <c r="D680" s="2"/>
      <c r="E680" s="2"/>
      <c r="F680" s="2"/>
      <c r="G680" s="2"/>
      <c r="H680" s="2"/>
      <c r="I680" s="2"/>
      <c r="J680" s="2"/>
    </row>
    <row r="681" spans="1:10">
      <c r="A681" s="103" t="s">
        <v>0</v>
      </c>
      <c r="B681" s="103" t="s">
        <v>2</v>
      </c>
      <c r="C681" s="103" t="s">
        <v>3</v>
      </c>
      <c r="D681" s="103" t="s">
        <v>4</v>
      </c>
      <c r="E681" s="103" t="s">
        <v>5</v>
      </c>
      <c r="F681" s="105" t="s">
        <v>6</v>
      </c>
      <c r="G681" s="106"/>
      <c r="H681" s="107"/>
      <c r="I681" s="103" t="s">
        <v>7</v>
      </c>
      <c r="J681" s="103" t="s">
        <v>8</v>
      </c>
    </row>
    <row r="682" spans="1:10">
      <c r="A682" s="104"/>
      <c r="B682" s="104"/>
      <c r="C682" s="104"/>
      <c r="D682" s="104"/>
      <c r="E682" s="104"/>
      <c r="F682" s="46" t="s">
        <v>9</v>
      </c>
      <c r="G682" s="46" t="s">
        <v>10</v>
      </c>
      <c r="H682" s="46" t="s">
        <v>11</v>
      </c>
      <c r="I682" s="104"/>
      <c r="J682" s="104"/>
    </row>
    <row r="683" spans="1:10">
      <c r="A683" s="5" t="s">
        <v>586</v>
      </c>
      <c r="B683" s="6">
        <v>44818.456683518518</v>
      </c>
      <c r="C683" s="5" t="s">
        <v>56</v>
      </c>
      <c r="D683" s="11"/>
      <c r="E683" s="8"/>
      <c r="G683" s="9">
        <v>1407.66</v>
      </c>
      <c r="I683" s="7" t="s">
        <v>10</v>
      </c>
      <c r="J683" s="8" t="s">
        <v>187</v>
      </c>
    </row>
    <row r="684" spans="1:10">
      <c r="A684" s="5" t="s">
        <v>586</v>
      </c>
      <c r="B684" s="6">
        <v>44818.456683518518</v>
      </c>
      <c r="C684" s="5" t="s">
        <v>56</v>
      </c>
      <c r="D684" s="11"/>
      <c r="E684" s="8"/>
      <c r="G684" s="9">
        <v>621.5</v>
      </c>
      <c r="I684" s="7" t="s">
        <v>10</v>
      </c>
      <c r="J684" s="8" t="s">
        <v>199</v>
      </c>
    </row>
    <row r="685" spans="1:10">
      <c r="A685" s="5" t="s">
        <v>586</v>
      </c>
      <c r="B685" s="6">
        <v>44818.456683518518</v>
      </c>
      <c r="C685" s="5" t="s">
        <v>56</v>
      </c>
      <c r="D685" s="13">
        <v>45112952929</v>
      </c>
      <c r="E685" s="5" t="s">
        <v>57</v>
      </c>
      <c r="H685" s="9">
        <v>360</v>
      </c>
      <c r="I685" s="5" t="s">
        <v>22</v>
      </c>
      <c r="J685" s="8" t="s">
        <v>185</v>
      </c>
    </row>
    <row r="686" spans="1:10">
      <c r="A686" s="5" t="s">
        <v>586</v>
      </c>
      <c r="B686" s="6">
        <v>44818.456683518518</v>
      </c>
      <c r="C686" s="5" t="s">
        <v>56</v>
      </c>
      <c r="D686" s="13">
        <v>45172879726</v>
      </c>
      <c r="E686" s="5" t="s">
        <v>57</v>
      </c>
      <c r="H686" s="9">
        <v>324</v>
      </c>
      <c r="I686" s="5" t="s">
        <v>22</v>
      </c>
      <c r="J686" s="8" t="s">
        <v>185</v>
      </c>
    </row>
    <row r="687" spans="1:10">
      <c r="A687" s="5" t="s">
        <v>586</v>
      </c>
      <c r="B687" s="6">
        <v>44818.456683518518</v>
      </c>
      <c r="C687" s="5" t="s">
        <v>56</v>
      </c>
      <c r="D687" s="13">
        <v>45152812806</v>
      </c>
      <c r="E687" s="5" t="s">
        <v>57</v>
      </c>
      <c r="H687" s="9">
        <v>612.29</v>
      </c>
      <c r="I687" s="5" t="s">
        <v>22</v>
      </c>
      <c r="J687" s="8" t="s">
        <v>185</v>
      </c>
    </row>
    <row r="688" spans="1:10">
      <c r="A688" s="5" t="s">
        <v>586</v>
      </c>
      <c r="B688" s="6">
        <v>44818.456683518518</v>
      </c>
      <c r="C688" s="5" t="s">
        <v>56</v>
      </c>
      <c r="D688" s="11"/>
      <c r="E688" s="8"/>
      <c r="F688" s="9">
        <v>33346</v>
      </c>
      <c r="I688" s="7" t="s">
        <v>9</v>
      </c>
      <c r="J688" s="8" t="s">
        <v>63</v>
      </c>
    </row>
    <row r="689" spans="1:10">
      <c r="A689" s="5" t="s">
        <v>586</v>
      </c>
      <c r="B689" s="6">
        <v>44818.456683518518</v>
      </c>
      <c r="C689" s="5" t="s">
        <v>56</v>
      </c>
      <c r="D689" s="11"/>
      <c r="E689" s="8"/>
      <c r="F689" s="9">
        <v>39726.5</v>
      </c>
      <c r="I689" s="7" t="s">
        <v>9</v>
      </c>
      <c r="J689" s="8" t="s">
        <v>187</v>
      </c>
    </row>
    <row r="690" spans="1:10">
      <c r="A690" s="5" t="s">
        <v>586</v>
      </c>
      <c r="B690" s="6">
        <v>44818.456683518518</v>
      </c>
      <c r="C690" s="5" t="s">
        <v>56</v>
      </c>
      <c r="D690" s="11"/>
      <c r="E690" s="8"/>
      <c r="F690" s="9">
        <v>4750.1000000000004</v>
      </c>
      <c r="I690" s="7" t="s">
        <v>9</v>
      </c>
      <c r="J690" s="5" t="s">
        <v>271</v>
      </c>
    </row>
    <row r="691" spans="1:10">
      <c r="A691" s="5" t="s">
        <v>586</v>
      </c>
      <c r="B691" s="6">
        <v>44818.456683518518</v>
      </c>
      <c r="C691" s="5" t="s">
        <v>56</v>
      </c>
      <c r="D691" s="11"/>
      <c r="E691" s="8"/>
      <c r="F691" s="9">
        <v>10779.4</v>
      </c>
      <c r="I691" s="7" t="s">
        <v>9</v>
      </c>
      <c r="J691" s="5" t="s">
        <v>198</v>
      </c>
    </row>
    <row r="692" spans="1:10">
      <c r="A692" s="5" t="s">
        <v>586</v>
      </c>
      <c r="B692" s="6">
        <v>44818.456683518518</v>
      </c>
      <c r="C692" s="5" t="s">
        <v>56</v>
      </c>
      <c r="D692" s="11"/>
      <c r="E692" s="8"/>
      <c r="F692" s="9">
        <v>2589.1999999999998</v>
      </c>
      <c r="I692" s="7" t="s">
        <v>9</v>
      </c>
      <c r="J692" s="8" t="s">
        <v>199</v>
      </c>
    </row>
    <row r="693" spans="1:10">
      <c r="A693" s="5" t="s">
        <v>586</v>
      </c>
      <c r="B693" s="6">
        <v>44818.456683518518</v>
      </c>
      <c r="C693" s="5" t="s">
        <v>56</v>
      </c>
      <c r="D693" s="11"/>
      <c r="E693" s="8"/>
      <c r="F693" s="9">
        <v>5694.3</v>
      </c>
      <c r="I693" s="7" t="s">
        <v>9</v>
      </c>
      <c r="J693" s="8" t="s">
        <v>191</v>
      </c>
    </row>
    <row r="694" spans="1:10">
      <c r="A694" s="5" t="s">
        <v>586</v>
      </c>
      <c r="B694" s="6">
        <v>44818.456683518518</v>
      </c>
      <c r="C694" s="5" t="s">
        <v>56</v>
      </c>
      <c r="D694" s="11"/>
      <c r="E694" s="8"/>
      <c r="F694" s="9">
        <v>13451.8</v>
      </c>
      <c r="I694" s="7" t="s">
        <v>9</v>
      </c>
      <c r="J694" s="8" t="s">
        <v>192</v>
      </c>
    </row>
    <row r="695" spans="1:10">
      <c r="A695" s="5" t="s">
        <v>586</v>
      </c>
      <c r="B695" s="6">
        <v>44818.456683518518</v>
      </c>
      <c r="C695" s="5" t="s">
        <v>56</v>
      </c>
      <c r="D695" s="11"/>
      <c r="E695" s="8"/>
      <c r="F695" s="9">
        <v>33160.699999999997</v>
      </c>
      <c r="I695" s="7" t="s">
        <v>9</v>
      </c>
      <c r="J695" s="8" t="s">
        <v>276</v>
      </c>
    </row>
    <row r="696" spans="1:10">
      <c r="A696" s="10" t="s">
        <v>15</v>
      </c>
      <c r="B696" s="3"/>
      <c r="C696" s="3"/>
      <c r="D696" s="11"/>
      <c r="E696" s="8"/>
      <c r="F696" s="33">
        <f>SUM(F683:G695)</f>
        <v>145527.16</v>
      </c>
      <c r="H696" s="9"/>
      <c r="I696" s="7"/>
      <c r="J696" s="5"/>
    </row>
    <row r="697" spans="1:10">
      <c r="A697" s="12" t="s">
        <v>16</v>
      </c>
      <c r="B697" s="12" t="s">
        <v>17</v>
      </c>
      <c r="C697" s="12" t="s">
        <v>18</v>
      </c>
      <c r="D697" s="11"/>
      <c r="E697" s="8"/>
      <c r="H697" s="9"/>
      <c r="I697" s="7"/>
      <c r="J697" s="5"/>
    </row>
    <row r="698" spans="1:10" ht="15.75">
      <c r="A698" s="5"/>
      <c r="B698" s="6"/>
      <c r="C698" s="5"/>
      <c r="D698" s="21">
        <v>111808264</v>
      </c>
      <c r="E698" s="8"/>
      <c r="H698" s="9"/>
      <c r="I698" s="7"/>
      <c r="J698" s="5"/>
    </row>
    <row r="699" spans="1:10">
      <c r="A699" s="5"/>
      <c r="B699" s="6"/>
      <c r="C699" s="5"/>
      <c r="D699" s="11"/>
      <c r="E699" s="8"/>
      <c r="H699" s="9"/>
      <c r="I699" s="7"/>
      <c r="J699" s="5"/>
    </row>
    <row r="700" spans="1:10">
      <c r="A700" s="5" t="s">
        <v>584</v>
      </c>
      <c r="B700" s="6">
        <v>44818.842321504628</v>
      </c>
      <c r="C700" s="5" t="s">
        <v>56</v>
      </c>
      <c r="D700" s="11"/>
      <c r="E700" s="8"/>
      <c r="G700" s="9">
        <v>42729.66</v>
      </c>
      <c r="I700" s="7" t="s">
        <v>10</v>
      </c>
      <c r="J700" s="5" t="s">
        <v>58</v>
      </c>
    </row>
    <row r="701" spans="1:10">
      <c r="A701" s="5" t="s">
        <v>584</v>
      </c>
      <c r="B701" s="6">
        <v>44818.842321504628</v>
      </c>
      <c r="C701" s="5" t="s">
        <v>56</v>
      </c>
      <c r="D701" s="11">
        <v>21526648</v>
      </c>
      <c r="E701" s="8" t="s">
        <v>184</v>
      </c>
      <c r="H701" s="9">
        <v>4551.12</v>
      </c>
      <c r="I701" s="5" t="s">
        <v>22</v>
      </c>
      <c r="J701" s="8" t="s">
        <v>185</v>
      </c>
    </row>
    <row r="702" spans="1:10">
      <c r="A702" s="5" t="s">
        <v>584</v>
      </c>
      <c r="B702" s="6">
        <v>44818.842321504628</v>
      </c>
      <c r="C702" s="5" t="s">
        <v>56</v>
      </c>
      <c r="D702" s="13">
        <v>45112960459</v>
      </c>
      <c r="E702" s="5" t="s">
        <v>57</v>
      </c>
      <c r="H702" s="9">
        <v>220.56</v>
      </c>
      <c r="I702" s="5" t="s">
        <v>22</v>
      </c>
      <c r="J702" s="8" t="s">
        <v>185</v>
      </c>
    </row>
    <row r="703" spans="1:10">
      <c r="A703" s="5" t="s">
        <v>584</v>
      </c>
      <c r="B703" s="6">
        <v>44818.842321504628</v>
      </c>
      <c r="C703" s="5" t="s">
        <v>56</v>
      </c>
      <c r="D703" s="13">
        <v>45112960459</v>
      </c>
      <c r="E703" s="5" t="s">
        <v>57</v>
      </c>
      <c r="H703" s="9">
        <v>47.49</v>
      </c>
      <c r="I703" s="5" t="s">
        <v>22</v>
      </c>
      <c r="J703" s="8" t="s">
        <v>185</v>
      </c>
    </row>
    <row r="704" spans="1:10">
      <c r="A704" s="5" t="s">
        <v>584</v>
      </c>
      <c r="B704" s="6">
        <v>44818.842321504628</v>
      </c>
      <c r="C704" s="5" t="s">
        <v>56</v>
      </c>
      <c r="D704" s="13">
        <v>45112960459</v>
      </c>
      <c r="E704" s="5" t="s">
        <v>57</v>
      </c>
      <c r="H704" s="9">
        <v>294.41000000000003</v>
      </c>
      <c r="I704" s="5" t="s">
        <v>22</v>
      </c>
      <c r="J704" s="8" t="s">
        <v>185</v>
      </c>
    </row>
    <row r="705" spans="1:10">
      <c r="A705" s="5" t="s">
        <v>584</v>
      </c>
      <c r="B705" s="6">
        <v>44818.842321504628</v>
      </c>
      <c r="C705" s="5" t="s">
        <v>56</v>
      </c>
      <c r="D705" s="13">
        <v>45112960459</v>
      </c>
      <c r="E705" s="5" t="s">
        <v>57</v>
      </c>
      <c r="H705" s="9">
        <v>28.11</v>
      </c>
      <c r="I705" s="5" t="s">
        <v>22</v>
      </c>
      <c r="J705" s="8" t="s">
        <v>185</v>
      </c>
    </row>
    <row r="706" spans="1:10">
      <c r="A706" s="5" t="s">
        <v>584</v>
      </c>
      <c r="B706" s="6">
        <v>44818.842321504628</v>
      </c>
      <c r="C706" s="5" t="s">
        <v>56</v>
      </c>
      <c r="D706" s="13">
        <v>45112960459</v>
      </c>
      <c r="E706" s="5" t="s">
        <v>57</v>
      </c>
      <c r="H706" s="9">
        <v>160</v>
      </c>
      <c r="I706" s="5" t="s">
        <v>22</v>
      </c>
      <c r="J706" s="8" t="s">
        <v>185</v>
      </c>
    </row>
    <row r="707" spans="1:10">
      <c r="A707" s="5" t="s">
        <v>584</v>
      </c>
      <c r="B707" s="6">
        <v>44818.842321504628</v>
      </c>
      <c r="C707" s="5" t="s">
        <v>56</v>
      </c>
      <c r="D707" s="13">
        <v>45112960459</v>
      </c>
      <c r="E707" s="5" t="s">
        <v>57</v>
      </c>
      <c r="H707" s="9">
        <v>85.53</v>
      </c>
      <c r="I707" s="5" t="s">
        <v>22</v>
      </c>
      <c r="J707" s="8" t="s">
        <v>185</v>
      </c>
    </row>
    <row r="708" spans="1:10">
      <c r="A708" s="5" t="s">
        <v>584</v>
      </c>
      <c r="B708" s="6">
        <v>44818.842321504628</v>
      </c>
      <c r="C708" s="5" t="s">
        <v>56</v>
      </c>
      <c r="D708" s="13">
        <v>45112960459</v>
      </c>
      <c r="E708" s="5" t="s">
        <v>57</v>
      </c>
      <c r="H708" s="9">
        <v>64.900000000000006</v>
      </c>
      <c r="I708" s="5" t="s">
        <v>22</v>
      </c>
      <c r="J708" s="8" t="s">
        <v>185</v>
      </c>
    </row>
    <row r="709" spans="1:10">
      <c r="A709" s="5" t="s">
        <v>584</v>
      </c>
      <c r="B709" s="6">
        <v>44818.842321504628</v>
      </c>
      <c r="C709" s="5" t="s">
        <v>56</v>
      </c>
      <c r="D709" s="13">
        <v>45112960459</v>
      </c>
      <c r="E709" s="5" t="s">
        <v>57</v>
      </c>
      <c r="H709" s="9">
        <v>59.8</v>
      </c>
      <c r="I709" s="5" t="s">
        <v>22</v>
      </c>
      <c r="J709" s="8" t="s">
        <v>185</v>
      </c>
    </row>
    <row r="710" spans="1:10">
      <c r="A710" s="5" t="s">
        <v>584</v>
      </c>
      <c r="B710" s="6">
        <v>44818.842321504628</v>
      </c>
      <c r="C710" s="5" t="s">
        <v>56</v>
      </c>
      <c r="D710" s="13">
        <v>45112960459</v>
      </c>
      <c r="E710" s="5" t="s">
        <v>57</v>
      </c>
      <c r="H710" s="9">
        <v>147.04</v>
      </c>
      <c r="I710" s="5" t="s">
        <v>22</v>
      </c>
      <c r="J710" s="8" t="s">
        <v>185</v>
      </c>
    </row>
    <row r="711" spans="1:10">
      <c r="A711" s="5" t="s">
        <v>584</v>
      </c>
      <c r="B711" s="6">
        <v>44818.842321504628</v>
      </c>
      <c r="C711" s="5" t="s">
        <v>56</v>
      </c>
      <c r="D711" s="13">
        <v>45112960459</v>
      </c>
      <c r="E711" s="5" t="s">
        <v>57</v>
      </c>
      <c r="H711" s="9">
        <v>172.04</v>
      </c>
      <c r="I711" s="5" t="s">
        <v>22</v>
      </c>
      <c r="J711" s="8" t="s">
        <v>185</v>
      </c>
    </row>
    <row r="712" spans="1:10">
      <c r="A712" s="5" t="s">
        <v>584</v>
      </c>
      <c r="B712" s="6">
        <v>44818.842321504628</v>
      </c>
      <c r="C712" s="5" t="s">
        <v>56</v>
      </c>
      <c r="D712" s="13">
        <v>45112960459</v>
      </c>
      <c r="E712" s="5" t="s">
        <v>57</v>
      </c>
      <c r="H712" s="9">
        <v>356.81</v>
      </c>
      <c r="I712" s="5" t="s">
        <v>22</v>
      </c>
      <c r="J712" s="8" t="s">
        <v>185</v>
      </c>
    </row>
    <row r="713" spans="1:10">
      <c r="A713" s="5" t="s">
        <v>584</v>
      </c>
      <c r="B713" s="6">
        <v>44818.842321504628</v>
      </c>
      <c r="C713" s="5" t="s">
        <v>56</v>
      </c>
      <c r="D713" s="13">
        <v>45112960459</v>
      </c>
      <c r="E713" s="5" t="s">
        <v>57</v>
      </c>
      <c r="H713" s="9">
        <v>270.91000000000003</v>
      </c>
      <c r="I713" s="5" t="s">
        <v>22</v>
      </c>
      <c r="J713" s="8" t="s">
        <v>185</v>
      </c>
    </row>
    <row r="714" spans="1:10">
      <c r="A714" s="5" t="s">
        <v>584</v>
      </c>
      <c r="B714" s="6">
        <v>44818.842321504628</v>
      </c>
      <c r="C714" s="5" t="s">
        <v>56</v>
      </c>
      <c r="D714" s="13">
        <v>45112960459</v>
      </c>
      <c r="E714" s="5" t="s">
        <v>57</v>
      </c>
      <c r="H714" s="9">
        <v>1251.95</v>
      </c>
      <c r="I714" s="5" t="s">
        <v>22</v>
      </c>
      <c r="J714" s="8" t="s">
        <v>185</v>
      </c>
    </row>
    <row r="715" spans="1:10">
      <c r="A715" s="5" t="s">
        <v>584</v>
      </c>
      <c r="B715" s="6">
        <v>44818.842321504628</v>
      </c>
      <c r="C715" s="5" t="s">
        <v>56</v>
      </c>
      <c r="D715" s="13">
        <v>45112960459</v>
      </c>
      <c r="E715" s="5" t="s">
        <v>57</v>
      </c>
      <c r="H715" s="9">
        <v>209.47</v>
      </c>
      <c r="I715" s="5" t="s">
        <v>22</v>
      </c>
      <c r="J715" s="8" t="s">
        <v>185</v>
      </c>
    </row>
    <row r="716" spans="1:10">
      <c r="A716" s="5" t="s">
        <v>584</v>
      </c>
      <c r="B716" s="6">
        <v>44818.842321504628</v>
      </c>
      <c r="C716" s="5" t="s">
        <v>56</v>
      </c>
      <c r="D716" s="13">
        <v>45112960459</v>
      </c>
      <c r="E716" s="5" t="s">
        <v>57</v>
      </c>
      <c r="H716" s="9">
        <v>20</v>
      </c>
      <c r="I716" s="5" t="s">
        <v>22</v>
      </c>
      <c r="J716" s="8" t="s">
        <v>185</v>
      </c>
    </row>
    <row r="717" spans="1:10">
      <c r="A717" s="5" t="s">
        <v>584</v>
      </c>
      <c r="B717" s="6">
        <v>44818.842321504628</v>
      </c>
      <c r="C717" s="5" t="s">
        <v>56</v>
      </c>
      <c r="D717" s="13">
        <v>45112960459</v>
      </c>
      <c r="E717" s="5" t="s">
        <v>57</v>
      </c>
      <c r="H717" s="9">
        <v>56.91</v>
      </c>
      <c r="I717" s="5" t="s">
        <v>22</v>
      </c>
      <c r="J717" s="8" t="s">
        <v>185</v>
      </c>
    </row>
    <row r="718" spans="1:10">
      <c r="A718" s="5" t="s">
        <v>584</v>
      </c>
      <c r="B718" s="6">
        <v>44818.842321504628</v>
      </c>
      <c r="C718" s="5" t="s">
        <v>56</v>
      </c>
      <c r="D718" s="13">
        <v>45112960459</v>
      </c>
      <c r="E718" s="5" t="s">
        <v>57</v>
      </c>
      <c r="H718" s="9">
        <v>182.62</v>
      </c>
      <c r="I718" s="5" t="s">
        <v>22</v>
      </c>
      <c r="J718" s="8" t="s">
        <v>185</v>
      </c>
    </row>
    <row r="719" spans="1:10">
      <c r="A719" s="5" t="s">
        <v>584</v>
      </c>
      <c r="B719" s="6">
        <v>44818.842321504628</v>
      </c>
      <c r="C719" s="5" t="s">
        <v>56</v>
      </c>
      <c r="D719" s="13">
        <v>45143196750</v>
      </c>
      <c r="E719" s="5" t="s">
        <v>57</v>
      </c>
      <c r="H719" s="9">
        <v>13964.48</v>
      </c>
      <c r="I719" s="5" t="s">
        <v>22</v>
      </c>
      <c r="J719" s="5" t="s">
        <v>58</v>
      </c>
    </row>
    <row r="720" spans="1:10">
      <c r="A720" s="5" t="s">
        <v>584</v>
      </c>
      <c r="B720" s="6">
        <v>44818.842321504628</v>
      </c>
      <c r="C720" s="5" t="s">
        <v>56</v>
      </c>
      <c r="D720" s="13">
        <v>45172888892</v>
      </c>
      <c r="E720" s="5" t="s">
        <v>57</v>
      </c>
      <c r="H720" s="9">
        <v>727.82</v>
      </c>
      <c r="I720" s="5" t="s">
        <v>22</v>
      </c>
      <c r="J720" s="5" t="s">
        <v>200</v>
      </c>
    </row>
    <row r="721" spans="1:10">
      <c r="A721" s="5" t="s">
        <v>584</v>
      </c>
      <c r="B721" s="6">
        <v>44818.842321504628</v>
      </c>
      <c r="C721" s="5" t="s">
        <v>56</v>
      </c>
      <c r="D721" s="13">
        <v>45112962397</v>
      </c>
      <c r="E721" s="5" t="s">
        <v>57</v>
      </c>
      <c r="H721" s="9">
        <v>2594.4</v>
      </c>
      <c r="I721" s="5" t="s">
        <v>22</v>
      </c>
      <c r="J721" s="5" t="s">
        <v>195</v>
      </c>
    </row>
    <row r="722" spans="1:10">
      <c r="A722" s="5" t="s">
        <v>584</v>
      </c>
      <c r="B722" s="6">
        <v>44818.842321504628</v>
      </c>
      <c r="C722" s="5" t="s">
        <v>56</v>
      </c>
      <c r="D722" s="13">
        <v>45132826866</v>
      </c>
      <c r="E722" s="5" t="s">
        <v>57</v>
      </c>
      <c r="H722" s="9">
        <v>650.66999999999996</v>
      </c>
      <c r="I722" s="5" t="s">
        <v>22</v>
      </c>
      <c r="J722" s="5" t="s">
        <v>58</v>
      </c>
    </row>
    <row r="723" spans="1:10">
      <c r="A723" s="5" t="s">
        <v>584</v>
      </c>
      <c r="B723" s="6">
        <v>44818.842321504628</v>
      </c>
      <c r="C723" s="5" t="s">
        <v>56</v>
      </c>
      <c r="D723" s="13">
        <v>45152822251</v>
      </c>
      <c r="E723" s="5" t="s">
        <v>57</v>
      </c>
      <c r="H723" s="9">
        <v>2524.6999999999998</v>
      </c>
      <c r="I723" s="5" t="s">
        <v>22</v>
      </c>
      <c r="J723" s="5" t="s">
        <v>58</v>
      </c>
    </row>
    <row r="724" spans="1:10">
      <c r="A724" s="5" t="s">
        <v>584</v>
      </c>
      <c r="B724" s="6">
        <v>44818.842321504628</v>
      </c>
      <c r="C724" s="5" t="s">
        <v>56</v>
      </c>
      <c r="D724" s="11">
        <v>400160</v>
      </c>
      <c r="E724" s="5" t="s">
        <v>57</v>
      </c>
      <c r="H724" s="9">
        <v>112260.9</v>
      </c>
      <c r="I724" s="5" t="s">
        <v>22</v>
      </c>
      <c r="J724" s="5" t="s">
        <v>58</v>
      </c>
    </row>
    <row r="725" spans="1:10">
      <c r="A725" s="5" t="s">
        <v>584</v>
      </c>
      <c r="B725" s="6">
        <v>44818.842321504628</v>
      </c>
      <c r="C725" s="5" t="s">
        <v>56</v>
      </c>
      <c r="D725" s="11">
        <v>400164</v>
      </c>
      <c r="E725" s="8" t="s">
        <v>47</v>
      </c>
      <c r="H725" s="9">
        <v>34034.400000000001</v>
      </c>
      <c r="I725" s="5" t="s">
        <v>22</v>
      </c>
      <c r="J725" s="5" t="s">
        <v>58</v>
      </c>
    </row>
    <row r="726" spans="1:10">
      <c r="A726" s="5" t="s">
        <v>584</v>
      </c>
      <c r="B726" s="6">
        <v>44818.842321504628</v>
      </c>
      <c r="C726" s="5" t="s">
        <v>56</v>
      </c>
      <c r="D726" s="13">
        <v>295402000360010</v>
      </c>
      <c r="E726" s="5" t="s">
        <v>60</v>
      </c>
      <c r="H726" s="9">
        <v>38377.18</v>
      </c>
      <c r="I726" s="5" t="s">
        <v>22</v>
      </c>
      <c r="J726" s="8" t="s">
        <v>61</v>
      </c>
    </row>
    <row r="727" spans="1:10">
      <c r="A727" s="5" t="s">
        <v>584</v>
      </c>
      <c r="B727" s="6">
        <v>44818.842321504628</v>
      </c>
      <c r="C727" s="5" t="s">
        <v>56</v>
      </c>
      <c r="D727" s="13">
        <v>295402000360010</v>
      </c>
      <c r="E727" s="5" t="s">
        <v>368</v>
      </c>
      <c r="H727" s="9">
        <v>3480</v>
      </c>
      <c r="I727" s="5" t="s">
        <v>22</v>
      </c>
      <c r="J727" s="8" t="s">
        <v>61</v>
      </c>
    </row>
    <row r="728" spans="1:10">
      <c r="A728" s="5" t="s">
        <v>584</v>
      </c>
      <c r="B728" s="6">
        <v>44818.842321504628</v>
      </c>
      <c r="C728" s="5" t="s">
        <v>56</v>
      </c>
      <c r="D728" s="11">
        <v>396281</v>
      </c>
      <c r="E728" s="5" t="s">
        <v>57</v>
      </c>
      <c r="H728" s="9">
        <v>23917.599999999999</v>
      </c>
      <c r="I728" s="5" t="s">
        <v>22</v>
      </c>
      <c r="J728" s="5" t="s">
        <v>195</v>
      </c>
    </row>
    <row r="729" spans="1:10">
      <c r="A729" s="5" t="s">
        <v>584</v>
      </c>
      <c r="B729" s="6">
        <v>44818.842321504628</v>
      </c>
      <c r="C729" s="5" t="s">
        <v>56</v>
      </c>
      <c r="D729" s="13">
        <v>45143193512</v>
      </c>
      <c r="E729" s="5" t="s">
        <v>57</v>
      </c>
      <c r="H729" s="9">
        <v>669.32</v>
      </c>
      <c r="I729" s="5" t="s">
        <v>22</v>
      </c>
      <c r="J729" s="5" t="s">
        <v>197</v>
      </c>
    </row>
    <row r="730" spans="1:10">
      <c r="A730" s="5" t="s">
        <v>584</v>
      </c>
      <c r="B730" s="6">
        <v>44818.842321504628</v>
      </c>
      <c r="C730" s="5" t="s">
        <v>56</v>
      </c>
      <c r="D730" s="13">
        <v>45132824479</v>
      </c>
      <c r="E730" s="5" t="s">
        <v>57</v>
      </c>
      <c r="H730" s="9">
        <v>2284.7600000000002</v>
      </c>
      <c r="I730" s="5" t="s">
        <v>22</v>
      </c>
      <c r="J730" s="5" t="s">
        <v>197</v>
      </c>
    </row>
    <row r="731" spans="1:10">
      <c r="A731" s="5" t="s">
        <v>584</v>
      </c>
      <c r="B731" s="6">
        <v>44818.842321504628</v>
      </c>
      <c r="C731" s="5" t="s">
        <v>56</v>
      </c>
      <c r="D731" s="13">
        <v>45112960769</v>
      </c>
      <c r="E731" s="5" t="s">
        <v>57</v>
      </c>
      <c r="H731" s="9">
        <v>1783.24</v>
      </c>
      <c r="I731" s="5" t="s">
        <v>22</v>
      </c>
      <c r="J731" s="5" t="s">
        <v>197</v>
      </c>
    </row>
    <row r="732" spans="1:10">
      <c r="A732" s="5" t="s">
        <v>584</v>
      </c>
      <c r="B732" s="6">
        <v>44818.842321504628</v>
      </c>
      <c r="C732" s="5" t="s">
        <v>56</v>
      </c>
      <c r="D732" s="13">
        <v>45122944392</v>
      </c>
      <c r="E732" s="5" t="s">
        <v>57</v>
      </c>
      <c r="H732" s="9">
        <v>1092.76</v>
      </c>
      <c r="I732" s="5" t="s">
        <v>22</v>
      </c>
      <c r="J732" s="5" t="s">
        <v>197</v>
      </c>
    </row>
    <row r="733" spans="1:10">
      <c r="A733" s="5" t="s">
        <v>584</v>
      </c>
      <c r="B733" s="6">
        <v>44818.842321504628</v>
      </c>
      <c r="C733" s="5" t="s">
        <v>56</v>
      </c>
      <c r="D733" s="13">
        <v>45162918750</v>
      </c>
      <c r="E733" s="5" t="s">
        <v>57</v>
      </c>
      <c r="H733" s="9">
        <v>822.84</v>
      </c>
      <c r="I733" s="5" t="s">
        <v>22</v>
      </c>
      <c r="J733" s="5" t="s">
        <v>197</v>
      </c>
    </row>
    <row r="734" spans="1:10">
      <c r="A734" s="5" t="s">
        <v>584</v>
      </c>
      <c r="B734" s="6">
        <v>44818.842321504628</v>
      </c>
      <c r="C734" s="5" t="s">
        <v>56</v>
      </c>
      <c r="D734" s="13">
        <v>45172887447</v>
      </c>
      <c r="E734" s="5" t="s">
        <v>57</v>
      </c>
      <c r="H734" s="9">
        <v>1096.08</v>
      </c>
      <c r="I734" s="5" t="s">
        <v>22</v>
      </c>
      <c r="J734" s="5" t="s">
        <v>197</v>
      </c>
    </row>
    <row r="735" spans="1:10">
      <c r="A735" s="5" t="s">
        <v>584</v>
      </c>
      <c r="B735" s="6">
        <v>44818.842321504628</v>
      </c>
      <c r="C735" s="5" t="s">
        <v>56</v>
      </c>
      <c r="D735" s="13">
        <v>45132825931</v>
      </c>
      <c r="E735" s="5" t="s">
        <v>57</v>
      </c>
      <c r="H735" s="9">
        <v>79.97</v>
      </c>
      <c r="I735" s="5" t="s">
        <v>22</v>
      </c>
      <c r="J735" s="5" t="s">
        <v>197</v>
      </c>
    </row>
    <row r="736" spans="1:10">
      <c r="A736" s="5" t="s">
        <v>585</v>
      </c>
      <c r="B736" s="6">
        <v>44818.842321504628</v>
      </c>
      <c r="C736" s="5" t="s">
        <v>202</v>
      </c>
      <c r="D736" s="11"/>
      <c r="E736" s="8"/>
      <c r="F736" s="9">
        <v>18867.400000000001</v>
      </c>
      <c r="I736" s="7" t="s">
        <v>9</v>
      </c>
      <c r="J736" s="5" t="s">
        <v>64</v>
      </c>
    </row>
    <row r="737" spans="1:10">
      <c r="A737" s="5" t="s">
        <v>584</v>
      </c>
      <c r="B737" s="6">
        <v>44818.842321504628</v>
      </c>
      <c r="C737" s="5" t="s">
        <v>56</v>
      </c>
      <c r="D737" s="11"/>
      <c r="E737" s="8"/>
      <c r="F737" s="9">
        <v>13652.5</v>
      </c>
      <c r="I737" s="7" t="s">
        <v>9</v>
      </c>
      <c r="J737" s="5" t="s">
        <v>272</v>
      </c>
    </row>
    <row r="738" spans="1:10">
      <c r="A738" s="5" t="s">
        <v>584</v>
      </c>
      <c r="B738" s="6">
        <v>44818.842321504628</v>
      </c>
      <c r="C738" s="5" t="s">
        <v>56</v>
      </c>
      <c r="D738" s="11"/>
      <c r="E738" s="8"/>
      <c r="F738" s="9">
        <v>35577.699999999997</v>
      </c>
      <c r="I738" s="7" t="s">
        <v>9</v>
      </c>
      <c r="J738" s="8" t="s">
        <v>190</v>
      </c>
    </row>
    <row r="739" spans="1:10">
      <c r="A739" s="5" t="s">
        <v>584</v>
      </c>
      <c r="B739" s="6">
        <v>44818.842321504628</v>
      </c>
      <c r="C739" s="5" t="s">
        <v>56</v>
      </c>
      <c r="D739" s="11"/>
      <c r="E739" s="8"/>
      <c r="F739" s="9">
        <v>2370.9</v>
      </c>
      <c r="I739" s="7" t="s">
        <v>9</v>
      </c>
      <c r="J739" s="5" t="s">
        <v>58</v>
      </c>
    </row>
    <row r="740" spans="1:10">
      <c r="A740" s="5" t="s">
        <v>584</v>
      </c>
      <c r="B740" s="6">
        <v>44818.842321504628</v>
      </c>
      <c r="C740" s="5" t="s">
        <v>56</v>
      </c>
      <c r="D740" s="11"/>
      <c r="E740" s="8"/>
      <c r="F740" s="9">
        <v>4043</v>
      </c>
      <c r="I740" s="7" t="s">
        <v>9</v>
      </c>
      <c r="J740" s="8" t="s">
        <v>273</v>
      </c>
    </row>
    <row r="741" spans="1:10">
      <c r="A741" s="5" t="s">
        <v>584</v>
      </c>
      <c r="B741" s="6">
        <v>44818.842321504628</v>
      </c>
      <c r="C741" s="5" t="s">
        <v>56</v>
      </c>
      <c r="D741" s="11"/>
      <c r="E741" s="8"/>
      <c r="F741" s="9">
        <v>4353</v>
      </c>
      <c r="I741" s="7" t="s">
        <v>9</v>
      </c>
      <c r="J741" s="8" t="s">
        <v>274</v>
      </c>
    </row>
    <row r="742" spans="1:10">
      <c r="A742" s="5" t="s">
        <v>584</v>
      </c>
      <c r="B742" s="6">
        <v>44818.842321504628</v>
      </c>
      <c r="C742" s="5" t="s">
        <v>56</v>
      </c>
      <c r="D742" s="11"/>
      <c r="E742" s="8"/>
      <c r="F742" s="9">
        <v>21489</v>
      </c>
      <c r="I742" s="7" t="s">
        <v>9</v>
      </c>
      <c r="J742" s="8" t="s">
        <v>66</v>
      </c>
    </row>
    <row r="743" spans="1:10">
      <c r="A743" s="5" t="s">
        <v>584</v>
      </c>
      <c r="B743" s="6">
        <v>44818.842321504628</v>
      </c>
      <c r="C743" s="5" t="s">
        <v>56</v>
      </c>
      <c r="D743" s="11"/>
      <c r="E743" s="8"/>
      <c r="F743" s="9">
        <v>2453.6999999999998</v>
      </c>
      <c r="I743" s="7" t="s">
        <v>9</v>
      </c>
      <c r="J743" s="8" t="s">
        <v>275</v>
      </c>
    </row>
    <row r="744" spans="1:10">
      <c r="A744" s="5" t="s">
        <v>584</v>
      </c>
      <c r="B744" s="6">
        <v>44818.842321504628</v>
      </c>
      <c r="C744" s="5" t="s">
        <v>56</v>
      </c>
      <c r="D744" s="11"/>
      <c r="E744" s="8"/>
      <c r="F744" s="9">
        <v>17220.400000000001</v>
      </c>
      <c r="I744" s="7" t="s">
        <v>9</v>
      </c>
      <c r="J744" s="8" t="s">
        <v>191</v>
      </c>
    </row>
    <row r="745" spans="1:10">
      <c r="A745" s="5" t="s">
        <v>584</v>
      </c>
      <c r="B745" s="6">
        <v>44818.842321504628</v>
      </c>
      <c r="C745" s="5" t="s">
        <v>56</v>
      </c>
      <c r="D745" s="11"/>
      <c r="E745" s="8"/>
      <c r="F745" s="9">
        <v>1824.4</v>
      </c>
      <c r="I745" s="7" t="s">
        <v>9</v>
      </c>
      <c r="J745" s="8" t="s">
        <v>276</v>
      </c>
    </row>
    <row r="746" spans="1:10">
      <c r="A746" s="5" t="s">
        <v>584</v>
      </c>
      <c r="B746" s="6">
        <v>44818.842321504628</v>
      </c>
      <c r="C746" s="5" t="s">
        <v>56</v>
      </c>
      <c r="D746" s="11"/>
      <c r="E746" s="8"/>
      <c r="F746" s="9">
        <v>24581</v>
      </c>
      <c r="I746" s="7" t="s">
        <v>9</v>
      </c>
      <c r="J746" s="5" t="s">
        <v>200</v>
      </c>
    </row>
    <row r="747" spans="1:10">
      <c r="A747" s="10" t="s">
        <v>15</v>
      </c>
      <c r="B747" s="3"/>
      <c r="C747" s="3"/>
      <c r="D747" s="16">
        <f>185056.26+4106.4</f>
        <v>189162.66</v>
      </c>
      <c r="E747" s="8"/>
      <c r="F747" s="33">
        <f>SUM(F700:G746)</f>
        <v>189162.65999999997</v>
      </c>
      <c r="H747" s="9"/>
      <c r="I747" s="7"/>
      <c r="J747" s="5"/>
    </row>
    <row r="748" spans="1:10">
      <c r="A748" s="12" t="s">
        <v>16</v>
      </c>
      <c r="B748" s="12" t="s">
        <v>17</v>
      </c>
      <c r="C748" s="12" t="s">
        <v>18</v>
      </c>
      <c r="D748" s="11"/>
      <c r="E748" s="8"/>
      <c r="H748" s="9"/>
      <c r="I748" s="7"/>
      <c r="J748" s="5"/>
    </row>
    <row r="749" spans="1:10" ht="15.75">
      <c r="D749" s="21">
        <v>111821342</v>
      </c>
    </row>
    <row r="750" spans="1:10" ht="15.75">
      <c r="D750" s="21">
        <v>111822407</v>
      </c>
    </row>
    <row r="752" spans="1:10">
      <c r="A752" s="1" t="s">
        <v>0</v>
      </c>
      <c r="B752" s="2"/>
      <c r="C752" s="2"/>
      <c r="D752" s="2"/>
      <c r="E752" s="2"/>
      <c r="F752" s="2"/>
      <c r="G752" s="2"/>
      <c r="H752" s="2"/>
      <c r="I752" s="2"/>
      <c r="J752" s="2"/>
    </row>
    <row r="753" spans="1:10">
      <c r="A753" s="3" t="s">
        <v>606</v>
      </c>
      <c r="B753" s="2"/>
      <c r="C753" s="2"/>
      <c r="D753" s="2"/>
      <c r="E753" s="2"/>
      <c r="F753" s="2"/>
      <c r="G753" s="2"/>
      <c r="H753" s="2"/>
      <c r="I753" s="2"/>
      <c r="J753" s="2"/>
    </row>
    <row r="754" spans="1:10">
      <c r="A754" s="103" t="s">
        <v>0</v>
      </c>
      <c r="B754" s="103" t="s">
        <v>2</v>
      </c>
      <c r="C754" s="103" t="s">
        <v>3</v>
      </c>
      <c r="D754" s="103" t="s">
        <v>4</v>
      </c>
      <c r="E754" s="103" t="s">
        <v>5</v>
      </c>
      <c r="F754" s="105" t="s">
        <v>6</v>
      </c>
      <c r="G754" s="106"/>
      <c r="H754" s="107"/>
      <c r="I754" s="103" t="s">
        <v>7</v>
      </c>
      <c r="J754" s="103" t="s">
        <v>8</v>
      </c>
    </row>
    <row r="755" spans="1:10">
      <c r="A755" s="104"/>
      <c r="B755" s="104"/>
      <c r="C755" s="104"/>
      <c r="D755" s="104"/>
      <c r="E755" s="104"/>
      <c r="F755" s="46" t="s">
        <v>9</v>
      </c>
      <c r="G755" s="46" t="s">
        <v>10</v>
      </c>
      <c r="H755" s="46" t="s">
        <v>11</v>
      </c>
      <c r="I755" s="104"/>
      <c r="J755" s="104"/>
    </row>
    <row r="756" spans="1:10">
      <c r="A756" s="5" t="s">
        <v>618</v>
      </c>
      <c r="B756" s="6">
        <v>44819.437342291669</v>
      </c>
      <c r="C756" s="5" t="s">
        <v>56</v>
      </c>
      <c r="D756" s="13">
        <v>45162921029</v>
      </c>
      <c r="E756" s="5" t="s">
        <v>57</v>
      </c>
      <c r="H756" s="9">
        <v>450.6</v>
      </c>
      <c r="I756" s="5" t="s">
        <v>22</v>
      </c>
      <c r="J756" s="5" t="s">
        <v>197</v>
      </c>
    </row>
    <row r="757" spans="1:10">
      <c r="A757" s="5" t="s">
        <v>618</v>
      </c>
      <c r="B757" s="6">
        <v>44819.437342291669</v>
      </c>
      <c r="C757" s="5" t="s">
        <v>56</v>
      </c>
      <c r="D757" s="13">
        <v>45162920910</v>
      </c>
      <c r="E757" s="5" t="s">
        <v>57</v>
      </c>
      <c r="H757" s="9">
        <v>1036</v>
      </c>
      <c r="I757" s="5" t="s">
        <v>22</v>
      </c>
      <c r="J757" s="5" t="s">
        <v>197</v>
      </c>
    </row>
    <row r="758" spans="1:10">
      <c r="A758" s="5" t="s">
        <v>618</v>
      </c>
      <c r="B758" s="6">
        <v>44819.437342291669</v>
      </c>
      <c r="C758" s="5" t="s">
        <v>56</v>
      </c>
      <c r="D758" s="13">
        <v>45112963004</v>
      </c>
      <c r="E758" s="5" t="s">
        <v>57</v>
      </c>
      <c r="H758" s="9">
        <v>1615.93</v>
      </c>
      <c r="I758" s="5" t="s">
        <v>22</v>
      </c>
      <c r="J758" s="5" t="s">
        <v>197</v>
      </c>
    </row>
    <row r="759" spans="1:10">
      <c r="A759" s="5" t="s">
        <v>618</v>
      </c>
      <c r="B759" s="6">
        <v>44819.437342291669</v>
      </c>
      <c r="C759" s="5" t="s">
        <v>56</v>
      </c>
      <c r="D759" s="13">
        <v>45112962729</v>
      </c>
      <c r="E759" s="5" t="s">
        <v>57</v>
      </c>
      <c r="H759" s="9">
        <v>1662</v>
      </c>
      <c r="I759" s="5" t="s">
        <v>22</v>
      </c>
      <c r="J759" s="5" t="s">
        <v>197</v>
      </c>
    </row>
    <row r="760" spans="1:10">
      <c r="A760" s="5" t="s">
        <v>618</v>
      </c>
      <c r="B760" s="6">
        <v>44819.437342291669</v>
      </c>
      <c r="C760" s="5" t="s">
        <v>56</v>
      </c>
      <c r="D760" s="13">
        <v>45152821982</v>
      </c>
      <c r="E760" s="5" t="s">
        <v>57</v>
      </c>
      <c r="H760" s="9">
        <v>61</v>
      </c>
      <c r="I760" s="5" t="s">
        <v>22</v>
      </c>
      <c r="J760" s="5" t="s">
        <v>197</v>
      </c>
    </row>
    <row r="761" spans="1:10">
      <c r="A761" s="5" t="s">
        <v>618</v>
      </c>
      <c r="B761" s="6">
        <v>44819.437342291669</v>
      </c>
      <c r="C761" s="5" t="s">
        <v>56</v>
      </c>
      <c r="D761" s="13">
        <v>45143197370</v>
      </c>
      <c r="E761" s="5" t="s">
        <v>57</v>
      </c>
      <c r="H761" s="9">
        <v>0.03</v>
      </c>
      <c r="I761" s="5" t="s">
        <v>22</v>
      </c>
      <c r="J761" s="5" t="s">
        <v>197</v>
      </c>
    </row>
    <row r="762" spans="1:10">
      <c r="A762" s="5" t="s">
        <v>618</v>
      </c>
      <c r="B762" s="6">
        <v>44819.437342291669</v>
      </c>
      <c r="C762" s="5" t="s">
        <v>56</v>
      </c>
      <c r="D762" s="13">
        <v>45152822044</v>
      </c>
      <c r="E762" s="5" t="s">
        <v>57</v>
      </c>
      <c r="H762" s="9">
        <v>876.6</v>
      </c>
      <c r="I762" s="5" t="s">
        <v>22</v>
      </c>
      <c r="J762" s="5" t="s">
        <v>197</v>
      </c>
    </row>
    <row r="763" spans="1:10">
      <c r="A763" s="5" t="s">
        <v>618</v>
      </c>
      <c r="B763" s="6">
        <v>44819.437342291669</v>
      </c>
      <c r="C763" s="5" t="s">
        <v>56</v>
      </c>
      <c r="D763" s="13">
        <v>45143197804</v>
      </c>
      <c r="E763" s="5" t="s">
        <v>57</v>
      </c>
      <c r="H763" s="9">
        <v>536</v>
      </c>
      <c r="I763" s="5" t="s">
        <v>22</v>
      </c>
      <c r="J763" s="5" t="s">
        <v>197</v>
      </c>
    </row>
    <row r="764" spans="1:10">
      <c r="A764" s="5" t="s">
        <v>618</v>
      </c>
      <c r="B764" s="6">
        <v>44819.437342291669</v>
      </c>
      <c r="C764" s="5" t="s">
        <v>56</v>
      </c>
      <c r="D764" s="13">
        <v>45122946527</v>
      </c>
      <c r="E764" s="5" t="s">
        <v>57</v>
      </c>
      <c r="H764" s="9">
        <v>244.8</v>
      </c>
      <c r="I764" s="5" t="s">
        <v>22</v>
      </c>
      <c r="J764" s="5" t="s">
        <v>197</v>
      </c>
    </row>
    <row r="765" spans="1:10">
      <c r="A765" s="5" t="s">
        <v>618</v>
      </c>
      <c r="B765" s="6">
        <v>44819.437342291669</v>
      </c>
      <c r="C765" s="5" t="s">
        <v>56</v>
      </c>
      <c r="D765" s="13">
        <v>52216172386</v>
      </c>
      <c r="E765" s="5" t="s">
        <v>57</v>
      </c>
      <c r="H765" s="9">
        <v>72</v>
      </c>
      <c r="I765" s="5" t="s">
        <v>22</v>
      </c>
      <c r="J765" s="5" t="s">
        <v>197</v>
      </c>
    </row>
    <row r="766" spans="1:10">
      <c r="A766" s="5" t="s">
        <v>618</v>
      </c>
      <c r="B766" s="6">
        <v>44819.437342291669</v>
      </c>
      <c r="C766" s="5" t="s">
        <v>56</v>
      </c>
      <c r="D766" s="13">
        <v>45172888938</v>
      </c>
      <c r="E766" s="5" t="s">
        <v>57</v>
      </c>
      <c r="H766" s="9">
        <v>1114.8</v>
      </c>
      <c r="I766" s="5" t="s">
        <v>22</v>
      </c>
      <c r="J766" s="5" t="s">
        <v>197</v>
      </c>
    </row>
    <row r="767" spans="1:10">
      <c r="A767" s="5" t="s">
        <v>618</v>
      </c>
      <c r="B767" s="6">
        <v>44819.437342291669</v>
      </c>
      <c r="C767" s="5" t="s">
        <v>56</v>
      </c>
      <c r="D767" s="13">
        <v>45132826453</v>
      </c>
      <c r="E767" s="5" t="s">
        <v>57</v>
      </c>
      <c r="H767" s="9">
        <v>816.83</v>
      </c>
      <c r="I767" s="5" t="s">
        <v>22</v>
      </c>
      <c r="J767" s="5" t="s">
        <v>197</v>
      </c>
    </row>
    <row r="768" spans="1:10">
      <c r="A768" s="5" t="s">
        <v>618</v>
      </c>
      <c r="B768" s="6">
        <v>44819.437342291669</v>
      </c>
      <c r="C768" s="5" t="s">
        <v>56</v>
      </c>
      <c r="D768" s="13">
        <v>45122945896</v>
      </c>
      <c r="E768" s="5" t="s">
        <v>57</v>
      </c>
      <c r="H768" s="9">
        <v>2452.8000000000002</v>
      </c>
      <c r="I768" s="5" t="s">
        <v>22</v>
      </c>
      <c r="J768" s="5" t="s">
        <v>197</v>
      </c>
    </row>
    <row r="769" spans="1:10">
      <c r="A769" s="5" t="s">
        <v>618</v>
      </c>
      <c r="B769" s="6">
        <v>44819.437342291669</v>
      </c>
      <c r="C769" s="5" t="s">
        <v>56</v>
      </c>
      <c r="D769" s="13">
        <v>52716042298</v>
      </c>
      <c r="E769" s="5" t="s">
        <v>57</v>
      </c>
      <c r="H769" s="9">
        <v>465.41</v>
      </c>
      <c r="I769" s="5" t="s">
        <v>22</v>
      </c>
      <c r="J769" s="5" t="s">
        <v>197</v>
      </c>
    </row>
    <row r="770" spans="1:10">
      <c r="A770" s="5" t="s">
        <v>618</v>
      </c>
      <c r="B770" s="6">
        <v>44819.437342291669</v>
      </c>
      <c r="C770" s="5" t="s">
        <v>56</v>
      </c>
      <c r="D770" s="13">
        <v>45122946777</v>
      </c>
      <c r="E770" s="5" t="s">
        <v>57</v>
      </c>
      <c r="H770" s="9">
        <v>389.49</v>
      </c>
      <c r="I770" s="5" t="s">
        <v>22</v>
      </c>
      <c r="J770" s="5" t="s">
        <v>197</v>
      </c>
    </row>
    <row r="771" spans="1:10">
      <c r="A771" s="5" t="s">
        <v>618</v>
      </c>
      <c r="B771" s="6">
        <v>44819.437342291669</v>
      </c>
      <c r="C771" s="5" t="s">
        <v>56</v>
      </c>
      <c r="D771" s="11"/>
      <c r="E771" s="8"/>
      <c r="F771" s="9">
        <v>107000</v>
      </c>
      <c r="I771" s="7" t="s">
        <v>9</v>
      </c>
      <c r="J771" s="8" t="s">
        <v>61</v>
      </c>
    </row>
    <row r="772" spans="1:10">
      <c r="A772" s="5" t="s">
        <v>618</v>
      </c>
      <c r="B772" s="6">
        <v>44819.437342291669</v>
      </c>
      <c r="C772" s="5" t="s">
        <v>56</v>
      </c>
      <c r="D772" s="11"/>
      <c r="E772" s="8"/>
      <c r="F772" s="9">
        <v>19799.7</v>
      </c>
      <c r="I772" s="7" t="s">
        <v>9</v>
      </c>
      <c r="J772" s="8" t="s">
        <v>63</v>
      </c>
    </row>
    <row r="773" spans="1:10">
      <c r="A773" s="5" t="s">
        <v>618</v>
      </c>
      <c r="B773" s="6">
        <v>44819.437342291669</v>
      </c>
      <c r="C773" s="5" t="s">
        <v>56</v>
      </c>
      <c r="D773" s="11"/>
      <c r="E773" s="8"/>
      <c r="F773" s="9">
        <v>15771.3</v>
      </c>
      <c r="I773" s="7" t="s">
        <v>9</v>
      </c>
      <c r="J773" s="8" t="s">
        <v>187</v>
      </c>
    </row>
    <row r="774" spans="1:10">
      <c r="A774" s="5" t="s">
        <v>618</v>
      </c>
      <c r="B774" s="6">
        <v>44819.437342291669</v>
      </c>
      <c r="C774" s="5" t="s">
        <v>56</v>
      </c>
      <c r="D774" s="11"/>
      <c r="E774" s="8"/>
      <c r="F774" s="9">
        <v>11602.4</v>
      </c>
      <c r="I774" s="7" t="s">
        <v>9</v>
      </c>
      <c r="J774" s="8" t="s">
        <v>189</v>
      </c>
    </row>
    <row r="775" spans="1:10">
      <c r="A775" s="5" t="s">
        <v>618</v>
      </c>
      <c r="B775" s="6">
        <v>44819.437342291669</v>
      </c>
      <c r="C775" s="5" t="s">
        <v>56</v>
      </c>
      <c r="D775" s="11"/>
      <c r="E775" s="8"/>
      <c r="F775" s="9">
        <v>6096.9</v>
      </c>
      <c r="I775" s="7" t="s">
        <v>9</v>
      </c>
      <c r="J775" s="5" t="s">
        <v>198</v>
      </c>
    </row>
    <row r="776" spans="1:10">
      <c r="A776" s="10" t="s">
        <v>15</v>
      </c>
      <c r="B776" s="3"/>
      <c r="C776" s="3"/>
      <c r="D776" s="16">
        <f>159574.3+696</f>
        <v>160270.29999999999</v>
      </c>
      <c r="E776" s="8"/>
      <c r="F776" s="33">
        <f>SUM(F756:G775)</f>
        <v>160270.29999999999</v>
      </c>
      <c r="H776" s="9"/>
      <c r="I776" s="7"/>
      <c r="J776" s="8"/>
    </row>
    <row r="777" spans="1:10">
      <c r="A777" s="12" t="s">
        <v>16</v>
      </c>
      <c r="B777" s="12" t="s">
        <v>17</v>
      </c>
      <c r="C777" s="12" t="s">
        <v>18</v>
      </c>
      <c r="D777" s="11"/>
      <c r="E777" s="8"/>
      <c r="H777" s="9"/>
      <c r="I777" s="7"/>
      <c r="J777" s="8"/>
    </row>
    <row r="778" spans="1:10" ht="15.75">
      <c r="A778" s="5"/>
      <c r="B778" s="6"/>
      <c r="C778" s="5"/>
      <c r="D778" s="21">
        <v>111821479</v>
      </c>
      <c r="E778" s="8"/>
      <c r="H778" s="9"/>
      <c r="I778" s="7"/>
      <c r="J778" s="8"/>
    </row>
    <row r="779" spans="1:10" ht="15.75">
      <c r="A779" s="5"/>
      <c r="B779" s="6"/>
      <c r="C779" s="5"/>
      <c r="D779" s="21">
        <v>111822409</v>
      </c>
      <c r="E779" s="8"/>
      <c r="H779" s="9"/>
      <c r="I779" s="7"/>
      <c r="J779" s="8"/>
    </row>
    <row r="780" spans="1:10">
      <c r="A780" s="5"/>
      <c r="B780" s="6"/>
      <c r="C780" s="5"/>
      <c r="D780" s="11"/>
      <c r="E780" s="8"/>
      <c r="H780" s="9"/>
      <c r="I780" s="7"/>
      <c r="J780" s="8"/>
    </row>
    <row r="781" spans="1:10">
      <c r="A781" s="5" t="s">
        <v>616</v>
      </c>
      <c r="B781" s="6">
        <v>44819.83341053241</v>
      </c>
      <c r="C781" s="5" t="s">
        <v>56</v>
      </c>
      <c r="D781" s="11"/>
      <c r="E781" s="8"/>
      <c r="G781" s="9">
        <v>880.4</v>
      </c>
      <c r="I781" s="7" t="s">
        <v>10</v>
      </c>
      <c r="J781" s="8" t="s">
        <v>191</v>
      </c>
    </row>
    <row r="782" spans="1:10">
      <c r="A782" s="5" t="s">
        <v>617</v>
      </c>
      <c r="B782" s="6">
        <v>44819.83341053241</v>
      </c>
      <c r="C782" s="5" t="s">
        <v>202</v>
      </c>
      <c r="D782" s="13">
        <v>45172889217</v>
      </c>
      <c r="E782" s="5" t="s">
        <v>57</v>
      </c>
      <c r="H782" s="9">
        <v>5103.5600000000004</v>
      </c>
      <c r="I782" s="5" t="s">
        <v>22</v>
      </c>
      <c r="J782" s="5" t="s">
        <v>515</v>
      </c>
    </row>
    <row r="783" spans="1:10">
      <c r="A783" s="5" t="s">
        <v>616</v>
      </c>
      <c r="B783" s="6">
        <v>44819.83341053241</v>
      </c>
      <c r="C783" s="5" t="s">
        <v>56</v>
      </c>
      <c r="D783" s="13">
        <v>45152823786</v>
      </c>
      <c r="E783" s="5" t="s">
        <v>57</v>
      </c>
      <c r="H783" s="9">
        <v>500</v>
      </c>
      <c r="I783" s="5" t="s">
        <v>22</v>
      </c>
      <c r="J783" s="5" t="s">
        <v>200</v>
      </c>
    </row>
    <row r="784" spans="1:10">
      <c r="A784" s="5" t="s">
        <v>616</v>
      </c>
      <c r="B784" s="6">
        <v>44819.83341053241</v>
      </c>
      <c r="C784" s="5" t="s">
        <v>56</v>
      </c>
      <c r="D784" s="13">
        <v>45162920743</v>
      </c>
      <c r="E784" s="5" t="s">
        <v>57</v>
      </c>
      <c r="H784" s="9">
        <v>374.4</v>
      </c>
      <c r="I784" s="5" t="s">
        <v>22</v>
      </c>
      <c r="J784" s="5" t="s">
        <v>58</v>
      </c>
    </row>
    <row r="785" spans="1:10">
      <c r="A785" s="5" t="s">
        <v>616</v>
      </c>
      <c r="B785" s="6">
        <v>44819.83341053241</v>
      </c>
      <c r="C785" s="5" t="s">
        <v>56</v>
      </c>
      <c r="D785" s="13">
        <v>52316090313</v>
      </c>
      <c r="E785" s="5" t="s">
        <v>57</v>
      </c>
      <c r="H785" s="9">
        <v>2539.58</v>
      </c>
      <c r="I785" s="5" t="s">
        <v>22</v>
      </c>
      <c r="J785" s="5" t="s">
        <v>58</v>
      </c>
    </row>
    <row r="786" spans="1:10">
      <c r="A786" s="5" t="s">
        <v>616</v>
      </c>
      <c r="B786" s="6">
        <v>44819.83341053241</v>
      </c>
      <c r="C786" s="5" t="s">
        <v>56</v>
      </c>
      <c r="D786" s="13">
        <v>45172889607</v>
      </c>
      <c r="E786" s="5" t="s">
        <v>57</v>
      </c>
      <c r="H786" s="9">
        <v>10106.969999999999</v>
      </c>
      <c r="I786" s="5" t="s">
        <v>22</v>
      </c>
      <c r="J786" s="5" t="s">
        <v>58</v>
      </c>
    </row>
    <row r="787" spans="1:10">
      <c r="A787" s="5" t="s">
        <v>616</v>
      </c>
      <c r="B787" s="6">
        <v>44819.83341053241</v>
      </c>
      <c r="C787" s="5" t="s">
        <v>56</v>
      </c>
      <c r="D787" s="13">
        <v>45162918375</v>
      </c>
      <c r="E787" s="5" t="s">
        <v>57</v>
      </c>
      <c r="H787" s="9">
        <v>4487.6400000000003</v>
      </c>
      <c r="I787" s="5" t="s">
        <v>22</v>
      </c>
      <c r="J787" s="5" t="s">
        <v>58</v>
      </c>
    </row>
    <row r="788" spans="1:10">
      <c r="A788" s="5" t="s">
        <v>616</v>
      </c>
      <c r="B788" s="6">
        <v>44819.83341053241</v>
      </c>
      <c r="C788" s="5" t="s">
        <v>56</v>
      </c>
      <c r="D788" s="13">
        <v>45122946591</v>
      </c>
      <c r="E788" s="5" t="s">
        <v>57</v>
      </c>
      <c r="H788" s="9">
        <v>949.8</v>
      </c>
      <c r="I788" s="5" t="s">
        <v>22</v>
      </c>
      <c r="J788" s="5" t="s">
        <v>58</v>
      </c>
    </row>
    <row r="789" spans="1:10">
      <c r="A789" s="5" t="s">
        <v>616</v>
      </c>
      <c r="B789" s="6">
        <v>44819.83341053241</v>
      </c>
      <c r="C789" s="5" t="s">
        <v>56</v>
      </c>
      <c r="D789" s="13">
        <v>45122948206</v>
      </c>
      <c r="E789" s="5" t="s">
        <v>57</v>
      </c>
      <c r="H789" s="9">
        <v>1754.61</v>
      </c>
      <c r="I789" s="5" t="s">
        <v>22</v>
      </c>
      <c r="J789" s="5" t="s">
        <v>200</v>
      </c>
    </row>
    <row r="790" spans="1:10">
      <c r="A790" s="5" t="s">
        <v>616</v>
      </c>
      <c r="B790" s="6">
        <v>44819.83341053241</v>
      </c>
      <c r="C790" s="5" t="s">
        <v>56</v>
      </c>
      <c r="D790" s="13">
        <v>45112962698</v>
      </c>
      <c r="E790" s="5" t="s">
        <v>57</v>
      </c>
      <c r="H790" s="9">
        <v>169.6</v>
      </c>
      <c r="I790" s="5" t="s">
        <v>22</v>
      </c>
      <c r="J790" s="5" t="s">
        <v>515</v>
      </c>
    </row>
    <row r="791" spans="1:10">
      <c r="A791" s="5" t="s">
        <v>616</v>
      </c>
      <c r="B791" s="6">
        <v>44819.83341053241</v>
      </c>
      <c r="C791" s="5" t="s">
        <v>56</v>
      </c>
      <c r="D791" s="13">
        <v>45152821985</v>
      </c>
      <c r="E791" s="5" t="s">
        <v>57</v>
      </c>
      <c r="H791" s="9">
        <v>2889.37</v>
      </c>
      <c r="I791" s="5" t="s">
        <v>22</v>
      </c>
      <c r="J791" s="5" t="s">
        <v>515</v>
      </c>
    </row>
    <row r="792" spans="1:10">
      <c r="A792" s="5" t="s">
        <v>616</v>
      </c>
      <c r="B792" s="6">
        <v>44819.83341053241</v>
      </c>
      <c r="C792" s="5" t="s">
        <v>56</v>
      </c>
      <c r="D792" s="13">
        <v>45152821985</v>
      </c>
      <c r="E792" s="5" t="s">
        <v>57</v>
      </c>
      <c r="H792" s="9">
        <v>1058.0999999999999</v>
      </c>
      <c r="I792" s="5" t="s">
        <v>22</v>
      </c>
      <c r="J792" s="5" t="s">
        <v>515</v>
      </c>
    </row>
    <row r="793" spans="1:10">
      <c r="A793" s="5" t="s">
        <v>616</v>
      </c>
      <c r="B793" s="6">
        <v>44819.83341053241</v>
      </c>
      <c r="C793" s="5" t="s">
        <v>56</v>
      </c>
      <c r="D793" s="13">
        <v>45132826756</v>
      </c>
      <c r="E793" s="5" t="s">
        <v>57</v>
      </c>
      <c r="H793" s="9">
        <v>422.4</v>
      </c>
      <c r="I793" s="5" t="s">
        <v>22</v>
      </c>
      <c r="J793" s="5" t="s">
        <v>515</v>
      </c>
    </row>
    <row r="794" spans="1:10">
      <c r="A794" s="5" t="s">
        <v>616</v>
      </c>
      <c r="B794" s="6">
        <v>44819.83341053241</v>
      </c>
      <c r="C794" s="5" t="s">
        <v>56</v>
      </c>
      <c r="D794" s="13">
        <v>45132826150</v>
      </c>
      <c r="E794" s="5" t="s">
        <v>57</v>
      </c>
      <c r="H794" s="9">
        <v>720</v>
      </c>
      <c r="I794" s="5" t="s">
        <v>22</v>
      </c>
      <c r="J794" s="5" t="s">
        <v>197</v>
      </c>
    </row>
    <row r="795" spans="1:10">
      <c r="A795" s="5" t="s">
        <v>616</v>
      </c>
      <c r="B795" s="6">
        <v>44819.83341053241</v>
      </c>
      <c r="C795" s="5" t="s">
        <v>56</v>
      </c>
      <c r="D795" s="13">
        <v>45162921316</v>
      </c>
      <c r="E795" s="5" t="s">
        <v>57</v>
      </c>
      <c r="H795" s="9">
        <v>2432.5300000000002</v>
      </c>
      <c r="I795" s="5" t="s">
        <v>22</v>
      </c>
      <c r="J795" s="5" t="s">
        <v>58</v>
      </c>
    </row>
    <row r="796" spans="1:10">
      <c r="A796" s="5" t="s">
        <v>616</v>
      </c>
      <c r="B796" s="6">
        <v>44819.83341053241</v>
      </c>
      <c r="C796" s="5" t="s">
        <v>56</v>
      </c>
      <c r="D796" s="13">
        <v>45162921323</v>
      </c>
      <c r="E796" s="5" t="s">
        <v>57</v>
      </c>
      <c r="H796" s="9">
        <v>129.91999999999999</v>
      </c>
      <c r="I796" s="5" t="s">
        <v>22</v>
      </c>
      <c r="J796" s="5" t="s">
        <v>58</v>
      </c>
    </row>
    <row r="797" spans="1:10">
      <c r="A797" s="5" t="s">
        <v>616</v>
      </c>
      <c r="B797" s="6">
        <v>44819.83341053241</v>
      </c>
      <c r="C797" s="5" t="s">
        <v>56</v>
      </c>
      <c r="D797" s="13">
        <v>45152822884</v>
      </c>
      <c r="E797" s="5" t="s">
        <v>57</v>
      </c>
      <c r="H797" s="9">
        <v>12332.74</v>
      </c>
      <c r="I797" s="5" t="s">
        <v>22</v>
      </c>
      <c r="J797" s="5" t="s">
        <v>58</v>
      </c>
    </row>
    <row r="798" spans="1:10">
      <c r="A798" s="5" t="s">
        <v>616</v>
      </c>
      <c r="B798" s="6">
        <v>44819.83341053241</v>
      </c>
      <c r="C798" s="5" t="s">
        <v>56</v>
      </c>
      <c r="D798" s="13">
        <v>45132827687</v>
      </c>
      <c r="E798" s="5" t="s">
        <v>57</v>
      </c>
      <c r="H798" s="9">
        <v>2346.75</v>
      </c>
      <c r="I798" s="5" t="s">
        <v>22</v>
      </c>
      <c r="J798" s="5" t="s">
        <v>58</v>
      </c>
    </row>
    <row r="799" spans="1:10">
      <c r="A799" s="5" t="s">
        <v>616</v>
      </c>
      <c r="B799" s="6">
        <v>44819.83341053241</v>
      </c>
      <c r="C799" s="5" t="s">
        <v>56</v>
      </c>
      <c r="D799" s="13">
        <v>45112964138</v>
      </c>
      <c r="E799" s="5" t="s">
        <v>57</v>
      </c>
      <c r="H799" s="9">
        <v>3370.4</v>
      </c>
      <c r="I799" s="5" t="s">
        <v>22</v>
      </c>
      <c r="J799" s="5" t="s">
        <v>58</v>
      </c>
    </row>
    <row r="800" spans="1:10">
      <c r="A800" s="5" t="s">
        <v>616</v>
      </c>
      <c r="B800" s="6">
        <v>44819.83341053241</v>
      </c>
      <c r="C800" s="5" t="s">
        <v>56</v>
      </c>
      <c r="D800" s="13">
        <v>45112963118</v>
      </c>
      <c r="E800" s="5" t="s">
        <v>57</v>
      </c>
      <c r="H800" s="9">
        <v>250</v>
      </c>
      <c r="I800" s="5" t="s">
        <v>22</v>
      </c>
      <c r="J800" s="5" t="s">
        <v>197</v>
      </c>
    </row>
    <row r="801" spans="1:10">
      <c r="A801" s="5" t="s">
        <v>616</v>
      </c>
      <c r="B801" s="6">
        <v>44819.83341053241</v>
      </c>
      <c r="C801" s="5" t="s">
        <v>56</v>
      </c>
      <c r="D801" s="13">
        <v>45162921542</v>
      </c>
      <c r="E801" s="5" t="s">
        <v>57</v>
      </c>
      <c r="H801" s="9">
        <v>1385.28</v>
      </c>
      <c r="I801" s="5" t="s">
        <v>22</v>
      </c>
      <c r="J801" s="5" t="s">
        <v>197</v>
      </c>
    </row>
    <row r="802" spans="1:10">
      <c r="A802" s="5" t="s">
        <v>616</v>
      </c>
      <c r="B802" s="6">
        <v>44819.83341053241</v>
      </c>
      <c r="C802" s="5" t="s">
        <v>56</v>
      </c>
      <c r="D802" s="13">
        <v>45152823039</v>
      </c>
      <c r="E802" s="5" t="s">
        <v>57</v>
      </c>
      <c r="H802" s="9">
        <v>7172.9</v>
      </c>
      <c r="I802" s="5" t="s">
        <v>22</v>
      </c>
      <c r="J802" s="5" t="s">
        <v>197</v>
      </c>
    </row>
    <row r="803" spans="1:10">
      <c r="A803" s="5" t="s">
        <v>616</v>
      </c>
      <c r="B803" s="6">
        <v>44819.83341053241</v>
      </c>
      <c r="C803" s="5" t="s">
        <v>56</v>
      </c>
      <c r="D803" s="13">
        <v>45162921778</v>
      </c>
      <c r="E803" s="5" t="s">
        <v>57</v>
      </c>
      <c r="H803" s="9">
        <v>754</v>
      </c>
      <c r="I803" s="5" t="s">
        <v>22</v>
      </c>
      <c r="J803" s="5" t="s">
        <v>197</v>
      </c>
    </row>
    <row r="804" spans="1:10">
      <c r="A804" s="5" t="s">
        <v>616</v>
      </c>
      <c r="B804" s="6">
        <v>44819.83341053241</v>
      </c>
      <c r="C804" s="5" t="s">
        <v>56</v>
      </c>
      <c r="D804" s="13">
        <v>45122947835</v>
      </c>
      <c r="E804" s="5" t="s">
        <v>57</v>
      </c>
      <c r="H804" s="9">
        <v>342.64</v>
      </c>
      <c r="I804" s="5" t="s">
        <v>22</v>
      </c>
      <c r="J804" s="5" t="s">
        <v>197</v>
      </c>
    </row>
    <row r="805" spans="1:10">
      <c r="A805" s="5" t="s">
        <v>616</v>
      </c>
      <c r="B805" s="6">
        <v>44819.83341053241</v>
      </c>
      <c r="C805" s="5" t="s">
        <v>56</v>
      </c>
      <c r="D805" s="13">
        <v>45162922364</v>
      </c>
      <c r="E805" s="5" t="s">
        <v>57</v>
      </c>
      <c r="H805" s="9">
        <v>187.2</v>
      </c>
      <c r="I805" s="5" t="s">
        <v>22</v>
      </c>
      <c r="J805" s="5" t="s">
        <v>197</v>
      </c>
    </row>
    <row r="806" spans="1:10">
      <c r="A806" s="5" t="s">
        <v>616</v>
      </c>
      <c r="B806" s="6">
        <v>44819.83341053241</v>
      </c>
      <c r="C806" s="5" t="s">
        <v>56</v>
      </c>
      <c r="D806" s="13">
        <v>45162922367</v>
      </c>
      <c r="E806" s="5" t="s">
        <v>57</v>
      </c>
      <c r="H806" s="9">
        <v>561.6</v>
      </c>
      <c r="I806" s="5" t="s">
        <v>22</v>
      </c>
      <c r="J806" s="5" t="s">
        <v>197</v>
      </c>
    </row>
    <row r="807" spans="1:10">
      <c r="A807" s="5" t="s">
        <v>616</v>
      </c>
      <c r="B807" s="6">
        <v>44819.83341053241</v>
      </c>
      <c r="C807" s="5" t="s">
        <v>56</v>
      </c>
      <c r="D807" s="13">
        <v>52416107169</v>
      </c>
      <c r="E807" s="5" t="s">
        <v>57</v>
      </c>
      <c r="H807" s="9">
        <v>576</v>
      </c>
      <c r="I807" s="5" t="s">
        <v>22</v>
      </c>
      <c r="J807" s="5" t="s">
        <v>197</v>
      </c>
    </row>
    <row r="808" spans="1:10">
      <c r="A808" s="5" t="s">
        <v>616</v>
      </c>
      <c r="B808" s="6">
        <v>44819.83341053241</v>
      </c>
      <c r="C808" s="5" t="s">
        <v>56</v>
      </c>
      <c r="D808" s="13">
        <v>45112965135</v>
      </c>
      <c r="E808" s="5" t="s">
        <v>57</v>
      </c>
      <c r="H808" s="9">
        <v>94847.07</v>
      </c>
      <c r="I808" s="5" t="s">
        <v>22</v>
      </c>
      <c r="J808" s="5" t="s">
        <v>58</v>
      </c>
    </row>
    <row r="809" spans="1:10">
      <c r="A809" s="5" t="s">
        <v>616</v>
      </c>
      <c r="B809" s="6">
        <v>44819.83341053241</v>
      </c>
      <c r="C809" s="5" t="s">
        <v>56</v>
      </c>
      <c r="D809" s="13">
        <v>45162922841</v>
      </c>
      <c r="E809" s="5" t="s">
        <v>57</v>
      </c>
      <c r="H809" s="9">
        <v>8257.44</v>
      </c>
      <c r="I809" s="5" t="s">
        <v>22</v>
      </c>
      <c r="J809" s="5" t="s">
        <v>58</v>
      </c>
    </row>
    <row r="810" spans="1:10">
      <c r="A810" s="5" t="s">
        <v>616</v>
      </c>
      <c r="B810" s="6">
        <v>44819.83341053241</v>
      </c>
      <c r="C810" s="5" t="s">
        <v>56</v>
      </c>
      <c r="D810" s="13">
        <v>45132826755</v>
      </c>
      <c r="E810" s="5" t="s">
        <v>57</v>
      </c>
      <c r="H810" s="9">
        <v>1500</v>
      </c>
      <c r="I810" s="5" t="s">
        <v>22</v>
      </c>
      <c r="J810" s="5" t="s">
        <v>515</v>
      </c>
    </row>
    <row r="811" spans="1:10">
      <c r="A811" s="5" t="s">
        <v>616</v>
      </c>
      <c r="B811" s="6">
        <v>44819.83341053241</v>
      </c>
      <c r="C811" s="5" t="s">
        <v>56</v>
      </c>
      <c r="D811" s="13">
        <v>45132826755</v>
      </c>
      <c r="E811" s="5" t="s">
        <v>57</v>
      </c>
      <c r="H811" s="9">
        <v>1042.8</v>
      </c>
      <c r="I811" s="5" t="s">
        <v>22</v>
      </c>
      <c r="J811" s="5" t="s">
        <v>515</v>
      </c>
    </row>
    <row r="812" spans="1:10">
      <c r="A812" s="5" t="s">
        <v>616</v>
      </c>
      <c r="B812" s="6">
        <v>44819.83341053241</v>
      </c>
      <c r="C812" s="5" t="s">
        <v>56</v>
      </c>
      <c r="D812" s="13">
        <v>45132826755</v>
      </c>
      <c r="E812" s="5" t="s">
        <v>57</v>
      </c>
      <c r="H812" s="9">
        <v>1292.4000000000001</v>
      </c>
      <c r="I812" s="5" t="s">
        <v>22</v>
      </c>
      <c r="J812" s="5" t="s">
        <v>515</v>
      </c>
    </row>
    <row r="813" spans="1:10">
      <c r="A813" s="5" t="s">
        <v>616</v>
      </c>
      <c r="B813" s="6">
        <v>44819.83341053241</v>
      </c>
      <c r="C813" s="5" t="s">
        <v>56</v>
      </c>
      <c r="D813" s="13">
        <v>45132826755</v>
      </c>
      <c r="E813" s="5" t="s">
        <v>57</v>
      </c>
      <c r="H813" s="9">
        <v>1066.4000000000001</v>
      </c>
      <c r="I813" s="5" t="s">
        <v>22</v>
      </c>
      <c r="J813" s="5" t="s">
        <v>515</v>
      </c>
    </row>
    <row r="814" spans="1:10">
      <c r="A814" s="5" t="s">
        <v>616</v>
      </c>
      <c r="B814" s="6">
        <v>44819.83341053241</v>
      </c>
      <c r="C814" s="5" t="s">
        <v>56</v>
      </c>
      <c r="D814" s="13">
        <v>45132826755</v>
      </c>
      <c r="E814" s="5" t="s">
        <v>57</v>
      </c>
      <c r="H814" s="9">
        <v>1592.4</v>
      </c>
      <c r="I814" s="5" t="s">
        <v>22</v>
      </c>
      <c r="J814" s="5" t="s">
        <v>515</v>
      </c>
    </row>
    <row r="815" spans="1:10">
      <c r="A815" s="5" t="s">
        <v>616</v>
      </c>
      <c r="B815" s="6">
        <v>44819.83341053241</v>
      </c>
      <c r="C815" s="5" t="s">
        <v>56</v>
      </c>
      <c r="D815" s="13">
        <v>45172889217</v>
      </c>
      <c r="E815" s="5" t="s">
        <v>57</v>
      </c>
      <c r="H815" s="9">
        <v>2626.49</v>
      </c>
      <c r="I815" s="5" t="s">
        <v>22</v>
      </c>
      <c r="J815" s="5" t="s">
        <v>515</v>
      </c>
    </row>
    <row r="816" spans="1:10">
      <c r="A816" s="5" t="s">
        <v>616</v>
      </c>
      <c r="B816" s="6">
        <v>44819.83341053241</v>
      </c>
      <c r="C816" s="5" t="s">
        <v>56</v>
      </c>
      <c r="D816" s="13">
        <v>45172889217</v>
      </c>
      <c r="E816" s="5" t="s">
        <v>57</v>
      </c>
      <c r="H816" s="9">
        <v>1815.75</v>
      </c>
      <c r="I816" s="5" t="s">
        <v>22</v>
      </c>
      <c r="J816" s="5" t="s">
        <v>515</v>
      </c>
    </row>
    <row r="817" spans="1:10">
      <c r="A817" s="5" t="s">
        <v>616</v>
      </c>
      <c r="B817" s="6">
        <v>44819.83341053241</v>
      </c>
      <c r="C817" s="5" t="s">
        <v>56</v>
      </c>
      <c r="D817" s="13">
        <v>45172889217</v>
      </c>
      <c r="E817" s="5" t="s">
        <v>57</v>
      </c>
      <c r="H817" s="9">
        <v>7425.54</v>
      </c>
      <c r="I817" s="5" t="s">
        <v>22</v>
      </c>
      <c r="J817" s="5" t="s">
        <v>515</v>
      </c>
    </row>
    <row r="818" spans="1:10">
      <c r="A818" s="5" t="s">
        <v>616</v>
      </c>
      <c r="B818" s="6">
        <v>44819.83341053241</v>
      </c>
      <c r="C818" s="5" t="s">
        <v>56</v>
      </c>
      <c r="D818" s="11">
        <v>396442</v>
      </c>
      <c r="E818" s="5" t="s">
        <v>57</v>
      </c>
      <c r="H818" s="9">
        <v>82086.3</v>
      </c>
      <c r="I818" s="5" t="s">
        <v>22</v>
      </c>
      <c r="J818" s="5" t="s">
        <v>195</v>
      </c>
    </row>
    <row r="819" spans="1:10">
      <c r="A819" s="5" t="s">
        <v>616</v>
      </c>
      <c r="B819" s="6">
        <v>44819.83341053241</v>
      </c>
      <c r="C819" s="5" t="s">
        <v>56</v>
      </c>
      <c r="D819" s="11">
        <v>396443</v>
      </c>
      <c r="E819" s="8" t="s">
        <v>47</v>
      </c>
      <c r="H819" s="9">
        <v>21576</v>
      </c>
      <c r="I819" s="5" t="s">
        <v>22</v>
      </c>
      <c r="J819" s="5" t="s">
        <v>195</v>
      </c>
    </row>
    <row r="820" spans="1:10">
      <c r="A820" s="5" t="s">
        <v>616</v>
      </c>
      <c r="B820" s="6">
        <v>44819.83341053241</v>
      </c>
      <c r="C820" s="5" t="s">
        <v>56</v>
      </c>
      <c r="D820" s="13">
        <v>45172889217</v>
      </c>
      <c r="E820" s="5" t="s">
        <v>57</v>
      </c>
      <c r="H820" s="9">
        <v>6725.01</v>
      </c>
      <c r="I820" s="5" t="s">
        <v>22</v>
      </c>
      <c r="J820" s="5" t="s">
        <v>515</v>
      </c>
    </row>
    <row r="821" spans="1:10">
      <c r="A821" s="5" t="s">
        <v>616</v>
      </c>
      <c r="B821" s="6">
        <v>44819.83341053241</v>
      </c>
      <c r="C821" s="5" t="s">
        <v>56</v>
      </c>
      <c r="D821" s="13">
        <v>296004001870038</v>
      </c>
      <c r="E821" s="5" t="s">
        <v>60</v>
      </c>
      <c r="H821" s="9">
        <v>48037.88</v>
      </c>
      <c r="I821" s="5" t="s">
        <v>22</v>
      </c>
      <c r="J821" s="8" t="s">
        <v>61</v>
      </c>
    </row>
    <row r="822" spans="1:10">
      <c r="A822" s="5" t="s">
        <v>616</v>
      </c>
      <c r="B822" s="6">
        <v>44819.83341053241</v>
      </c>
      <c r="C822" s="5" t="s">
        <v>56</v>
      </c>
      <c r="D822" s="13">
        <v>296004001870038</v>
      </c>
      <c r="E822" s="5" t="s">
        <v>368</v>
      </c>
      <c r="H822" s="9">
        <v>696</v>
      </c>
      <c r="I822" s="5" t="s">
        <v>22</v>
      </c>
      <c r="J822" s="8" t="s">
        <v>61</v>
      </c>
    </row>
    <row r="823" spans="1:10">
      <c r="A823" s="5" t="s">
        <v>616</v>
      </c>
      <c r="B823" s="6">
        <v>44819.83341053241</v>
      </c>
      <c r="C823" s="5" t="s">
        <v>56</v>
      </c>
      <c r="D823" s="13">
        <v>451528219851</v>
      </c>
      <c r="E823" s="5" t="s">
        <v>57</v>
      </c>
      <c r="H823" s="9">
        <v>2889.37</v>
      </c>
      <c r="I823" s="5" t="s">
        <v>22</v>
      </c>
      <c r="J823" s="5" t="s">
        <v>515</v>
      </c>
    </row>
    <row r="824" spans="1:10">
      <c r="A824" s="5" t="s">
        <v>616</v>
      </c>
      <c r="B824" s="6">
        <v>44819.83341053241</v>
      </c>
      <c r="C824" s="5" t="s">
        <v>56</v>
      </c>
      <c r="D824" s="11"/>
      <c r="E824" s="8"/>
      <c r="F824" s="9">
        <v>13464</v>
      </c>
      <c r="I824" s="7" t="s">
        <v>9</v>
      </c>
      <c r="J824" s="8" t="s">
        <v>186</v>
      </c>
    </row>
    <row r="825" spans="1:10">
      <c r="A825" s="5" t="s">
        <v>616</v>
      </c>
      <c r="B825" s="6">
        <v>44819.83341053241</v>
      </c>
      <c r="C825" s="5" t="s">
        <v>56</v>
      </c>
      <c r="D825" s="11"/>
      <c r="E825" s="8"/>
      <c r="F825" s="9">
        <v>16713.099999999999</v>
      </c>
      <c r="I825" s="7" t="s">
        <v>9</v>
      </c>
      <c r="J825" s="8" t="s">
        <v>189</v>
      </c>
    </row>
    <row r="826" spans="1:10">
      <c r="A826" s="5" t="s">
        <v>616</v>
      </c>
      <c r="B826" s="6">
        <v>44819.83341053241</v>
      </c>
      <c r="C826" s="5" t="s">
        <v>56</v>
      </c>
      <c r="D826" s="11"/>
      <c r="E826" s="8"/>
      <c r="F826" s="9">
        <v>4999.8999999999996</v>
      </c>
      <c r="I826" s="7" t="s">
        <v>9</v>
      </c>
      <c r="J826" s="5" t="s">
        <v>198</v>
      </c>
    </row>
    <row r="827" spans="1:10">
      <c r="A827" s="5" t="s">
        <v>616</v>
      </c>
      <c r="B827" s="6">
        <v>44819.83341053241</v>
      </c>
      <c r="C827" s="5" t="s">
        <v>56</v>
      </c>
      <c r="D827" s="11"/>
      <c r="E827" s="8"/>
      <c r="F827" s="9">
        <v>4003.2</v>
      </c>
      <c r="I827" s="7" t="s">
        <v>9</v>
      </c>
      <c r="J827" s="5" t="s">
        <v>272</v>
      </c>
    </row>
    <row r="828" spans="1:10">
      <c r="A828" s="5" t="s">
        <v>616</v>
      </c>
      <c r="B828" s="6">
        <v>44819.83341053241</v>
      </c>
      <c r="C828" s="5" t="s">
        <v>56</v>
      </c>
      <c r="D828" s="11"/>
      <c r="E828" s="8"/>
      <c r="F828" s="9">
        <v>8535.7999999999993</v>
      </c>
      <c r="I828" s="7" t="s">
        <v>9</v>
      </c>
      <c r="J828" s="5" t="s">
        <v>58</v>
      </c>
    </row>
    <row r="829" spans="1:10">
      <c r="A829" s="5" t="s">
        <v>616</v>
      </c>
      <c r="B829" s="6">
        <v>44819.83341053241</v>
      </c>
      <c r="C829" s="5" t="s">
        <v>56</v>
      </c>
      <c r="D829" s="11"/>
      <c r="E829" s="8"/>
      <c r="F829" s="9">
        <v>1380.5</v>
      </c>
      <c r="I829" s="7" t="s">
        <v>9</v>
      </c>
      <c r="J829" s="8" t="s">
        <v>205</v>
      </c>
    </row>
    <row r="830" spans="1:10">
      <c r="A830" s="5" t="s">
        <v>616</v>
      </c>
      <c r="B830" s="6">
        <v>44819.83341053241</v>
      </c>
      <c r="C830" s="5" t="s">
        <v>56</v>
      </c>
      <c r="D830" s="11"/>
      <c r="E830" s="8"/>
      <c r="F830" s="9">
        <v>4343.2</v>
      </c>
      <c r="I830" s="7" t="s">
        <v>9</v>
      </c>
      <c r="J830" s="8" t="s">
        <v>273</v>
      </c>
    </row>
    <row r="831" spans="1:10">
      <c r="A831" s="5" t="s">
        <v>616</v>
      </c>
      <c r="B831" s="6">
        <v>44819.83341053241</v>
      </c>
      <c r="C831" s="5" t="s">
        <v>56</v>
      </c>
      <c r="D831" s="11"/>
      <c r="E831" s="8"/>
      <c r="F831" s="9">
        <v>3084.9</v>
      </c>
      <c r="I831" s="7" t="s">
        <v>9</v>
      </c>
      <c r="J831" s="8" t="s">
        <v>274</v>
      </c>
    </row>
    <row r="832" spans="1:10">
      <c r="A832" s="5" t="s">
        <v>616</v>
      </c>
      <c r="B832" s="6">
        <v>44819.83341053241</v>
      </c>
      <c r="C832" s="5" t="s">
        <v>56</v>
      </c>
      <c r="D832" s="11"/>
      <c r="E832" s="8"/>
      <c r="F832" s="9">
        <v>35469</v>
      </c>
      <c r="I832" s="7" t="s">
        <v>9</v>
      </c>
      <c r="J832" s="8" t="s">
        <v>66</v>
      </c>
    </row>
    <row r="833" spans="1:10">
      <c r="A833" s="5" t="s">
        <v>616</v>
      </c>
      <c r="B833" s="6">
        <v>44819.83341053241</v>
      </c>
      <c r="C833" s="5" t="s">
        <v>56</v>
      </c>
      <c r="D833" s="11"/>
      <c r="E833" s="8"/>
      <c r="F833" s="9">
        <v>10864.2</v>
      </c>
      <c r="I833" s="7" t="s">
        <v>9</v>
      </c>
      <c r="J833" s="8" t="s">
        <v>275</v>
      </c>
    </row>
    <row r="834" spans="1:10">
      <c r="A834" s="5" t="s">
        <v>616</v>
      </c>
      <c r="B834" s="6">
        <v>44819.83341053241</v>
      </c>
      <c r="C834" s="5" t="s">
        <v>56</v>
      </c>
      <c r="D834" s="11"/>
      <c r="E834" s="8"/>
      <c r="F834" s="9">
        <v>18346.5</v>
      </c>
      <c r="I834" s="7" t="s">
        <v>9</v>
      </c>
      <c r="J834" s="8" t="s">
        <v>191</v>
      </c>
    </row>
    <row r="835" spans="1:10">
      <c r="A835" s="5" t="s">
        <v>616</v>
      </c>
      <c r="B835" s="6">
        <v>44819.83341053241</v>
      </c>
      <c r="C835" s="5" t="s">
        <v>56</v>
      </c>
      <c r="D835" s="11"/>
      <c r="E835" s="8"/>
      <c r="F835" s="9">
        <v>1281.2</v>
      </c>
      <c r="I835" s="7" t="s">
        <v>9</v>
      </c>
      <c r="J835" s="8" t="s">
        <v>276</v>
      </c>
    </row>
    <row r="836" spans="1:10">
      <c r="A836" s="5" t="s">
        <v>616</v>
      </c>
      <c r="B836" s="6">
        <v>44819.83341053241</v>
      </c>
      <c r="C836" s="5" t="s">
        <v>56</v>
      </c>
      <c r="D836" s="11"/>
      <c r="E836" s="8"/>
      <c r="F836" s="9">
        <v>8636</v>
      </c>
      <c r="I836" s="7" t="s">
        <v>9</v>
      </c>
      <c r="J836" s="5" t="s">
        <v>200</v>
      </c>
    </row>
    <row r="837" spans="1:10">
      <c r="A837" s="10" t="s">
        <v>15</v>
      </c>
      <c r="B837" s="3"/>
      <c r="C837" s="3"/>
      <c r="D837" s="16">
        <f>130609.9+1392</f>
        <v>132001.9</v>
      </c>
      <c r="E837" s="8"/>
      <c r="F837" s="33">
        <f>SUM(F781:G836)</f>
        <v>132001.9</v>
      </c>
      <c r="H837" s="9"/>
      <c r="I837" s="7"/>
      <c r="J837" s="8"/>
    </row>
    <row r="838" spans="1:10">
      <c r="A838" s="12" t="s">
        <v>16</v>
      </c>
      <c r="B838" s="12" t="s">
        <v>17</v>
      </c>
      <c r="C838" s="12" t="s">
        <v>18</v>
      </c>
      <c r="D838" s="11"/>
      <c r="E838" s="8"/>
      <c r="H838" s="9"/>
      <c r="I838" s="7"/>
      <c r="J838" s="8"/>
    </row>
    <row r="839" spans="1:10" ht="15.75">
      <c r="D839" s="21">
        <v>111833506</v>
      </c>
    </row>
    <row r="840" spans="1:10" ht="15.75">
      <c r="D840" s="21">
        <v>111833684</v>
      </c>
    </row>
    <row r="842" spans="1:10">
      <c r="A842" s="1" t="s">
        <v>0</v>
      </c>
      <c r="B842" s="2"/>
      <c r="C842" s="2"/>
      <c r="D842" s="2"/>
      <c r="E842" s="2"/>
      <c r="F842" s="2"/>
      <c r="G842" s="2"/>
      <c r="H842" s="2"/>
      <c r="I842" s="2"/>
      <c r="J842" s="2"/>
    </row>
    <row r="843" spans="1:10">
      <c r="A843" s="3" t="s">
        <v>650</v>
      </c>
      <c r="B843" s="2"/>
      <c r="C843" s="2"/>
      <c r="D843" s="2"/>
      <c r="E843" s="2"/>
      <c r="F843" s="2"/>
      <c r="G843" s="2"/>
      <c r="H843" s="2"/>
      <c r="I843" s="2"/>
      <c r="J843" s="2"/>
    </row>
    <row r="844" spans="1:10">
      <c r="A844" s="103" t="s">
        <v>0</v>
      </c>
      <c r="B844" s="103" t="s">
        <v>2</v>
      </c>
      <c r="C844" s="103" t="s">
        <v>3</v>
      </c>
      <c r="D844" s="103" t="s">
        <v>4</v>
      </c>
      <c r="E844" s="103" t="s">
        <v>5</v>
      </c>
      <c r="F844" s="105" t="s">
        <v>6</v>
      </c>
      <c r="G844" s="106"/>
      <c r="H844" s="107"/>
      <c r="I844" s="103" t="s">
        <v>7</v>
      </c>
      <c r="J844" s="103" t="s">
        <v>8</v>
      </c>
    </row>
    <row r="845" spans="1:10">
      <c r="A845" s="104"/>
      <c r="B845" s="104"/>
      <c r="C845" s="104"/>
      <c r="D845" s="104"/>
      <c r="E845" s="104"/>
      <c r="F845" s="46" t="s">
        <v>9</v>
      </c>
      <c r="G845" s="46" t="s">
        <v>10</v>
      </c>
      <c r="H845" s="46" t="s">
        <v>11</v>
      </c>
      <c r="I845" s="104"/>
      <c r="J845" s="104"/>
    </row>
    <row r="846" spans="1:10">
      <c r="A846" s="5" t="s">
        <v>669</v>
      </c>
      <c r="B846" s="6">
        <v>44820.439060659723</v>
      </c>
      <c r="C846" s="5" t="s">
        <v>56</v>
      </c>
      <c r="D846" s="11"/>
      <c r="E846" s="8"/>
      <c r="F846" s="9">
        <v>46961.599999999999</v>
      </c>
      <c r="I846" s="7" t="s">
        <v>9</v>
      </c>
      <c r="J846" s="8" t="s">
        <v>63</v>
      </c>
    </row>
    <row r="847" spans="1:10">
      <c r="A847" s="5" t="s">
        <v>669</v>
      </c>
      <c r="B847" s="6">
        <v>44820.439060659723</v>
      </c>
      <c r="C847" s="5" t="s">
        <v>56</v>
      </c>
      <c r="D847" s="11"/>
      <c r="E847" s="8"/>
      <c r="F847" s="9">
        <v>14445.3</v>
      </c>
      <c r="I847" s="7" t="s">
        <v>9</v>
      </c>
      <c r="J847" s="8" t="s">
        <v>187</v>
      </c>
    </row>
    <row r="848" spans="1:10">
      <c r="A848" s="5" t="s">
        <v>669</v>
      </c>
      <c r="B848" s="6">
        <v>44820.439060659723</v>
      </c>
      <c r="C848" s="5" t="s">
        <v>56</v>
      </c>
      <c r="D848" s="11"/>
      <c r="E848" s="8"/>
      <c r="F848" s="9">
        <v>32348</v>
      </c>
      <c r="I848" s="7" t="s">
        <v>9</v>
      </c>
      <c r="J848" s="5" t="s">
        <v>64</v>
      </c>
    </row>
    <row r="849" spans="1:10">
      <c r="A849" s="5" t="s">
        <v>669</v>
      </c>
      <c r="B849" s="6">
        <v>44820.439060659723</v>
      </c>
      <c r="C849" s="5" t="s">
        <v>56</v>
      </c>
      <c r="D849" s="11"/>
      <c r="E849" s="8"/>
      <c r="F849" s="9">
        <v>6638</v>
      </c>
      <c r="I849" s="7" t="s">
        <v>9</v>
      </c>
      <c r="J849" s="5" t="s">
        <v>271</v>
      </c>
    </row>
    <row r="850" spans="1:10">
      <c r="A850" s="5" t="s">
        <v>669</v>
      </c>
      <c r="B850" s="6">
        <v>44820.439060659723</v>
      </c>
      <c r="C850" s="5" t="s">
        <v>56</v>
      </c>
      <c r="D850" s="11"/>
      <c r="E850" s="8"/>
      <c r="F850" s="9">
        <v>42869.8</v>
      </c>
      <c r="I850" s="7" t="s">
        <v>9</v>
      </c>
      <c r="J850" s="8" t="s">
        <v>190</v>
      </c>
    </row>
    <row r="851" spans="1:10">
      <c r="A851" s="5" t="s">
        <v>669</v>
      </c>
      <c r="B851" s="6">
        <v>44820.439060659723</v>
      </c>
      <c r="C851" s="5" t="s">
        <v>56</v>
      </c>
      <c r="D851" s="11"/>
      <c r="E851" s="8"/>
      <c r="F851" s="9">
        <v>727</v>
      </c>
      <c r="I851" s="7" t="s">
        <v>9</v>
      </c>
      <c r="J851" s="8" t="s">
        <v>199</v>
      </c>
    </row>
    <row r="852" spans="1:10">
      <c r="A852" s="5" t="s">
        <v>669</v>
      </c>
      <c r="B852" s="6">
        <v>44820.439060659723</v>
      </c>
      <c r="C852" s="5" t="s">
        <v>56</v>
      </c>
      <c r="D852" s="11"/>
      <c r="E852" s="8"/>
      <c r="F852" s="9">
        <v>25624.7</v>
      </c>
      <c r="I852" s="7" t="s">
        <v>9</v>
      </c>
      <c r="J852" s="8" t="s">
        <v>192</v>
      </c>
    </row>
    <row r="853" spans="1:10">
      <c r="A853" s="10" t="s">
        <v>15</v>
      </c>
      <c r="B853" s="3"/>
      <c r="C853" s="3"/>
      <c r="D853" s="16">
        <f>158965.6+10648.8</f>
        <v>169614.4</v>
      </c>
      <c r="E853" s="8"/>
      <c r="F853" s="14">
        <f>SUM(F846:G852)</f>
        <v>169614.40000000002</v>
      </c>
      <c r="H853" s="9"/>
      <c r="I853" s="7"/>
      <c r="J853" s="8"/>
    </row>
    <row r="854" spans="1:10">
      <c r="A854" s="12" t="s">
        <v>16</v>
      </c>
      <c r="B854" s="12" t="s">
        <v>17</v>
      </c>
      <c r="C854" s="12" t="s">
        <v>18</v>
      </c>
      <c r="D854" s="11"/>
      <c r="E854" s="8"/>
      <c r="H854" s="9"/>
      <c r="I854" s="7"/>
      <c r="J854" s="8"/>
    </row>
    <row r="855" spans="1:10" ht="15.75">
      <c r="A855" s="5"/>
      <c r="B855" s="6"/>
      <c r="C855" s="5"/>
      <c r="D855" s="21">
        <v>111822643</v>
      </c>
      <c r="E855" s="8"/>
      <c r="H855" s="9"/>
      <c r="I855" s="7"/>
      <c r="J855" s="8"/>
    </row>
    <row r="856" spans="1:10" ht="15.75">
      <c r="A856" s="5"/>
      <c r="B856" s="6"/>
      <c r="C856" s="5"/>
      <c r="D856" s="21">
        <v>111833687</v>
      </c>
      <c r="E856" s="8"/>
      <c r="H856" s="9"/>
      <c r="I856" s="7"/>
      <c r="J856" s="8"/>
    </row>
    <row r="857" spans="1:10">
      <c r="A857" s="5"/>
      <c r="B857" s="6"/>
      <c r="C857" s="5"/>
      <c r="D857" s="11"/>
      <c r="E857" s="8"/>
      <c r="H857" s="9"/>
      <c r="I857" s="7"/>
      <c r="J857" s="8"/>
    </row>
    <row r="858" spans="1:10">
      <c r="A858" s="5" t="s">
        <v>667</v>
      </c>
      <c r="B858" s="6">
        <v>44820.841606666669</v>
      </c>
      <c r="C858" s="5" t="s">
        <v>56</v>
      </c>
      <c r="D858" s="11"/>
      <c r="E858" s="8"/>
      <c r="G858" s="9">
        <v>277.8</v>
      </c>
      <c r="I858" s="7" t="s">
        <v>10</v>
      </c>
      <c r="J858" s="8" t="s">
        <v>199</v>
      </c>
    </row>
    <row r="859" spans="1:10">
      <c r="A859" s="5" t="s">
        <v>667</v>
      </c>
      <c r="B859" s="6">
        <v>44820.841606666669</v>
      </c>
      <c r="C859" s="5" t="s">
        <v>56</v>
      </c>
      <c r="D859" s="11"/>
      <c r="E859" s="8"/>
      <c r="G859" s="9">
        <v>1309.2</v>
      </c>
      <c r="I859" s="7" t="s">
        <v>10</v>
      </c>
      <c r="J859" s="8" t="s">
        <v>66</v>
      </c>
    </row>
    <row r="860" spans="1:10">
      <c r="A860" s="5" t="s">
        <v>668</v>
      </c>
      <c r="B860" s="6">
        <v>44820.841606666669</v>
      </c>
      <c r="C860" s="5" t="s">
        <v>202</v>
      </c>
      <c r="D860" s="13">
        <v>45132831693</v>
      </c>
      <c r="E860" s="5" t="s">
        <v>57</v>
      </c>
      <c r="H860" s="9">
        <v>3872</v>
      </c>
      <c r="I860" s="5" t="s">
        <v>22</v>
      </c>
      <c r="J860" s="5" t="s">
        <v>58</v>
      </c>
    </row>
    <row r="861" spans="1:10">
      <c r="A861" s="5" t="s">
        <v>667</v>
      </c>
      <c r="B861" s="6">
        <v>44820.841606666669</v>
      </c>
      <c r="C861" s="5" t="s">
        <v>56</v>
      </c>
      <c r="D861" s="13">
        <v>45122950366</v>
      </c>
      <c r="E861" s="5" t="s">
        <v>57</v>
      </c>
      <c r="H861" s="9">
        <v>8010.18</v>
      </c>
      <c r="I861" s="5" t="s">
        <v>22</v>
      </c>
      <c r="J861" s="5" t="s">
        <v>58</v>
      </c>
    </row>
    <row r="862" spans="1:10">
      <c r="A862" s="5" t="s">
        <v>667</v>
      </c>
      <c r="B862" s="6">
        <v>44820.841606666669</v>
      </c>
      <c r="C862" s="5" t="s">
        <v>56</v>
      </c>
      <c r="D862" s="13">
        <v>45172890216</v>
      </c>
      <c r="E862" s="5" t="s">
        <v>57</v>
      </c>
      <c r="H862" s="9">
        <v>617.22</v>
      </c>
      <c r="I862" s="5" t="s">
        <v>22</v>
      </c>
      <c r="J862" s="5" t="s">
        <v>197</v>
      </c>
    </row>
    <row r="863" spans="1:10">
      <c r="A863" s="5" t="s">
        <v>667</v>
      </c>
      <c r="B863" s="6">
        <v>44820.841606666669</v>
      </c>
      <c r="C863" s="5" t="s">
        <v>56</v>
      </c>
      <c r="D863" s="13">
        <v>45122948375</v>
      </c>
      <c r="E863" s="5" t="s">
        <v>57</v>
      </c>
      <c r="H863" s="9">
        <v>15.22</v>
      </c>
      <c r="I863" s="5" t="s">
        <v>22</v>
      </c>
      <c r="J863" s="5" t="s">
        <v>197</v>
      </c>
    </row>
    <row r="864" spans="1:10">
      <c r="A864" s="5" t="s">
        <v>667</v>
      </c>
      <c r="B864" s="6">
        <v>44820.841606666669</v>
      </c>
      <c r="C864" s="5" t="s">
        <v>56</v>
      </c>
      <c r="D864" s="13">
        <v>45152824160</v>
      </c>
      <c r="E864" s="5" t="s">
        <v>57</v>
      </c>
      <c r="H864" s="9">
        <v>748.37</v>
      </c>
      <c r="I864" s="5" t="s">
        <v>22</v>
      </c>
      <c r="J864" s="5" t="s">
        <v>197</v>
      </c>
    </row>
    <row r="865" spans="1:10">
      <c r="A865" s="5" t="s">
        <v>667</v>
      </c>
      <c r="B865" s="6">
        <v>44820.841606666669</v>
      </c>
      <c r="C865" s="5" t="s">
        <v>56</v>
      </c>
      <c r="D865" s="13">
        <v>52516064977</v>
      </c>
      <c r="E865" s="5" t="s">
        <v>57</v>
      </c>
      <c r="H865" s="9">
        <v>2676</v>
      </c>
      <c r="I865" s="5" t="s">
        <v>22</v>
      </c>
      <c r="J865" s="5" t="s">
        <v>197</v>
      </c>
    </row>
    <row r="866" spans="1:10">
      <c r="A866" s="5" t="s">
        <v>667</v>
      </c>
      <c r="B866" s="6">
        <v>44820.841606666669</v>
      </c>
      <c r="C866" s="5" t="s">
        <v>56</v>
      </c>
      <c r="D866" s="13">
        <v>45112965185</v>
      </c>
      <c r="E866" s="5" t="s">
        <v>57</v>
      </c>
      <c r="H866" s="9">
        <v>736.08</v>
      </c>
      <c r="I866" s="5" t="s">
        <v>22</v>
      </c>
      <c r="J866" s="5" t="s">
        <v>197</v>
      </c>
    </row>
    <row r="867" spans="1:10">
      <c r="A867" s="5" t="s">
        <v>667</v>
      </c>
      <c r="B867" s="6">
        <v>44820.841606666669</v>
      </c>
      <c r="C867" s="5" t="s">
        <v>56</v>
      </c>
      <c r="D867" s="13">
        <v>45132829191</v>
      </c>
      <c r="E867" s="5" t="s">
        <v>57</v>
      </c>
      <c r="H867" s="9">
        <v>4587.28</v>
      </c>
      <c r="I867" s="5" t="s">
        <v>22</v>
      </c>
      <c r="J867" s="5" t="s">
        <v>197</v>
      </c>
    </row>
    <row r="868" spans="1:10">
      <c r="A868" s="5" t="s">
        <v>667</v>
      </c>
      <c r="B868" s="6">
        <v>44820.841606666669</v>
      </c>
      <c r="C868" s="5" t="s">
        <v>56</v>
      </c>
      <c r="D868" s="13">
        <v>45112965321</v>
      </c>
      <c r="E868" s="5" t="s">
        <v>57</v>
      </c>
      <c r="H868" s="9">
        <v>2004</v>
      </c>
      <c r="I868" s="5" t="s">
        <v>22</v>
      </c>
      <c r="J868" s="5" t="s">
        <v>197</v>
      </c>
    </row>
    <row r="869" spans="1:10">
      <c r="A869" s="5" t="s">
        <v>667</v>
      </c>
      <c r="B869" s="6">
        <v>44820.841606666669</v>
      </c>
      <c r="C869" s="5" t="s">
        <v>56</v>
      </c>
      <c r="D869" s="13">
        <v>45132829306</v>
      </c>
      <c r="E869" s="5" t="s">
        <v>57</v>
      </c>
      <c r="H869" s="9">
        <v>961.02</v>
      </c>
      <c r="I869" s="5" t="s">
        <v>22</v>
      </c>
      <c r="J869" s="5" t="s">
        <v>197</v>
      </c>
    </row>
    <row r="870" spans="1:10">
      <c r="A870" s="5" t="s">
        <v>667</v>
      </c>
      <c r="B870" s="6">
        <v>44820.841606666669</v>
      </c>
      <c r="C870" s="5" t="s">
        <v>56</v>
      </c>
      <c r="D870" s="13">
        <v>45112965353</v>
      </c>
      <c r="E870" s="5" t="s">
        <v>57</v>
      </c>
      <c r="H870" s="9">
        <v>801</v>
      </c>
      <c r="I870" s="5" t="s">
        <v>22</v>
      </c>
      <c r="J870" s="5" t="s">
        <v>197</v>
      </c>
    </row>
    <row r="871" spans="1:10">
      <c r="A871" s="5" t="s">
        <v>667</v>
      </c>
      <c r="B871" s="6">
        <v>44820.841606666669</v>
      </c>
      <c r="C871" s="5" t="s">
        <v>56</v>
      </c>
      <c r="D871" s="13">
        <v>45152824521</v>
      </c>
      <c r="E871" s="5" t="s">
        <v>57</v>
      </c>
      <c r="H871" s="9">
        <v>1341.65</v>
      </c>
      <c r="I871" s="5" t="s">
        <v>22</v>
      </c>
      <c r="J871" s="5" t="s">
        <v>197</v>
      </c>
    </row>
    <row r="872" spans="1:10">
      <c r="A872" s="5" t="s">
        <v>667</v>
      </c>
      <c r="B872" s="6">
        <v>44820.841606666669</v>
      </c>
      <c r="C872" s="5" t="s">
        <v>56</v>
      </c>
      <c r="D872" s="13">
        <v>45122948732</v>
      </c>
      <c r="E872" s="5" t="s">
        <v>57</v>
      </c>
      <c r="H872" s="9">
        <v>5864.88</v>
      </c>
      <c r="I872" s="5" t="s">
        <v>22</v>
      </c>
      <c r="J872" s="5" t="s">
        <v>197</v>
      </c>
    </row>
    <row r="873" spans="1:10">
      <c r="A873" s="5" t="s">
        <v>667</v>
      </c>
      <c r="B873" s="6">
        <v>44820.841606666669</v>
      </c>
      <c r="C873" s="5" t="s">
        <v>56</v>
      </c>
      <c r="D873" s="13">
        <v>45132829643</v>
      </c>
      <c r="E873" s="5" t="s">
        <v>57</v>
      </c>
      <c r="H873" s="9">
        <v>1000</v>
      </c>
      <c r="I873" s="5" t="s">
        <v>22</v>
      </c>
      <c r="J873" s="5" t="s">
        <v>197</v>
      </c>
    </row>
    <row r="874" spans="1:10">
      <c r="A874" s="5" t="s">
        <v>667</v>
      </c>
      <c r="B874" s="6">
        <v>44820.841606666669</v>
      </c>
      <c r="C874" s="5" t="s">
        <v>56</v>
      </c>
      <c r="D874" s="13">
        <v>45162924562</v>
      </c>
      <c r="E874" s="5" t="s">
        <v>57</v>
      </c>
      <c r="H874" s="9">
        <v>1595.4</v>
      </c>
      <c r="I874" s="5" t="s">
        <v>22</v>
      </c>
      <c r="J874" s="5" t="s">
        <v>197</v>
      </c>
    </row>
    <row r="875" spans="1:10">
      <c r="A875" s="5" t="s">
        <v>667</v>
      </c>
      <c r="B875" s="6">
        <v>44820.841606666669</v>
      </c>
      <c r="C875" s="5" t="s">
        <v>56</v>
      </c>
      <c r="D875" s="13">
        <v>45112967291</v>
      </c>
      <c r="E875" s="5" t="s">
        <v>57</v>
      </c>
      <c r="H875" s="9">
        <v>1089</v>
      </c>
      <c r="I875" s="5" t="s">
        <v>22</v>
      </c>
      <c r="J875" s="5" t="s">
        <v>197</v>
      </c>
    </row>
    <row r="876" spans="1:10">
      <c r="A876" s="5" t="s">
        <v>667</v>
      </c>
      <c r="B876" s="6">
        <v>44820.841606666669</v>
      </c>
      <c r="C876" s="5" t="s">
        <v>56</v>
      </c>
      <c r="D876" s="13">
        <v>45152826848</v>
      </c>
      <c r="E876" s="5" t="s">
        <v>57</v>
      </c>
      <c r="H876" s="9">
        <v>10000</v>
      </c>
      <c r="I876" s="5" t="s">
        <v>22</v>
      </c>
      <c r="J876" s="5" t="s">
        <v>200</v>
      </c>
    </row>
    <row r="877" spans="1:10">
      <c r="A877" s="5" t="s">
        <v>667</v>
      </c>
      <c r="B877" s="6">
        <v>44820.841606666669</v>
      </c>
      <c r="C877" s="5" t="s">
        <v>56</v>
      </c>
      <c r="D877" s="11">
        <v>163469</v>
      </c>
      <c r="E877" s="5" t="s">
        <v>194</v>
      </c>
      <c r="H877" s="9">
        <v>15195.5</v>
      </c>
      <c r="I877" s="5" t="s">
        <v>22</v>
      </c>
      <c r="J877" s="5" t="s">
        <v>58</v>
      </c>
    </row>
    <row r="878" spans="1:10">
      <c r="A878" s="5" t="s">
        <v>667</v>
      </c>
      <c r="B878" s="6">
        <v>44820.841606666669</v>
      </c>
      <c r="C878" s="5" t="s">
        <v>56</v>
      </c>
      <c r="D878" s="13">
        <v>45122947887</v>
      </c>
      <c r="E878" s="5" t="s">
        <v>57</v>
      </c>
      <c r="H878" s="9">
        <v>2867.56</v>
      </c>
      <c r="I878" s="5" t="s">
        <v>22</v>
      </c>
      <c r="J878" s="5" t="s">
        <v>197</v>
      </c>
    </row>
    <row r="879" spans="1:10">
      <c r="A879" s="5" t="s">
        <v>667</v>
      </c>
      <c r="B879" s="6">
        <v>44820.841606666669</v>
      </c>
      <c r="C879" s="5" t="s">
        <v>56</v>
      </c>
      <c r="D879" s="13">
        <v>45122947887</v>
      </c>
      <c r="E879" s="5" t="s">
        <v>57</v>
      </c>
      <c r="H879" s="9">
        <v>876.78</v>
      </c>
      <c r="I879" s="5" t="s">
        <v>22</v>
      </c>
      <c r="J879" s="5" t="s">
        <v>197</v>
      </c>
    </row>
    <row r="880" spans="1:10">
      <c r="A880" s="5" t="s">
        <v>667</v>
      </c>
      <c r="B880" s="6">
        <v>44820.841606666669</v>
      </c>
      <c r="C880" s="5" t="s">
        <v>56</v>
      </c>
      <c r="D880" s="13">
        <v>45172894042</v>
      </c>
      <c r="E880" s="5" t="s">
        <v>57</v>
      </c>
      <c r="H880" s="9">
        <v>2737.6</v>
      </c>
      <c r="I880" s="5" t="s">
        <v>22</v>
      </c>
      <c r="J880" s="5" t="s">
        <v>58</v>
      </c>
    </row>
    <row r="881" spans="1:10">
      <c r="A881" s="5" t="s">
        <v>667</v>
      </c>
      <c r="B881" s="6">
        <v>44820.841606666669</v>
      </c>
      <c r="C881" s="5" t="s">
        <v>56</v>
      </c>
      <c r="D881" s="13">
        <v>45172893005</v>
      </c>
      <c r="E881" s="5" t="s">
        <v>57</v>
      </c>
      <c r="H881" s="9">
        <v>651.24</v>
      </c>
      <c r="I881" s="5" t="s">
        <v>22</v>
      </c>
      <c r="J881" s="5" t="s">
        <v>197</v>
      </c>
    </row>
    <row r="882" spans="1:10">
      <c r="A882" s="5" t="s">
        <v>667</v>
      </c>
      <c r="B882" s="6">
        <v>44820.841606666669</v>
      </c>
      <c r="C882" s="5" t="s">
        <v>56</v>
      </c>
      <c r="D882" s="13">
        <v>45172893072</v>
      </c>
      <c r="E882" s="5" t="s">
        <v>57</v>
      </c>
      <c r="H882" s="9">
        <v>791.84</v>
      </c>
      <c r="I882" s="5" t="s">
        <v>22</v>
      </c>
      <c r="J882" s="5" t="s">
        <v>197</v>
      </c>
    </row>
    <row r="883" spans="1:10">
      <c r="A883" s="5" t="s">
        <v>667</v>
      </c>
      <c r="B883" s="6">
        <v>44820.841606666669</v>
      </c>
      <c r="C883" s="5" t="s">
        <v>56</v>
      </c>
      <c r="D883" s="13">
        <v>45132831601</v>
      </c>
      <c r="E883" s="5" t="s">
        <v>57</v>
      </c>
      <c r="H883" s="9">
        <v>29201.18</v>
      </c>
      <c r="I883" s="5" t="s">
        <v>22</v>
      </c>
      <c r="J883" s="5" t="s">
        <v>58</v>
      </c>
    </row>
    <row r="884" spans="1:10">
      <c r="A884" s="5" t="s">
        <v>667</v>
      </c>
      <c r="B884" s="6">
        <v>44820.841606666669</v>
      </c>
      <c r="C884" s="5" t="s">
        <v>56</v>
      </c>
      <c r="D884" s="13">
        <v>45152826687</v>
      </c>
      <c r="E884" s="5" t="s">
        <v>57</v>
      </c>
      <c r="H884" s="9">
        <v>606</v>
      </c>
      <c r="I884" s="5" t="s">
        <v>22</v>
      </c>
      <c r="J884" s="5" t="s">
        <v>197</v>
      </c>
    </row>
    <row r="885" spans="1:10">
      <c r="A885" s="5" t="s">
        <v>667</v>
      </c>
      <c r="B885" s="6">
        <v>44820.841606666669</v>
      </c>
      <c r="C885" s="5" t="s">
        <v>56</v>
      </c>
      <c r="D885" s="13">
        <v>45172893139</v>
      </c>
      <c r="E885" s="5" t="s">
        <v>57</v>
      </c>
      <c r="H885" s="9">
        <v>1311.82</v>
      </c>
      <c r="I885" s="5" t="s">
        <v>22</v>
      </c>
      <c r="J885" s="5" t="s">
        <v>58</v>
      </c>
    </row>
    <row r="886" spans="1:10">
      <c r="A886" s="5" t="s">
        <v>667</v>
      </c>
      <c r="B886" s="6">
        <v>44820.841606666669</v>
      </c>
      <c r="C886" s="5" t="s">
        <v>56</v>
      </c>
      <c r="D886" s="13">
        <v>45162925265</v>
      </c>
      <c r="E886" s="5" t="s">
        <v>57</v>
      </c>
      <c r="H886" s="9">
        <v>1540.09</v>
      </c>
      <c r="I886" s="5" t="s">
        <v>22</v>
      </c>
      <c r="J886" s="5" t="s">
        <v>197</v>
      </c>
    </row>
    <row r="887" spans="1:10">
      <c r="A887" s="5" t="s">
        <v>667</v>
      </c>
      <c r="B887" s="6">
        <v>44820.841606666669</v>
      </c>
      <c r="C887" s="5" t="s">
        <v>56</v>
      </c>
      <c r="D887" s="13">
        <v>45122950973</v>
      </c>
      <c r="E887" s="5" t="s">
        <v>57</v>
      </c>
      <c r="H887" s="9">
        <v>1606.62</v>
      </c>
      <c r="I887" s="5" t="s">
        <v>22</v>
      </c>
      <c r="J887" s="5" t="s">
        <v>197</v>
      </c>
    </row>
    <row r="888" spans="1:10">
      <c r="A888" s="5" t="s">
        <v>667</v>
      </c>
      <c r="B888" s="6">
        <v>44820.841606666669</v>
      </c>
      <c r="C888" s="5" t="s">
        <v>56</v>
      </c>
      <c r="D888" s="13">
        <v>45152826782</v>
      </c>
      <c r="E888" s="5" t="s">
        <v>57</v>
      </c>
      <c r="H888" s="9">
        <v>240</v>
      </c>
      <c r="I888" s="5" t="s">
        <v>22</v>
      </c>
      <c r="J888" s="5" t="s">
        <v>197</v>
      </c>
    </row>
    <row r="889" spans="1:10">
      <c r="A889" s="5" t="s">
        <v>667</v>
      </c>
      <c r="B889" s="6">
        <v>44820.841606666669</v>
      </c>
      <c r="C889" s="5" t="s">
        <v>56</v>
      </c>
      <c r="D889" s="13">
        <v>45132831595</v>
      </c>
      <c r="E889" s="5" t="s">
        <v>57</v>
      </c>
      <c r="H889" s="9">
        <v>718.9</v>
      </c>
      <c r="I889" s="5" t="s">
        <v>22</v>
      </c>
      <c r="J889" s="5" t="s">
        <v>197</v>
      </c>
    </row>
    <row r="890" spans="1:10">
      <c r="A890" s="5" t="s">
        <v>667</v>
      </c>
      <c r="B890" s="6">
        <v>44820.841606666669</v>
      </c>
      <c r="C890" s="5" t="s">
        <v>56</v>
      </c>
      <c r="D890" s="13">
        <v>45132831707</v>
      </c>
      <c r="E890" s="5" t="s">
        <v>57</v>
      </c>
      <c r="H890" s="9">
        <v>3704.49</v>
      </c>
      <c r="I890" s="5" t="s">
        <v>22</v>
      </c>
      <c r="J890" s="5" t="s">
        <v>197</v>
      </c>
    </row>
    <row r="891" spans="1:10">
      <c r="A891" s="5" t="s">
        <v>667</v>
      </c>
      <c r="B891" s="6">
        <v>44820.841606666669</v>
      </c>
      <c r="C891" s="5" t="s">
        <v>56</v>
      </c>
      <c r="D891" s="13">
        <v>52516071101</v>
      </c>
      <c r="E891" s="5" t="s">
        <v>57</v>
      </c>
      <c r="H891" s="9">
        <v>148.47</v>
      </c>
      <c r="I891" s="5" t="s">
        <v>22</v>
      </c>
      <c r="J891" s="5" t="s">
        <v>197</v>
      </c>
    </row>
    <row r="892" spans="1:10">
      <c r="A892" s="5" t="s">
        <v>667</v>
      </c>
      <c r="B892" s="6">
        <v>44820.841606666669</v>
      </c>
      <c r="C892" s="5" t="s">
        <v>56</v>
      </c>
      <c r="D892" s="13">
        <v>45132831784</v>
      </c>
      <c r="E892" s="5" t="s">
        <v>57</v>
      </c>
      <c r="H892" s="9">
        <v>3313.96</v>
      </c>
      <c r="I892" s="5" t="s">
        <v>22</v>
      </c>
      <c r="J892" s="5" t="s">
        <v>197</v>
      </c>
    </row>
    <row r="893" spans="1:10">
      <c r="A893" s="5" t="s">
        <v>667</v>
      </c>
      <c r="B893" s="6">
        <v>44820.841606666669</v>
      </c>
      <c r="C893" s="5" t="s">
        <v>56</v>
      </c>
      <c r="D893" s="13">
        <v>45152827253</v>
      </c>
      <c r="E893" s="5" t="s">
        <v>57</v>
      </c>
      <c r="H893" s="9">
        <v>905.71</v>
      </c>
      <c r="I893" s="5" t="s">
        <v>22</v>
      </c>
      <c r="J893" s="5" t="s">
        <v>197</v>
      </c>
    </row>
    <row r="894" spans="1:10">
      <c r="A894" s="5" t="s">
        <v>667</v>
      </c>
      <c r="B894" s="6">
        <v>44820.841606666669</v>
      </c>
      <c r="C894" s="5" t="s">
        <v>56</v>
      </c>
      <c r="D894" s="13">
        <v>45172894269</v>
      </c>
      <c r="E894" s="5" t="s">
        <v>57</v>
      </c>
      <c r="H894" s="9">
        <v>13.62</v>
      </c>
      <c r="I894" s="5" t="s">
        <v>22</v>
      </c>
      <c r="J894" s="5" t="s">
        <v>197</v>
      </c>
    </row>
    <row r="895" spans="1:10">
      <c r="A895" s="5" t="s">
        <v>667</v>
      </c>
      <c r="B895" s="6">
        <v>44820.841606666669</v>
      </c>
      <c r="C895" s="5" t="s">
        <v>56</v>
      </c>
      <c r="D895" s="13">
        <v>45132831695</v>
      </c>
      <c r="E895" s="5" t="s">
        <v>57</v>
      </c>
      <c r="H895" s="9">
        <v>720</v>
      </c>
      <c r="I895" s="5" t="s">
        <v>22</v>
      </c>
      <c r="J895" s="5" t="s">
        <v>58</v>
      </c>
    </row>
    <row r="896" spans="1:10">
      <c r="A896" s="5" t="s">
        <v>667</v>
      </c>
      <c r="B896" s="6">
        <v>44820.841606666669</v>
      </c>
      <c r="C896" s="5" t="s">
        <v>56</v>
      </c>
      <c r="D896" s="13">
        <v>45143202136</v>
      </c>
      <c r="E896" s="5" t="s">
        <v>57</v>
      </c>
      <c r="H896" s="9">
        <v>5926</v>
      </c>
      <c r="I896" s="5" t="s">
        <v>22</v>
      </c>
      <c r="J896" s="5" t="s">
        <v>58</v>
      </c>
    </row>
    <row r="897" spans="1:10">
      <c r="A897" s="5" t="s">
        <v>667</v>
      </c>
      <c r="B897" s="6">
        <v>44820.841606666669</v>
      </c>
      <c r="C897" s="5" t="s">
        <v>56</v>
      </c>
      <c r="D897" s="13">
        <v>45152826879</v>
      </c>
      <c r="E897" s="5" t="s">
        <v>57</v>
      </c>
      <c r="H897" s="9">
        <v>9414</v>
      </c>
      <c r="I897" s="5" t="s">
        <v>22</v>
      </c>
      <c r="J897" s="5" t="s">
        <v>58</v>
      </c>
    </row>
    <row r="898" spans="1:10">
      <c r="A898" s="5" t="s">
        <v>667</v>
      </c>
      <c r="B898" s="6">
        <v>44820.841606666669</v>
      </c>
      <c r="C898" s="5" t="s">
        <v>56</v>
      </c>
      <c r="D898" s="13">
        <v>45162925499</v>
      </c>
      <c r="E898" s="5" t="s">
        <v>57</v>
      </c>
      <c r="H898" s="9">
        <v>3400</v>
      </c>
      <c r="I898" s="5" t="s">
        <v>22</v>
      </c>
      <c r="J898" s="5" t="s">
        <v>197</v>
      </c>
    </row>
    <row r="899" spans="1:10">
      <c r="A899" s="5" t="s">
        <v>667</v>
      </c>
      <c r="B899" s="6">
        <v>44820.841606666669</v>
      </c>
      <c r="C899" s="5" t="s">
        <v>56</v>
      </c>
      <c r="D899" s="13">
        <v>45152828060</v>
      </c>
      <c r="E899" s="5" t="s">
        <v>57</v>
      </c>
      <c r="H899" s="9">
        <v>6499.8</v>
      </c>
      <c r="I899" s="5" t="s">
        <v>22</v>
      </c>
      <c r="J899" s="5" t="s">
        <v>197</v>
      </c>
    </row>
    <row r="900" spans="1:10">
      <c r="A900" s="5" t="s">
        <v>667</v>
      </c>
      <c r="B900" s="6">
        <v>44820.841606666669</v>
      </c>
      <c r="C900" s="5" t="s">
        <v>56</v>
      </c>
      <c r="D900" s="13">
        <v>45122951350</v>
      </c>
      <c r="E900" s="5" t="s">
        <v>57</v>
      </c>
      <c r="H900" s="9">
        <v>2192</v>
      </c>
      <c r="I900" s="5" t="s">
        <v>22</v>
      </c>
      <c r="J900" s="5" t="s">
        <v>197</v>
      </c>
    </row>
    <row r="901" spans="1:10">
      <c r="A901" s="5" t="s">
        <v>667</v>
      </c>
      <c r="B901" s="6">
        <v>44820.841606666669</v>
      </c>
      <c r="C901" s="5" t="s">
        <v>56</v>
      </c>
      <c r="D901" s="13">
        <v>53512035753</v>
      </c>
      <c r="E901" s="5" t="s">
        <v>57</v>
      </c>
      <c r="H901" s="9">
        <v>419.84</v>
      </c>
      <c r="I901" s="5" t="s">
        <v>22</v>
      </c>
      <c r="J901" s="5" t="s">
        <v>197</v>
      </c>
    </row>
    <row r="902" spans="1:10">
      <c r="A902" s="5" t="s">
        <v>667</v>
      </c>
      <c r="B902" s="6">
        <v>44820.841606666669</v>
      </c>
      <c r="C902" s="5" t="s">
        <v>56</v>
      </c>
      <c r="D902" s="13">
        <v>45152827593</v>
      </c>
      <c r="E902" s="5" t="s">
        <v>57</v>
      </c>
      <c r="H902" s="9">
        <v>652.61</v>
      </c>
      <c r="I902" s="5" t="s">
        <v>22</v>
      </c>
      <c r="J902" s="5" t="s">
        <v>197</v>
      </c>
    </row>
    <row r="903" spans="1:10">
      <c r="A903" s="5" t="s">
        <v>667</v>
      </c>
      <c r="B903" s="6">
        <v>44820.841606666669</v>
      </c>
      <c r="C903" s="5" t="s">
        <v>56</v>
      </c>
      <c r="D903" s="13">
        <v>45132832316</v>
      </c>
      <c r="E903" s="5" t="s">
        <v>57</v>
      </c>
      <c r="H903" s="9">
        <v>257</v>
      </c>
      <c r="I903" s="5" t="s">
        <v>22</v>
      </c>
      <c r="J903" s="5" t="s">
        <v>197</v>
      </c>
    </row>
    <row r="904" spans="1:10">
      <c r="A904" s="5" t="s">
        <v>667</v>
      </c>
      <c r="B904" s="6">
        <v>44820.841606666669</v>
      </c>
      <c r="C904" s="5" t="s">
        <v>56</v>
      </c>
      <c r="D904" s="13">
        <v>45143202142</v>
      </c>
      <c r="E904" s="5" t="s">
        <v>57</v>
      </c>
      <c r="H904" s="9">
        <v>5265</v>
      </c>
      <c r="I904" s="5" t="s">
        <v>22</v>
      </c>
      <c r="J904" s="5" t="s">
        <v>58</v>
      </c>
    </row>
    <row r="905" spans="1:10">
      <c r="A905" s="5" t="s">
        <v>667</v>
      </c>
      <c r="B905" s="6">
        <v>44820.841606666669</v>
      </c>
      <c r="C905" s="5" t="s">
        <v>56</v>
      </c>
      <c r="D905" s="13">
        <v>45132831692</v>
      </c>
      <c r="E905" s="5" t="s">
        <v>57</v>
      </c>
      <c r="H905" s="9">
        <v>4536</v>
      </c>
      <c r="I905" s="5" t="s">
        <v>22</v>
      </c>
      <c r="J905" s="5" t="s">
        <v>58</v>
      </c>
    </row>
    <row r="906" spans="1:10">
      <c r="A906" s="5" t="s">
        <v>667</v>
      </c>
      <c r="B906" s="6">
        <v>44820.841606666669</v>
      </c>
      <c r="C906" s="5" t="s">
        <v>56</v>
      </c>
      <c r="D906" s="13">
        <v>45172893366</v>
      </c>
      <c r="E906" s="5" t="s">
        <v>57</v>
      </c>
      <c r="H906" s="9">
        <v>2564</v>
      </c>
      <c r="I906" s="5" t="s">
        <v>22</v>
      </c>
      <c r="J906" s="5" t="s">
        <v>58</v>
      </c>
    </row>
    <row r="907" spans="1:10">
      <c r="A907" s="5" t="s">
        <v>667</v>
      </c>
      <c r="B907" s="6">
        <v>44820.841606666669</v>
      </c>
      <c r="C907" s="5" t="s">
        <v>56</v>
      </c>
      <c r="D907" s="13">
        <v>45132831694</v>
      </c>
      <c r="E907" s="5" t="s">
        <v>57</v>
      </c>
      <c r="H907" s="9">
        <v>4922</v>
      </c>
      <c r="I907" s="5" t="s">
        <v>22</v>
      </c>
      <c r="J907" s="5" t="s">
        <v>58</v>
      </c>
    </row>
    <row r="908" spans="1:10">
      <c r="A908" s="5" t="s">
        <v>667</v>
      </c>
      <c r="B908" s="6">
        <v>44820.841606666669</v>
      </c>
      <c r="C908" s="5" t="s">
        <v>56</v>
      </c>
      <c r="D908" s="13">
        <v>45132832925</v>
      </c>
      <c r="E908" s="5" t="s">
        <v>57</v>
      </c>
      <c r="H908" s="9">
        <v>9794.14</v>
      </c>
      <c r="I908" s="5" t="s">
        <v>22</v>
      </c>
      <c r="J908" s="5" t="s">
        <v>197</v>
      </c>
    </row>
    <row r="909" spans="1:10">
      <c r="A909" s="5" t="s">
        <v>667</v>
      </c>
      <c r="B909" s="6">
        <v>44820.841606666669</v>
      </c>
      <c r="C909" s="5" t="s">
        <v>56</v>
      </c>
      <c r="D909" s="13">
        <v>45152826885</v>
      </c>
      <c r="E909" s="5" t="s">
        <v>57</v>
      </c>
      <c r="H909" s="9">
        <v>2024</v>
      </c>
      <c r="I909" s="5" t="s">
        <v>22</v>
      </c>
      <c r="J909" s="5" t="s">
        <v>58</v>
      </c>
    </row>
    <row r="910" spans="1:10">
      <c r="A910" s="5" t="s">
        <v>667</v>
      </c>
      <c r="B910" s="6">
        <v>44820.841606666669</v>
      </c>
      <c r="C910" s="5" t="s">
        <v>56</v>
      </c>
      <c r="D910" s="13">
        <v>45162926522</v>
      </c>
      <c r="E910" s="5" t="s">
        <v>57</v>
      </c>
      <c r="H910" s="9">
        <v>9404.4</v>
      </c>
      <c r="I910" s="5" t="s">
        <v>22</v>
      </c>
      <c r="J910" s="5" t="s">
        <v>58</v>
      </c>
    </row>
    <row r="911" spans="1:10">
      <c r="A911" s="5" t="s">
        <v>667</v>
      </c>
      <c r="B911" s="6">
        <v>44820.841606666669</v>
      </c>
      <c r="C911" s="5" t="s">
        <v>56</v>
      </c>
      <c r="D911" s="13">
        <v>45143203334</v>
      </c>
      <c r="E911" s="5" t="s">
        <v>57</v>
      </c>
      <c r="H911" s="9">
        <v>3639</v>
      </c>
      <c r="I911" s="5" t="s">
        <v>22</v>
      </c>
      <c r="J911" s="5" t="s">
        <v>197</v>
      </c>
    </row>
    <row r="912" spans="1:10">
      <c r="A912" s="5" t="s">
        <v>667</v>
      </c>
      <c r="B912" s="6">
        <v>44820.841606666669</v>
      </c>
      <c r="C912" s="5" t="s">
        <v>56</v>
      </c>
      <c r="D912" s="13">
        <v>45152826884</v>
      </c>
      <c r="E912" s="5" t="s">
        <v>57</v>
      </c>
      <c r="H912" s="9">
        <v>1701</v>
      </c>
      <c r="I912" s="5" t="s">
        <v>22</v>
      </c>
      <c r="J912" s="5" t="s">
        <v>58</v>
      </c>
    </row>
    <row r="913" spans="1:10">
      <c r="A913" s="5" t="s">
        <v>667</v>
      </c>
      <c r="B913" s="6">
        <v>44820.841606666669</v>
      </c>
      <c r="C913" s="5" t="s">
        <v>56</v>
      </c>
      <c r="D913" s="13">
        <v>295402000380050</v>
      </c>
      <c r="E913" s="5" t="s">
        <v>60</v>
      </c>
      <c r="H913" s="9">
        <v>32295.22</v>
      </c>
      <c r="I913" s="5" t="s">
        <v>22</v>
      </c>
      <c r="J913" s="8" t="s">
        <v>61</v>
      </c>
    </row>
    <row r="914" spans="1:10">
      <c r="A914" s="5" t="s">
        <v>667</v>
      </c>
      <c r="B914" s="6">
        <v>44820.841606666669</v>
      </c>
      <c r="C914" s="5" t="s">
        <v>56</v>
      </c>
      <c r="D914" s="11"/>
      <c r="E914" s="8"/>
      <c r="F914" s="9">
        <v>5091.5</v>
      </c>
      <c r="I914" s="7" t="s">
        <v>9</v>
      </c>
      <c r="J914" s="8" t="s">
        <v>187</v>
      </c>
    </row>
    <row r="915" spans="1:10">
      <c r="A915" s="5" t="s">
        <v>667</v>
      </c>
      <c r="B915" s="6">
        <v>44820.841606666669</v>
      </c>
      <c r="C915" s="5" t="s">
        <v>56</v>
      </c>
      <c r="D915" s="11"/>
      <c r="E915" s="8"/>
      <c r="F915" s="9">
        <v>7844.1</v>
      </c>
      <c r="I915" s="7" t="s">
        <v>9</v>
      </c>
      <c r="J915" s="5" t="s">
        <v>271</v>
      </c>
    </row>
    <row r="916" spans="1:10">
      <c r="A916" s="5" t="s">
        <v>667</v>
      </c>
      <c r="B916" s="6">
        <v>44820.841606666669</v>
      </c>
      <c r="C916" s="5" t="s">
        <v>56</v>
      </c>
      <c r="D916" s="11"/>
      <c r="E916" s="8"/>
      <c r="F916" s="9">
        <v>3712.5</v>
      </c>
      <c r="I916" s="7" t="s">
        <v>9</v>
      </c>
      <c r="J916" s="5" t="s">
        <v>272</v>
      </c>
    </row>
    <row r="917" spans="1:10">
      <c r="A917" s="5" t="s">
        <v>667</v>
      </c>
      <c r="B917" s="6">
        <v>44820.841606666669</v>
      </c>
      <c r="C917" s="5" t="s">
        <v>56</v>
      </c>
      <c r="D917" s="11"/>
      <c r="E917" s="8"/>
      <c r="F917" s="9">
        <v>103854.7</v>
      </c>
      <c r="I917" s="7" t="s">
        <v>9</v>
      </c>
      <c r="J917" s="5" t="s">
        <v>195</v>
      </c>
    </row>
    <row r="918" spans="1:10">
      <c r="A918" s="5" t="s">
        <v>667</v>
      </c>
      <c r="B918" s="6">
        <v>44820.841606666669</v>
      </c>
      <c r="C918" s="5" t="s">
        <v>56</v>
      </c>
      <c r="D918" s="11"/>
      <c r="E918" s="8"/>
      <c r="F918" s="9">
        <v>53816.6</v>
      </c>
      <c r="I918" s="7" t="s">
        <v>9</v>
      </c>
      <c r="J918" s="5" t="s">
        <v>58</v>
      </c>
    </row>
    <row r="919" spans="1:10">
      <c r="A919" s="5" t="s">
        <v>667</v>
      </c>
      <c r="B919" s="6">
        <v>44820.841606666669</v>
      </c>
      <c r="C919" s="5" t="s">
        <v>56</v>
      </c>
      <c r="D919" s="11"/>
      <c r="E919" s="8"/>
      <c r="F919" s="9">
        <v>10089</v>
      </c>
      <c r="I919" s="7" t="s">
        <v>9</v>
      </c>
      <c r="J919" s="8" t="s">
        <v>205</v>
      </c>
    </row>
    <row r="920" spans="1:10">
      <c r="A920" s="5" t="s">
        <v>667</v>
      </c>
      <c r="B920" s="6">
        <v>44820.841606666669</v>
      </c>
      <c r="C920" s="5" t="s">
        <v>56</v>
      </c>
      <c r="D920" s="11"/>
      <c r="E920" s="8"/>
      <c r="F920" s="9">
        <v>8946.2999999999993</v>
      </c>
      <c r="I920" s="7" t="s">
        <v>9</v>
      </c>
      <c r="J920" s="8" t="s">
        <v>199</v>
      </c>
    </row>
    <row r="921" spans="1:10">
      <c r="A921" s="5" t="s">
        <v>667</v>
      </c>
      <c r="B921" s="6">
        <v>44820.841606666669</v>
      </c>
      <c r="C921" s="5" t="s">
        <v>56</v>
      </c>
      <c r="D921" s="11"/>
      <c r="E921" s="8"/>
      <c r="F921" s="9">
        <v>3665.6</v>
      </c>
      <c r="I921" s="7" t="s">
        <v>9</v>
      </c>
      <c r="J921" s="8" t="s">
        <v>273</v>
      </c>
    </row>
    <row r="922" spans="1:10">
      <c r="A922" s="5" t="s">
        <v>667</v>
      </c>
      <c r="B922" s="6">
        <v>44820.841606666669</v>
      </c>
      <c r="C922" s="5" t="s">
        <v>56</v>
      </c>
      <c r="D922" s="11"/>
      <c r="E922" s="8"/>
      <c r="F922" s="9">
        <v>4801.1000000000004</v>
      </c>
      <c r="I922" s="7" t="s">
        <v>9</v>
      </c>
      <c r="J922" s="8" t="s">
        <v>274</v>
      </c>
    </row>
    <row r="923" spans="1:10">
      <c r="A923" s="5" t="s">
        <v>667</v>
      </c>
      <c r="B923" s="6">
        <v>44820.841606666669</v>
      </c>
      <c r="C923" s="5" t="s">
        <v>56</v>
      </c>
      <c r="D923" s="11"/>
      <c r="E923" s="8"/>
      <c r="F923" s="9">
        <v>15075.9</v>
      </c>
      <c r="I923" s="7" t="s">
        <v>9</v>
      </c>
      <c r="J923" s="8" t="s">
        <v>66</v>
      </c>
    </row>
    <row r="924" spans="1:10">
      <c r="A924" s="5" t="s">
        <v>667</v>
      </c>
      <c r="B924" s="6">
        <v>44820.841606666669</v>
      </c>
      <c r="C924" s="5" t="s">
        <v>56</v>
      </c>
      <c r="D924" s="11"/>
      <c r="E924" s="8"/>
      <c r="F924" s="9">
        <v>9754.5</v>
      </c>
      <c r="I924" s="7" t="s">
        <v>9</v>
      </c>
      <c r="J924" s="8" t="s">
        <v>191</v>
      </c>
    </row>
    <row r="925" spans="1:10">
      <c r="A925" s="5" t="s">
        <v>667</v>
      </c>
      <c r="B925" s="6">
        <v>44820.841606666669</v>
      </c>
      <c r="C925" s="5" t="s">
        <v>56</v>
      </c>
      <c r="D925" s="11"/>
      <c r="E925" s="8"/>
      <c r="F925" s="9">
        <v>21608.7</v>
      </c>
      <c r="I925" s="7" t="s">
        <v>9</v>
      </c>
      <c r="J925" s="5" t="s">
        <v>200</v>
      </c>
    </row>
    <row r="926" spans="1:10">
      <c r="A926" s="10" t="s">
        <v>15</v>
      </c>
      <c r="B926" s="3"/>
      <c r="C926" s="3"/>
      <c r="D926" s="16">
        <f>249151.5+696</f>
        <v>249847.5</v>
      </c>
      <c r="E926" s="8"/>
      <c r="F926" s="14">
        <f>SUM(F858:G925)</f>
        <v>249847.5</v>
      </c>
      <c r="H926" s="9"/>
      <c r="I926" s="7"/>
      <c r="J926" s="8"/>
    </row>
    <row r="927" spans="1:10">
      <c r="A927" s="12" t="s">
        <v>16</v>
      </c>
      <c r="B927" s="12" t="s">
        <v>17</v>
      </c>
      <c r="C927" s="12" t="s">
        <v>18</v>
      </c>
      <c r="D927" s="11"/>
      <c r="E927" s="8"/>
      <c r="H927" s="9"/>
      <c r="I927" s="7"/>
      <c r="J927" s="8"/>
    </row>
    <row r="928" spans="1:10" ht="15.75">
      <c r="A928" s="5"/>
      <c r="B928" s="6"/>
      <c r="C928" s="5"/>
      <c r="D928" s="21">
        <v>111840158</v>
      </c>
      <c r="E928" s="8"/>
      <c r="H928" s="9"/>
      <c r="I928" s="7"/>
      <c r="J928" s="8"/>
    </row>
    <row r="929" spans="1:10" ht="15.75">
      <c r="A929" s="5"/>
      <c r="B929" s="6"/>
      <c r="C929" s="5"/>
      <c r="D929" s="21">
        <v>111842009</v>
      </c>
      <c r="E929" s="8"/>
      <c r="H929" s="9"/>
      <c r="I929" s="7"/>
      <c r="J929" s="8"/>
    </row>
    <row r="930" spans="1:10">
      <c r="A930" s="5"/>
      <c r="B930" s="6"/>
      <c r="C930" s="5"/>
      <c r="D930" s="11"/>
      <c r="E930" s="8"/>
      <c r="H930" s="9"/>
      <c r="I930" s="7"/>
      <c r="J930" s="8"/>
    </row>
    <row r="931" spans="1:10">
      <c r="A931" s="1" t="s">
        <v>0</v>
      </c>
      <c r="B931" s="2"/>
      <c r="C931" s="2"/>
      <c r="D931" s="2"/>
      <c r="E931" s="2"/>
      <c r="F931" s="2"/>
      <c r="G931" s="2"/>
      <c r="H931" s="2"/>
      <c r="I931" s="2"/>
      <c r="J931" s="2"/>
    </row>
    <row r="932" spans="1:10">
      <c r="A932" s="3" t="s">
        <v>645</v>
      </c>
      <c r="B932" s="2"/>
      <c r="C932" s="2"/>
      <c r="D932" s="2"/>
      <c r="E932" s="2"/>
      <c r="F932" s="2"/>
      <c r="G932" s="2"/>
      <c r="H932" s="2"/>
      <c r="I932" s="2"/>
      <c r="J932" s="2"/>
    </row>
    <row r="933" spans="1:10">
      <c r="A933" s="103" t="s">
        <v>0</v>
      </c>
      <c r="B933" s="103" t="s">
        <v>2</v>
      </c>
      <c r="C933" s="103" t="s">
        <v>3</v>
      </c>
      <c r="D933" s="103" t="s">
        <v>4</v>
      </c>
      <c r="E933" s="103" t="s">
        <v>5</v>
      </c>
      <c r="F933" s="105" t="s">
        <v>6</v>
      </c>
      <c r="G933" s="106"/>
      <c r="H933" s="107"/>
      <c r="I933" s="103" t="s">
        <v>7</v>
      </c>
      <c r="J933" s="103" t="s">
        <v>8</v>
      </c>
    </row>
    <row r="934" spans="1:10">
      <c r="A934" s="104"/>
      <c r="B934" s="104"/>
      <c r="C934" s="104"/>
      <c r="D934" s="104"/>
      <c r="E934" s="104"/>
      <c r="F934" s="46" t="s">
        <v>9</v>
      </c>
      <c r="G934" s="46" t="s">
        <v>10</v>
      </c>
      <c r="H934" s="46" t="s">
        <v>11</v>
      </c>
      <c r="I934" s="104"/>
      <c r="J934" s="104"/>
    </row>
    <row r="935" spans="1:10">
      <c r="A935" s="5" t="s">
        <v>666</v>
      </c>
      <c r="B935" s="6">
        <v>44821.468760937503</v>
      </c>
      <c r="C935" s="5" t="s">
        <v>56</v>
      </c>
      <c r="D935" s="13">
        <v>45143203796</v>
      </c>
      <c r="E935" s="5" t="s">
        <v>57</v>
      </c>
      <c r="H935" s="9">
        <v>21434.16</v>
      </c>
      <c r="I935" s="5" t="s">
        <v>22</v>
      </c>
      <c r="J935" s="5" t="s">
        <v>197</v>
      </c>
    </row>
    <row r="936" spans="1:10">
      <c r="A936" s="5" t="s">
        <v>666</v>
      </c>
      <c r="B936" s="6">
        <v>44821.468760937503</v>
      </c>
      <c r="C936" s="5" t="s">
        <v>56</v>
      </c>
      <c r="D936" s="11"/>
      <c r="E936" s="8"/>
      <c r="F936" s="9">
        <v>78918.399999999994</v>
      </c>
      <c r="I936" s="7" t="s">
        <v>9</v>
      </c>
      <c r="J936" s="8" t="s">
        <v>186</v>
      </c>
    </row>
    <row r="937" spans="1:10">
      <c r="A937" s="5" t="s">
        <v>666</v>
      </c>
      <c r="B937" s="6">
        <v>44821.468760937503</v>
      </c>
      <c r="C937" s="5" t="s">
        <v>56</v>
      </c>
      <c r="D937" s="11"/>
      <c r="E937" s="8"/>
      <c r="F937" s="9">
        <v>32194.3</v>
      </c>
      <c r="I937" s="7" t="s">
        <v>9</v>
      </c>
      <c r="J937" s="8" t="s">
        <v>63</v>
      </c>
    </row>
    <row r="938" spans="1:10">
      <c r="A938" s="5" t="s">
        <v>666</v>
      </c>
      <c r="B938" s="6">
        <v>44821.468760937503</v>
      </c>
      <c r="C938" s="5" t="s">
        <v>56</v>
      </c>
      <c r="D938" s="11"/>
      <c r="E938" s="8"/>
      <c r="F938" s="9">
        <v>5410.4</v>
      </c>
      <c r="I938" s="7" t="s">
        <v>9</v>
      </c>
      <c r="J938" s="8" t="s">
        <v>187</v>
      </c>
    </row>
    <row r="939" spans="1:10">
      <c r="A939" s="5" t="s">
        <v>666</v>
      </c>
      <c r="B939" s="6">
        <v>44821.468760937503</v>
      </c>
      <c r="C939" s="5" t="s">
        <v>56</v>
      </c>
      <c r="D939" s="11"/>
      <c r="E939" s="8"/>
      <c r="F939" s="9">
        <v>60157.8</v>
      </c>
      <c r="I939" s="7" t="s">
        <v>9</v>
      </c>
      <c r="J939" s="5" t="s">
        <v>64</v>
      </c>
    </row>
    <row r="940" spans="1:10">
      <c r="A940" s="5" t="s">
        <v>666</v>
      </c>
      <c r="B940" s="6">
        <v>44821.468760937503</v>
      </c>
      <c r="C940" s="5" t="s">
        <v>56</v>
      </c>
      <c r="D940" s="11"/>
      <c r="E940" s="8"/>
      <c r="F940" s="9">
        <v>172442.2</v>
      </c>
      <c r="I940" s="7" t="s">
        <v>9</v>
      </c>
      <c r="J940" s="8" t="s">
        <v>188</v>
      </c>
    </row>
    <row r="941" spans="1:10">
      <c r="A941" s="5" t="s">
        <v>666</v>
      </c>
      <c r="B941" s="6">
        <v>44821.468760937503</v>
      </c>
      <c r="C941" s="5" t="s">
        <v>56</v>
      </c>
      <c r="D941" s="11"/>
      <c r="E941" s="8"/>
      <c r="F941" s="9">
        <v>20362</v>
      </c>
      <c r="I941" s="7" t="s">
        <v>9</v>
      </c>
      <c r="J941" s="8" t="s">
        <v>189</v>
      </c>
    </row>
    <row r="942" spans="1:10">
      <c r="A942" s="5" t="s">
        <v>666</v>
      </c>
      <c r="B942" s="6">
        <v>44821.468760937503</v>
      </c>
      <c r="C942" s="5" t="s">
        <v>56</v>
      </c>
      <c r="D942" s="11"/>
      <c r="E942" s="8"/>
      <c r="F942" s="9">
        <v>9613.4</v>
      </c>
      <c r="I942" s="7" t="s">
        <v>9</v>
      </c>
      <c r="J942" s="5" t="s">
        <v>198</v>
      </c>
    </row>
    <row r="943" spans="1:10">
      <c r="A943" s="5" t="s">
        <v>666</v>
      </c>
      <c r="B943" s="6">
        <v>44821.468760937503</v>
      </c>
      <c r="C943" s="5" t="s">
        <v>56</v>
      </c>
      <c r="D943" s="11"/>
      <c r="E943" s="8"/>
      <c r="F943" s="9">
        <v>26067.200000000001</v>
      </c>
      <c r="I943" s="7" t="s">
        <v>9</v>
      </c>
      <c r="J943" s="8" t="s">
        <v>190</v>
      </c>
    </row>
    <row r="944" spans="1:10">
      <c r="A944" s="5" t="s">
        <v>666</v>
      </c>
      <c r="B944" s="6">
        <v>44821.468760937503</v>
      </c>
      <c r="C944" s="5" t="s">
        <v>56</v>
      </c>
      <c r="D944" s="11"/>
      <c r="E944" s="8"/>
      <c r="F944" s="9">
        <v>8825.2999999999993</v>
      </c>
      <c r="I944" s="7" t="s">
        <v>9</v>
      </c>
      <c r="J944" s="8" t="s">
        <v>275</v>
      </c>
    </row>
    <row r="945" spans="1:10">
      <c r="A945" s="5" t="s">
        <v>666</v>
      </c>
      <c r="B945" s="6">
        <v>44821.468760937503</v>
      </c>
      <c r="C945" s="5" t="s">
        <v>56</v>
      </c>
      <c r="D945" s="11"/>
      <c r="E945" s="8"/>
      <c r="F945" s="9">
        <v>10062.299999999999</v>
      </c>
      <c r="I945" s="7" t="s">
        <v>9</v>
      </c>
      <c r="J945" s="8" t="s">
        <v>192</v>
      </c>
    </row>
    <row r="946" spans="1:10">
      <c r="A946" s="5" t="s">
        <v>666</v>
      </c>
      <c r="B946" s="6">
        <v>44821.468760937503</v>
      </c>
      <c r="C946" s="5" t="s">
        <v>56</v>
      </c>
      <c r="D946" s="11"/>
      <c r="E946" s="8"/>
      <c r="F946" s="9">
        <v>26230.3</v>
      </c>
      <c r="I946" s="7" t="s">
        <v>9</v>
      </c>
      <c r="J946" s="8" t="s">
        <v>276</v>
      </c>
    </row>
    <row r="947" spans="1:10">
      <c r="A947" s="10" t="s">
        <v>15</v>
      </c>
      <c r="B947" s="3"/>
      <c r="C947" s="3"/>
      <c r="D947" s="16">
        <f>423905.2+26738.4</f>
        <v>450643.60000000003</v>
      </c>
      <c r="E947" s="8"/>
      <c r="F947" s="14">
        <f>SUM(F935:G946)</f>
        <v>450283.6</v>
      </c>
      <c r="H947" s="9"/>
      <c r="I947" s="7"/>
      <c r="J947" s="8"/>
    </row>
    <row r="948" spans="1:10">
      <c r="A948" s="12" t="s">
        <v>16</v>
      </c>
      <c r="B948" s="12" t="s">
        <v>17</v>
      </c>
      <c r="C948" s="12" t="s">
        <v>18</v>
      </c>
      <c r="D948" s="11"/>
      <c r="E948" s="8"/>
      <c r="H948" s="9"/>
      <c r="I948" s="7"/>
      <c r="J948" s="8"/>
    </row>
    <row r="949" spans="1:10" ht="15.75">
      <c r="A949" s="5"/>
      <c r="B949" s="6"/>
      <c r="C949" s="5"/>
      <c r="D949" s="21">
        <v>111840291</v>
      </c>
      <c r="E949" s="8"/>
      <c r="H949" s="9"/>
      <c r="I949" s="7"/>
      <c r="J949" s="8"/>
    </row>
    <row r="950" spans="1:10" ht="15.75">
      <c r="A950" s="5"/>
      <c r="B950" s="6"/>
      <c r="C950" s="5"/>
      <c r="D950" s="21">
        <v>111842010</v>
      </c>
      <c r="E950" s="8"/>
      <c r="H950" s="9"/>
      <c r="I950" s="7"/>
      <c r="J950" s="8"/>
    </row>
    <row r="951" spans="1:10">
      <c r="A951" s="5"/>
      <c r="B951" s="6"/>
      <c r="C951" s="5"/>
      <c r="D951" s="11"/>
      <c r="E951" s="8"/>
      <c r="H951" s="9"/>
      <c r="I951" s="7"/>
      <c r="J951" s="8"/>
    </row>
    <row r="952" spans="1:10">
      <c r="A952" s="5" t="s">
        <v>665</v>
      </c>
      <c r="B952" s="6">
        <v>44821.564218645835</v>
      </c>
      <c r="C952" s="5" t="s">
        <v>202</v>
      </c>
      <c r="D952" s="13">
        <v>45172895500</v>
      </c>
      <c r="E952" s="5" t="s">
        <v>57</v>
      </c>
      <c r="H952" s="9">
        <v>1088</v>
      </c>
      <c r="I952" s="5" t="s">
        <v>22</v>
      </c>
      <c r="J952" s="5" t="s">
        <v>58</v>
      </c>
    </row>
    <row r="953" spans="1:10">
      <c r="A953" s="5" t="s">
        <v>664</v>
      </c>
      <c r="B953" s="6">
        <v>44821.564218645835</v>
      </c>
      <c r="C953" s="5" t="s">
        <v>56</v>
      </c>
      <c r="D953" s="13">
        <v>45172895501</v>
      </c>
      <c r="E953" s="5" t="s">
        <v>57</v>
      </c>
      <c r="H953" s="9">
        <v>1180.29</v>
      </c>
      <c r="I953" s="5" t="s">
        <v>22</v>
      </c>
      <c r="J953" s="5" t="s">
        <v>58</v>
      </c>
    </row>
    <row r="954" spans="1:10">
      <c r="A954" s="5" t="s">
        <v>664</v>
      </c>
      <c r="B954" s="6">
        <v>44821.564218645835</v>
      </c>
      <c r="C954" s="5" t="s">
        <v>56</v>
      </c>
      <c r="D954" s="13">
        <v>45172893200</v>
      </c>
      <c r="E954" s="5" t="s">
        <v>57</v>
      </c>
      <c r="H954" s="9">
        <v>881.4</v>
      </c>
      <c r="I954" s="5" t="s">
        <v>22</v>
      </c>
      <c r="J954" s="5" t="s">
        <v>197</v>
      </c>
    </row>
    <row r="955" spans="1:10">
      <c r="A955" s="5" t="s">
        <v>664</v>
      </c>
      <c r="B955" s="6">
        <v>44821.564218645835</v>
      </c>
      <c r="C955" s="5" t="s">
        <v>56</v>
      </c>
      <c r="D955" s="13">
        <v>295402000390017</v>
      </c>
      <c r="E955" s="5" t="s">
        <v>60</v>
      </c>
      <c r="H955" s="9">
        <v>20807.990000000002</v>
      </c>
      <c r="I955" s="5" t="s">
        <v>22</v>
      </c>
      <c r="J955" s="8" t="s">
        <v>61</v>
      </c>
    </row>
    <row r="956" spans="1:10">
      <c r="A956" s="5" t="s">
        <v>664</v>
      </c>
      <c r="B956" s="6">
        <v>44821.564218645835</v>
      </c>
      <c r="C956" s="5" t="s">
        <v>56</v>
      </c>
      <c r="D956" s="11">
        <v>400688</v>
      </c>
      <c r="E956" s="5" t="s">
        <v>57</v>
      </c>
      <c r="H956" s="9">
        <v>110500</v>
      </c>
      <c r="I956" s="5" t="s">
        <v>22</v>
      </c>
      <c r="J956" s="5" t="s">
        <v>195</v>
      </c>
    </row>
    <row r="957" spans="1:10">
      <c r="A957" s="5" t="s">
        <v>664</v>
      </c>
      <c r="B957" s="6">
        <v>44821.564218645835</v>
      </c>
      <c r="C957" s="5" t="s">
        <v>56</v>
      </c>
      <c r="D957" s="11">
        <v>400690</v>
      </c>
      <c r="E957" s="8" t="s">
        <v>47</v>
      </c>
      <c r="H957" s="9">
        <v>696</v>
      </c>
      <c r="I957" s="5" t="s">
        <v>22</v>
      </c>
      <c r="J957" s="5" t="s">
        <v>195</v>
      </c>
    </row>
    <row r="958" spans="1:10">
      <c r="A958" s="5" t="s">
        <v>664</v>
      </c>
      <c r="B958" s="6">
        <v>44821.564218645835</v>
      </c>
      <c r="C958" s="5" t="s">
        <v>56</v>
      </c>
      <c r="D958" s="11">
        <v>350728</v>
      </c>
      <c r="E958" s="5" t="s">
        <v>57</v>
      </c>
      <c r="H958" s="9">
        <v>4000</v>
      </c>
      <c r="I958" s="5" t="s">
        <v>22</v>
      </c>
      <c r="J958" s="5" t="s">
        <v>58</v>
      </c>
    </row>
    <row r="959" spans="1:10">
      <c r="A959" s="10" t="s">
        <v>15</v>
      </c>
      <c r="B959" s="3"/>
      <c r="C959" s="3"/>
      <c r="D959" s="11"/>
      <c r="E959" s="8"/>
      <c r="H959" s="9"/>
      <c r="I959" s="7"/>
      <c r="J959" s="8"/>
    </row>
    <row r="960" spans="1:10">
      <c r="A960" s="12" t="s">
        <v>16</v>
      </c>
      <c r="B960" s="12" t="s">
        <v>17</v>
      </c>
      <c r="C960" s="12" t="s">
        <v>18</v>
      </c>
      <c r="D960" s="11"/>
      <c r="E960" s="8"/>
      <c r="H960" s="9"/>
      <c r="I960" s="7"/>
      <c r="J960" s="8"/>
    </row>
    <row r="961" spans="1:10">
      <c r="A961" s="58" t="s">
        <v>498</v>
      </c>
      <c r="B961" s="23"/>
      <c r="C961" s="23"/>
    </row>
    <row r="962" spans="1:10">
      <c r="A962" s="59" t="s">
        <v>1123</v>
      </c>
      <c r="B962" s="23"/>
      <c r="C962" s="23"/>
    </row>
    <row r="964" spans="1:10">
      <c r="A964" s="1" t="s">
        <v>0</v>
      </c>
      <c r="B964" s="2"/>
      <c r="C964" s="2"/>
      <c r="D964" s="2"/>
      <c r="E964" s="2"/>
      <c r="F964" s="2"/>
      <c r="G964" s="2"/>
      <c r="H964" s="2"/>
      <c r="I964" s="2"/>
      <c r="J964" s="2"/>
    </row>
    <row r="965" spans="1:10">
      <c r="A965" s="3" t="s">
        <v>708</v>
      </c>
      <c r="B965" s="2"/>
      <c r="C965" s="2"/>
      <c r="D965" s="2"/>
      <c r="E965" s="2"/>
      <c r="F965" s="2"/>
      <c r="G965" s="2"/>
      <c r="H965" s="2"/>
      <c r="I965" s="2"/>
      <c r="J965" s="2"/>
    </row>
    <row r="966" spans="1:10">
      <c r="A966" s="103" t="s">
        <v>0</v>
      </c>
      <c r="B966" s="103" t="s">
        <v>2</v>
      </c>
      <c r="C966" s="103" t="s">
        <v>3</v>
      </c>
      <c r="D966" s="103" t="s">
        <v>4</v>
      </c>
      <c r="E966" s="103" t="s">
        <v>5</v>
      </c>
      <c r="F966" s="105" t="s">
        <v>6</v>
      </c>
      <c r="G966" s="106"/>
      <c r="H966" s="107"/>
      <c r="I966" s="103" t="s">
        <v>7</v>
      </c>
      <c r="J966" s="103" t="s">
        <v>8</v>
      </c>
    </row>
    <row r="967" spans="1:10">
      <c r="A967" s="104"/>
      <c r="B967" s="104"/>
      <c r="C967" s="104"/>
      <c r="D967" s="104"/>
      <c r="E967" s="104"/>
      <c r="F967" s="46" t="s">
        <v>9</v>
      </c>
      <c r="G967" s="46" t="s">
        <v>10</v>
      </c>
      <c r="H967" s="46" t="s">
        <v>11</v>
      </c>
      <c r="I967" s="104"/>
      <c r="J967" s="104"/>
    </row>
    <row r="968" spans="1:10" s="41" customFormat="1">
      <c r="A968" s="17" t="s">
        <v>720</v>
      </c>
      <c r="B968" s="66"/>
      <c r="C968" s="66" t="s">
        <v>257</v>
      </c>
      <c r="D968" s="64"/>
      <c r="E968" s="64"/>
      <c r="F968" s="65"/>
      <c r="G968" s="65"/>
      <c r="H968" s="65"/>
      <c r="I968" s="64"/>
      <c r="J968" s="64"/>
    </row>
    <row r="969" spans="1:10" s="41" customFormat="1">
      <c r="A969" s="10" t="s">
        <v>15</v>
      </c>
      <c r="B969" s="3"/>
      <c r="C969" s="3"/>
      <c r="D969" s="64"/>
      <c r="E969" s="64"/>
      <c r="F969" s="65"/>
      <c r="G969" s="65"/>
      <c r="H969" s="65"/>
      <c r="I969" s="64"/>
      <c r="J969" s="64"/>
    </row>
    <row r="970" spans="1:10" s="41" customFormat="1">
      <c r="A970" s="12" t="s">
        <v>16</v>
      </c>
      <c r="B970" s="12" t="s">
        <v>17</v>
      </c>
      <c r="C970" s="12" t="s">
        <v>18</v>
      </c>
      <c r="D970" s="64"/>
      <c r="E970" s="64"/>
      <c r="F970" s="65"/>
      <c r="G970" s="65"/>
      <c r="H970" s="65"/>
      <c r="I970" s="64"/>
      <c r="J970" s="64"/>
    </row>
    <row r="971" spans="1:10" s="41" customFormat="1">
      <c r="A971" s="64"/>
      <c r="B971" s="64"/>
      <c r="C971" s="64"/>
      <c r="D971" s="64"/>
      <c r="E971" s="64"/>
      <c r="F971" s="65"/>
      <c r="G971" s="65"/>
      <c r="H971" s="65"/>
      <c r="I971" s="64"/>
      <c r="J971" s="64"/>
    </row>
    <row r="972" spans="1:10">
      <c r="A972" s="1" t="s">
        <v>0</v>
      </c>
      <c r="B972" s="2"/>
      <c r="C972" s="2"/>
      <c r="D972" s="2"/>
      <c r="E972" s="2"/>
      <c r="F972" s="2"/>
      <c r="G972" s="2"/>
      <c r="H972" s="2"/>
      <c r="I972" s="2"/>
      <c r="J972" s="2"/>
    </row>
    <row r="973" spans="1:10">
      <c r="A973" s="3" t="s">
        <v>708</v>
      </c>
      <c r="B973" s="2"/>
      <c r="C973" s="2"/>
      <c r="D973" s="2"/>
      <c r="E973" s="2"/>
      <c r="F973" s="2"/>
      <c r="G973" s="2"/>
      <c r="H973" s="2"/>
      <c r="I973" s="2"/>
      <c r="J973" s="2"/>
    </row>
    <row r="974" spans="1:10">
      <c r="A974" s="103" t="s">
        <v>0</v>
      </c>
      <c r="B974" s="103" t="s">
        <v>2</v>
      </c>
      <c r="C974" s="103" t="s">
        <v>3</v>
      </c>
      <c r="D974" s="103" t="s">
        <v>4</v>
      </c>
      <c r="E974" s="103" t="s">
        <v>5</v>
      </c>
      <c r="F974" s="105" t="s">
        <v>6</v>
      </c>
      <c r="G974" s="106"/>
      <c r="H974" s="107"/>
      <c r="I974" s="103" t="s">
        <v>7</v>
      </c>
      <c r="J974" s="103" t="s">
        <v>8</v>
      </c>
    </row>
    <row r="975" spans="1:10">
      <c r="A975" s="104"/>
      <c r="B975" s="104"/>
      <c r="C975" s="104"/>
      <c r="D975" s="104"/>
      <c r="E975" s="104"/>
      <c r="F975" s="46" t="s">
        <v>9</v>
      </c>
      <c r="G975" s="46" t="s">
        <v>10</v>
      </c>
      <c r="H975" s="46" t="s">
        <v>11</v>
      </c>
      <c r="I975" s="104"/>
      <c r="J975" s="104"/>
    </row>
    <row r="976" spans="1:10">
      <c r="A976" s="5" t="s">
        <v>715</v>
      </c>
      <c r="B976" s="6">
        <v>44823.735910243056</v>
      </c>
      <c r="C976" s="5" t="s">
        <v>56</v>
      </c>
      <c r="D976" s="11"/>
      <c r="E976" s="8"/>
      <c r="G976" s="9">
        <v>521.07000000000005</v>
      </c>
      <c r="I976" s="7" t="s">
        <v>10</v>
      </c>
      <c r="J976" s="8" t="s">
        <v>187</v>
      </c>
    </row>
    <row r="977" spans="1:10">
      <c r="A977" s="5" t="s">
        <v>715</v>
      </c>
      <c r="B977" s="6">
        <v>44823.735910243056</v>
      </c>
      <c r="C977" s="5" t="s">
        <v>56</v>
      </c>
      <c r="D977" s="11"/>
      <c r="E977" s="8"/>
      <c r="G977" s="9">
        <v>1929.84</v>
      </c>
      <c r="I977" s="7" t="s">
        <v>10</v>
      </c>
      <c r="J977" s="8" t="s">
        <v>191</v>
      </c>
    </row>
    <row r="978" spans="1:10">
      <c r="A978" s="5" t="s">
        <v>716</v>
      </c>
      <c r="B978" s="6">
        <v>44823.735910243056</v>
      </c>
      <c r="C978" s="5" t="s">
        <v>202</v>
      </c>
      <c r="D978" s="13">
        <v>45143205119</v>
      </c>
      <c r="E978" s="5" t="s">
        <v>57</v>
      </c>
      <c r="H978" s="9">
        <v>207.2</v>
      </c>
      <c r="I978" s="5" t="s">
        <v>22</v>
      </c>
      <c r="J978" s="5" t="s">
        <v>197</v>
      </c>
    </row>
    <row r="979" spans="1:10">
      <c r="A979" s="5" t="s">
        <v>715</v>
      </c>
      <c r="B979" s="6">
        <v>44823.735910243056</v>
      </c>
      <c r="C979" s="5" t="s">
        <v>56</v>
      </c>
      <c r="D979" s="11">
        <v>620967</v>
      </c>
      <c r="E979" s="5" t="s">
        <v>57</v>
      </c>
      <c r="H979" s="9">
        <v>161657.5</v>
      </c>
      <c r="I979" s="5" t="s">
        <v>22</v>
      </c>
      <c r="J979" s="5" t="s">
        <v>200</v>
      </c>
    </row>
    <row r="980" spans="1:10">
      <c r="A980" s="5" t="s">
        <v>715</v>
      </c>
      <c r="B980" s="6">
        <v>44823.735910243056</v>
      </c>
      <c r="C980" s="5" t="s">
        <v>56</v>
      </c>
      <c r="D980" s="11">
        <v>620968</v>
      </c>
      <c r="E980" s="8" t="s">
        <v>47</v>
      </c>
      <c r="H980" s="9">
        <v>696</v>
      </c>
      <c r="I980" s="5" t="s">
        <v>22</v>
      </c>
      <c r="J980" s="5" t="s">
        <v>200</v>
      </c>
    </row>
    <row r="981" spans="1:10">
      <c r="A981" s="5" t="s">
        <v>715</v>
      </c>
      <c r="B981" s="6">
        <v>44823.735910243056</v>
      </c>
      <c r="C981" s="5" t="s">
        <v>56</v>
      </c>
      <c r="D981" s="13">
        <v>45152827248</v>
      </c>
      <c r="E981" s="5" t="s">
        <v>57</v>
      </c>
      <c r="H981" s="9">
        <v>248.4</v>
      </c>
      <c r="I981" s="5" t="s">
        <v>22</v>
      </c>
      <c r="J981" s="5" t="s">
        <v>197</v>
      </c>
    </row>
    <row r="982" spans="1:10">
      <c r="A982" s="5" t="s">
        <v>715</v>
      </c>
      <c r="B982" s="6">
        <v>44823.735910243056</v>
      </c>
      <c r="C982" s="5" t="s">
        <v>56</v>
      </c>
      <c r="D982" s="13">
        <v>45132834181</v>
      </c>
      <c r="E982" s="5" t="s">
        <v>57</v>
      </c>
      <c r="H982" s="9">
        <v>395.92</v>
      </c>
      <c r="I982" s="5" t="s">
        <v>22</v>
      </c>
      <c r="J982" s="5" t="s">
        <v>197</v>
      </c>
    </row>
    <row r="983" spans="1:10">
      <c r="A983" s="5" t="s">
        <v>715</v>
      </c>
      <c r="B983" s="6">
        <v>44823.735910243056</v>
      </c>
      <c r="C983" s="5" t="s">
        <v>56</v>
      </c>
      <c r="D983" s="13">
        <v>19340461027</v>
      </c>
      <c r="E983" s="5" t="s">
        <v>57</v>
      </c>
      <c r="H983" s="9">
        <v>7353</v>
      </c>
      <c r="I983" s="5" t="s">
        <v>22</v>
      </c>
      <c r="J983" s="5" t="s">
        <v>197</v>
      </c>
    </row>
    <row r="984" spans="1:10">
      <c r="A984" s="5" t="s">
        <v>715</v>
      </c>
      <c r="B984" s="6">
        <v>44823.735910243056</v>
      </c>
      <c r="C984" s="5" t="s">
        <v>56</v>
      </c>
      <c r="D984" s="13">
        <v>45172896109</v>
      </c>
      <c r="E984" s="5" t="s">
        <v>57</v>
      </c>
      <c r="H984" s="9">
        <v>879.18</v>
      </c>
      <c r="I984" s="5" t="s">
        <v>22</v>
      </c>
      <c r="J984" s="5" t="s">
        <v>197</v>
      </c>
    </row>
    <row r="985" spans="1:10">
      <c r="A985" s="5" t="s">
        <v>715</v>
      </c>
      <c r="B985" s="6">
        <v>44823.735910243056</v>
      </c>
      <c r="C985" s="5" t="s">
        <v>56</v>
      </c>
      <c r="D985" s="13">
        <v>45132834433</v>
      </c>
      <c r="E985" s="5" t="s">
        <v>57</v>
      </c>
      <c r="H985" s="9">
        <v>14133.72</v>
      </c>
      <c r="I985" s="5" t="s">
        <v>22</v>
      </c>
      <c r="J985" s="5" t="s">
        <v>197</v>
      </c>
    </row>
    <row r="986" spans="1:10">
      <c r="A986" s="5" t="s">
        <v>715</v>
      </c>
      <c r="B986" s="6">
        <v>44823.735910243056</v>
      </c>
      <c r="C986" s="5" t="s">
        <v>56</v>
      </c>
      <c r="D986" s="13">
        <v>45172896140</v>
      </c>
      <c r="E986" s="5" t="s">
        <v>57</v>
      </c>
      <c r="H986" s="9">
        <v>268.72000000000003</v>
      </c>
      <c r="I986" s="5" t="s">
        <v>22</v>
      </c>
      <c r="J986" s="5" t="s">
        <v>197</v>
      </c>
    </row>
    <row r="987" spans="1:10">
      <c r="A987" s="5" t="s">
        <v>715</v>
      </c>
      <c r="B987" s="6">
        <v>44823.735910243056</v>
      </c>
      <c r="C987" s="5" t="s">
        <v>56</v>
      </c>
      <c r="D987" s="13">
        <v>45152829760</v>
      </c>
      <c r="E987" s="5" t="s">
        <v>57</v>
      </c>
      <c r="H987" s="9">
        <v>480</v>
      </c>
      <c r="I987" s="5" t="s">
        <v>22</v>
      </c>
      <c r="J987" s="5" t="s">
        <v>197</v>
      </c>
    </row>
    <row r="988" spans="1:10">
      <c r="A988" s="5" t="s">
        <v>715</v>
      </c>
      <c r="B988" s="6">
        <v>44823.735910243056</v>
      </c>
      <c r="C988" s="5" t="s">
        <v>56</v>
      </c>
      <c r="D988" s="13">
        <v>45152829773</v>
      </c>
      <c r="E988" s="5" t="s">
        <v>57</v>
      </c>
      <c r="H988" s="9">
        <v>248.4</v>
      </c>
      <c r="I988" s="5" t="s">
        <v>22</v>
      </c>
      <c r="J988" s="5" t="s">
        <v>197</v>
      </c>
    </row>
    <row r="989" spans="1:10">
      <c r="A989" s="5" t="s">
        <v>715</v>
      </c>
      <c r="B989" s="6">
        <v>44823.735910243056</v>
      </c>
      <c r="C989" s="5" t="s">
        <v>56</v>
      </c>
      <c r="D989" s="13">
        <v>45143205072</v>
      </c>
      <c r="E989" s="5" t="s">
        <v>57</v>
      </c>
      <c r="H989" s="9">
        <v>1928</v>
      </c>
      <c r="I989" s="5" t="s">
        <v>22</v>
      </c>
      <c r="J989" s="5" t="s">
        <v>197</v>
      </c>
    </row>
    <row r="990" spans="1:10">
      <c r="A990" s="5" t="s">
        <v>715</v>
      </c>
      <c r="B990" s="6">
        <v>44823.735910243056</v>
      </c>
      <c r="C990" s="5" t="s">
        <v>56</v>
      </c>
      <c r="D990" s="13">
        <v>53112070252</v>
      </c>
      <c r="E990" s="5" t="s">
        <v>57</v>
      </c>
      <c r="H990" s="9">
        <v>1747.87</v>
      </c>
      <c r="I990" s="5" t="s">
        <v>22</v>
      </c>
      <c r="J990" s="5" t="s">
        <v>197</v>
      </c>
    </row>
    <row r="991" spans="1:10">
      <c r="A991" s="5" t="s">
        <v>715</v>
      </c>
      <c r="B991" s="6">
        <v>44823.735910243056</v>
      </c>
      <c r="C991" s="5" t="s">
        <v>56</v>
      </c>
      <c r="D991" s="13">
        <v>45112968435</v>
      </c>
      <c r="E991" s="5" t="s">
        <v>57</v>
      </c>
      <c r="H991" s="9">
        <v>527.14</v>
      </c>
      <c r="I991" s="5" t="s">
        <v>22</v>
      </c>
      <c r="J991" s="5" t="s">
        <v>197</v>
      </c>
    </row>
    <row r="992" spans="1:10">
      <c r="A992" s="5" t="s">
        <v>715</v>
      </c>
      <c r="B992" s="6">
        <v>44823.735910243056</v>
      </c>
      <c r="C992" s="5" t="s">
        <v>56</v>
      </c>
      <c r="D992" s="13">
        <v>45112968438</v>
      </c>
      <c r="E992" s="5" t="s">
        <v>57</v>
      </c>
      <c r="H992" s="9">
        <v>44.81</v>
      </c>
      <c r="I992" s="5" t="s">
        <v>22</v>
      </c>
      <c r="J992" s="5" t="s">
        <v>197</v>
      </c>
    </row>
    <row r="993" spans="1:10">
      <c r="A993" s="5" t="s">
        <v>715</v>
      </c>
      <c r="B993" s="6">
        <v>44823.735910243056</v>
      </c>
      <c r="C993" s="5" t="s">
        <v>56</v>
      </c>
      <c r="D993" s="13">
        <v>45122955521</v>
      </c>
      <c r="E993" s="5" t="s">
        <v>57</v>
      </c>
      <c r="H993" s="9">
        <v>244.61</v>
      </c>
      <c r="I993" s="5" t="s">
        <v>22</v>
      </c>
      <c r="J993" s="5" t="s">
        <v>197</v>
      </c>
    </row>
    <row r="994" spans="1:10">
      <c r="A994" s="5" t="s">
        <v>715</v>
      </c>
      <c r="B994" s="6">
        <v>44823.735910243056</v>
      </c>
      <c r="C994" s="5" t="s">
        <v>56</v>
      </c>
      <c r="D994" s="13">
        <v>52116147997</v>
      </c>
      <c r="E994" s="5" t="s">
        <v>57</v>
      </c>
      <c r="H994" s="9">
        <v>128.22</v>
      </c>
      <c r="I994" s="5" t="s">
        <v>22</v>
      </c>
      <c r="J994" s="5" t="s">
        <v>197</v>
      </c>
    </row>
    <row r="995" spans="1:10">
      <c r="A995" s="5" t="s">
        <v>715</v>
      </c>
      <c r="B995" s="6">
        <v>44823.735910243056</v>
      </c>
      <c r="C995" s="5" t="s">
        <v>56</v>
      </c>
      <c r="D995" s="13">
        <v>45122956065</v>
      </c>
      <c r="E995" s="5" t="s">
        <v>57</v>
      </c>
      <c r="H995" s="9">
        <v>540.54</v>
      </c>
      <c r="I995" s="5" t="s">
        <v>22</v>
      </c>
      <c r="J995" s="5" t="s">
        <v>197</v>
      </c>
    </row>
    <row r="996" spans="1:10">
      <c r="A996" s="5" t="s">
        <v>715</v>
      </c>
      <c r="B996" s="6">
        <v>44823.735910243056</v>
      </c>
      <c r="C996" s="5" t="s">
        <v>56</v>
      </c>
      <c r="D996" s="13">
        <v>45162930333</v>
      </c>
      <c r="E996" s="5" t="s">
        <v>57</v>
      </c>
      <c r="H996" s="9">
        <v>929.7</v>
      </c>
      <c r="I996" s="5" t="s">
        <v>22</v>
      </c>
      <c r="J996" s="5" t="s">
        <v>197</v>
      </c>
    </row>
    <row r="997" spans="1:10">
      <c r="A997" s="5" t="s">
        <v>715</v>
      </c>
      <c r="B997" s="6">
        <v>44823.735910243056</v>
      </c>
      <c r="C997" s="5" t="s">
        <v>56</v>
      </c>
      <c r="D997" s="11"/>
      <c r="E997" s="8"/>
      <c r="F997" s="9">
        <v>166487.4</v>
      </c>
      <c r="I997" s="7" t="s">
        <v>9</v>
      </c>
      <c r="J997" s="8" t="s">
        <v>204</v>
      </c>
    </row>
    <row r="998" spans="1:10">
      <c r="A998" s="5" t="s">
        <v>715</v>
      </c>
      <c r="B998" s="6">
        <v>44823.735910243056</v>
      </c>
      <c r="C998" s="5" t="s">
        <v>56</v>
      </c>
      <c r="D998" s="11"/>
      <c r="E998" s="8"/>
      <c r="F998" s="9">
        <v>7272</v>
      </c>
      <c r="I998" s="7" t="s">
        <v>9</v>
      </c>
      <c r="J998" s="5" t="s">
        <v>717</v>
      </c>
    </row>
    <row r="999" spans="1:10">
      <c r="A999" s="5" t="s">
        <v>715</v>
      </c>
      <c r="B999" s="6">
        <v>44823.735910243056</v>
      </c>
      <c r="C999" s="5" t="s">
        <v>56</v>
      </c>
      <c r="D999" s="11"/>
      <c r="E999" s="8"/>
      <c r="F999" s="9">
        <v>6398.6</v>
      </c>
      <c r="I999" s="7" t="s">
        <v>9</v>
      </c>
      <c r="J999" s="8" t="s">
        <v>186</v>
      </c>
    </row>
    <row r="1000" spans="1:10">
      <c r="A1000" s="5" t="s">
        <v>715</v>
      </c>
      <c r="B1000" s="6">
        <v>44823.735910243056</v>
      </c>
      <c r="C1000" s="5" t="s">
        <v>56</v>
      </c>
      <c r="D1000" s="11"/>
      <c r="E1000" s="8"/>
      <c r="F1000" s="9">
        <v>24417.1</v>
      </c>
      <c r="I1000" s="7" t="s">
        <v>9</v>
      </c>
      <c r="J1000" s="8" t="s">
        <v>63</v>
      </c>
    </row>
    <row r="1001" spans="1:10">
      <c r="A1001" s="5" t="s">
        <v>715</v>
      </c>
      <c r="B1001" s="6">
        <v>44823.735910243056</v>
      </c>
      <c r="C1001" s="5" t="s">
        <v>56</v>
      </c>
      <c r="D1001" s="11"/>
      <c r="E1001" s="8"/>
      <c r="F1001" s="9">
        <v>27219.599999999999</v>
      </c>
      <c r="I1001" s="7" t="s">
        <v>9</v>
      </c>
      <c r="J1001" s="8" t="s">
        <v>187</v>
      </c>
    </row>
    <row r="1002" spans="1:10">
      <c r="A1002" s="5" t="s">
        <v>715</v>
      </c>
      <c r="B1002" s="6">
        <v>44823.735910243056</v>
      </c>
      <c r="C1002" s="5" t="s">
        <v>56</v>
      </c>
      <c r="D1002" s="11"/>
      <c r="E1002" s="8"/>
      <c r="F1002" s="9">
        <v>19157.900000000001</v>
      </c>
      <c r="I1002" s="7" t="s">
        <v>9</v>
      </c>
      <c r="J1002" s="5" t="s">
        <v>64</v>
      </c>
    </row>
    <row r="1003" spans="1:10">
      <c r="A1003" s="5" t="s">
        <v>715</v>
      </c>
      <c r="B1003" s="6">
        <v>44823.735910243056</v>
      </c>
      <c r="C1003" s="5" t="s">
        <v>56</v>
      </c>
      <c r="D1003" s="11"/>
      <c r="E1003" s="8"/>
      <c r="F1003" s="9">
        <v>8365</v>
      </c>
      <c r="I1003" s="7" t="s">
        <v>9</v>
      </c>
      <c r="J1003" s="5" t="s">
        <v>271</v>
      </c>
    </row>
    <row r="1004" spans="1:10">
      <c r="A1004" s="5" t="s">
        <v>715</v>
      </c>
      <c r="B1004" s="6">
        <v>44823.735910243056</v>
      </c>
      <c r="C1004" s="5" t="s">
        <v>56</v>
      </c>
      <c r="D1004" s="11"/>
      <c r="E1004" s="8"/>
      <c r="F1004" s="9">
        <v>6783.5</v>
      </c>
      <c r="I1004" s="7" t="s">
        <v>9</v>
      </c>
      <c r="J1004" s="8" t="s">
        <v>189</v>
      </c>
    </row>
    <row r="1005" spans="1:10">
      <c r="A1005" s="5" t="s">
        <v>715</v>
      </c>
      <c r="B1005" s="6">
        <v>44823.735910243056</v>
      </c>
      <c r="C1005" s="5" t="s">
        <v>56</v>
      </c>
      <c r="D1005" s="11"/>
      <c r="E1005" s="8"/>
      <c r="F1005" s="9">
        <v>6689.4</v>
      </c>
      <c r="I1005" s="7" t="s">
        <v>9</v>
      </c>
      <c r="J1005" s="5" t="s">
        <v>198</v>
      </c>
    </row>
    <row r="1006" spans="1:10">
      <c r="A1006" s="5" t="s">
        <v>715</v>
      </c>
      <c r="B1006" s="6">
        <v>44823.735910243056</v>
      </c>
      <c r="C1006" s="5" t="s">
        <v>56</v>
      </c>
      <c r="D1006" s="11"/>
      <c r="E1006" s="8"/>
      <c r="F1006" s="9">
        <v>3545.5</v>
      </c>
      <c r="I1006" s="7" t="s">
        <v>9</v>
      </c>
      <c r="J1006" s="5" t="s">
        <v>272</v>
      </c>
    </row>
    <row r="1007" spans="1:10">
      <c r="A1007" s="5" t="s">
        <v>715</v>
      </c>
      <c r="B1007" s="6">
        <v>44823.735910243056</v>
      </c>
      <c r="C1007" s="5" t="s">
        <v>56</v>
      </c>
      <c r="D1007" s="11"/>
      <c r="E1007" s="8"/>
      <c r="F1007" s="9">
        <v>885</v>
      </c>
      <c r="I1007" s="7" t="s">
        <v>9</v>
      </c>
      <c r="J1007" s="8" t="s">
        <v>205</v>
      </c>
    </row>
    <row r="1008" spans="1:10">
      <c r="A1008" s="5" t="s">
        <v>715</v>
      </c>
      <c r="B1008" s="6">
        <v>44823.735910243056</v>
      </c>
      <c r="C1008" s="5" t="s">
        <v>56</v>
      </c>
      <c r="D1008" s="11"/>
      <c r="E1008" s="8"/>
      <c r="F1008" s="9">
        <v>1901.3</v>
      </c>
      <c r="I1008" s="7" t="s">
        <v>9</v>
      </c>
      <c r="J1008" s="8" t="s">
        <v>199</v>
      </c>
    </row>
    <row r="1009" spans="1:10">
      <c r="A1009" s="5" t="s">
        <v>715</v>
      </c>
      <c r="B1009" s="6">
        <v>44823.735910243056</v>
      </c>
      <c r="C1009" s="5" t="s">
        <v>56</v>
      </c>
      <c r="D1009" s="11"/>
      <c r="E1009" s="8"/>
      <c r="F1009" s="9">
        <v>3426.8</v>
      </c>
      <c r="I1009" s="7" t="s">
        <v>9</v>
      </c>
      <c r="J1009" s="8" t="s">
        <v>273</v>
      </c>
    </row>
    <row r="1010" spans="1:10">
      <c r="A1010" s="5" t="s">
        <v>715</v>
      </c>
      <c r="B1010" s="6">
        <v>44823.735910243056</v>
      </c>
      <c r="C1010" s="5" t="s">
        <v>56</v>
      </c>
      <c r="D1010" s="11"/>
      <c r="E1010" s="8"/>
      <c r="F1010" s="9">
        <v>9072.5</v>
      </c>
      <c r="I1010" s="7" t="s">
        <v>9</v>
      </c>
      <c r="J1010" s="8" t="s">
        <v>274</v>
      </c>
    </row>
    <row r="1011" spans="1:10">
      <c r="A1011" s="5" t="s">
        <v>715</v>
      </c>
      <c r="B1011" s="6">
        <v>44823.735910243056</v>
      </c>
      <c r="C1011" s="5" t="s">
        <v>56</v>
      </c>
      <c r="D1011" s="11"/>
      <c r="E1011" s="8"/>
      <c r="F1011" s="9">
        <v>17442</v>
      </c>
      <c r="I1011" s="7" t="s">
        <v>9</v>
      </c>
      <c r="J1011" s="8" t="s">
        <v>66</v>
      </c>
    </row>
    <row r="1012" spans="1:10">
      <c r="A1012" s="5" t="s">
        <v>715</v>
      </c>
      <c r="B1012" s="6">
        <v>44823.735910243056</v>
      </c>
      <c r="C1012" s="5" t="s">
        <v>56</v>
      </c>
      <c r="D1012" s="11"/>
      <c r="E1012" s="8"/>
      <c r="F1012" s="9">
        <v>13423.7</v>
      </c>
      <c r="I1012" s="7" t="s">
        <v>9</v>
      </c>
      <c r="J1012" s="8" t="s">
        <v>275</v>
      </c>
    </row>
    <row r="1013" spans="1:10">
      <c r="A1013" s="5" t="s">
        <v>715</v>
      </c>
      <c r="B1013" s="6">
        <v>44823.735910243056</v>
      </c>
      <c r="C1013" s="5" t="s">
        <v>56</v>
      </c>
      <c r="D1013" s="11"/>
      <c r="E1013" s="8"/>
      <c r="F1013" s="9">
        <v>36357.9</v>
      </c>
      <c r="I1013" s="7" t="s">
        <v>9</v>
      </c>
      <c r="J1013" s="8" t="s">
        <v>191</v>
      </c>
    </row>
    <row r="1014" spans="1:10">
      <c r="A1014" s="5" t="s">
        <v>715</v>
      </c>
      <c r="B1014" s="6">
        <v>44823.735910243056</v>
      </c>
      <c r="C1014" s="5" t="s">
        <v>56</v>
      </c>
      <c r="D1014" s="11"/>
      <c r="E1014" s="8"/>
      <c r="F1014" s="9">
        <v>8641.6</v>
      </c>
      <c r="I1014" s="7" t="s">
        <v>9</v>
      </c>
      <c r="J1014" s="8" t="s">
        <v>192</v>
      </c>
    </row>
    <row r="1015" spans="1:10">
      <c r="A1015" s="5" t="s">
        <v>715</v>
      </c>
      <c r="B1015" s="6">
        <v>44823.735910243056</v>
      </c>
      <c r="C1015" s="5" t="s">
        <v>56</v>
      </c>
      <c r="D1015" s="11"/>
      <c r="E1015" s="8"/>
      <c r="F1015" s="9">
        <v>6109.7</v>
      </c>
      <c r="I1015" s="7" t="s">
        <v>9</v>
      </c>
      <c r="J1015" s="8" t="s">
        <v>276</v>
      </c>
    </row>
    <row r="1016" spans="1:10">
      <c r="A1016" s="10" t="s">
        <v>15</v>
      </c>
      <c r="B1016" s="3"/>
      <c r="C1016" s="3"/>
      <c r="D1016" s="16">
        <f>366338.21+9709.2</f>
        <v>376047.41000000003</v>
      </c>
      <c r="E1016" s="8"/>
      <c r="F1016" s="33">
        <f>SUM(F976:G1015)</f>
        <v>376047.41000000003</v>
      </c>
      <c r="H1016" s="9"/>
      <c r="I1016" s="7"/>
      <c r="J1016" s="5"/>
    </row>
    <row r="1017" spans="1:10">
      <c r="A1017" s="12" t="s">
        <v>16</v>
      </c>
      <c r="B1017" s="12" t="s">
        <v>17</v>
      </c>
      <c r="C1017" s="12" t="s">
        <v>18</v>
      </c>
      <c r="D1017" s="11"/>
      <c r="E1017" s="8"/>
      <c r="H1017" s="9"/>
      <c r="I1017" s="7"/>
      <c r="J1017" s="5"/>
    </row>
    <row r="1018" spans="1:10" ht="15.75">
      <c r="A1018" s="5"/>
      <c r="B1018" s="6"/>
      <c r="C1018" s="5"/>
      <c r="D1018" s="21">
        <v>111840480</v>
      </c>
      <c r="E1018" s="8"/>
      <c r="H1018" s="9"/>
      <c r="I1018" s="7"/>
      <c r="J1018" s="5"/>
    </row>
    <row r="1019" spans="1:10" ht="15.75">
      <c r="A1019" s="5"/>
      <c r="B1019" s="6"/>
      <c r="C1019" s="5"/>
      <c r="D1019" s="21">
        <v>111842012</v>
      </c>
      <c r="E1019" s="8"/>
      <c r="H1019" s="9"/>
      <c r="I1019" s="7"/>
      <c r="J1019" s="5"/>
    </row>
    <row r="1020" spans="1:10">
      <c r="A1020" s="5"/>
      <c r="B1020" s="6"/>
      <c r="C1020" s="5"/>
      <c r="D1020" s="11"/>
      <c r="E1020" s="8"/>
      <c r="H1020" s="9"/>
      <c r="I1020" s="7"/>
      <c r="J1020" s="5"/>
    </row>
    <row r="1021" spans="1:10">
      <c r="A1021" s="5" t="s">
        <v>718</v>
      </c>
      <c r="B1021" s="6">
        <v>44823.846115474538</v>
      </c>
      <c r="C1021" s="5" t="s">
        <v>56</v>
      </c>
      <c r="D1021" s="11"/>
      <c r="E1021" s="8"/>
      <c r="G1021" s="9">
        <v>11000</v>
      </c>
      <c r="I1021" s="7" t="s">
        <v>10</v>
      </c>
      <c r="J1021" s="8" t="s">
        <v>65</v>
      </c>
    </row>
    <row r="1022" spans="1:10">
      <c r="A1022" s="5" t="s">
        <v>718</v>
      </c>
      <c r="B1022" s="6">
        <v>44823.846115474538</v>
      </c>
      <c r="C1022" s="5" t="s">
        <v>56</v>
      </c>
      <c r="D1022" s="11"/>
      <c r="E1022" s="8"/>
      <c r="G1022" s="9">
        <v>2052.11</v>
      </c>
      <c r="I1022" s="7" t="s">
        <v>10</v>
      </c>
      <c r="J1022" s="5" t="s">
        <v>58</v>
      </c>
    </row>
    <row r="1023" spans="1:10">
      <c r="A1023" s="5" t="s">
        <v>719</v>
      </c>
      <c r="B1023" s="6">
        <v>44823.846115474538</v>
      </c>
      <c r="C1023" s="5" t="s">
        <v>202</v>
      </c>
      <c r="D1023" s="13">
        <v>45132834196</v>
      </c>
      <c r="E1023" s="5" t="s">
        <v>57</v>
      </c>
      <c r="H1023" s="9">
        <v>3107.76</v>
      </c>
      <c r="I1023" s="5" t="s">
        <v>22</v>
      </c>
      <c r="J1023" s="8" t="s">
        <v>61</v>
      </c>
    </row>
    <row r="1024" spans="1:10">
      <c r="A1024" s="5" t="s">
        <v>718</v>
      </c>
      <c r="B1024" s="6">
        <v>44823.846115474538</v>
      </c>
      <c r="C1024" s="5" t="s">
        <v>56</v>
      </c>
      <c r="D1024" s="13">
        <v>45122954108</v>
      </c>
      <c r="E1024" s="5" t="s">
        <v>57</v>
      </c>
      <c r="H1024" s="9">
        <v>48715.44</v>
      </c>
      <c r="I1024" s="5" t="s">
        <v>22</v>
      </c>
      <c r="J1024" s="5" t="s">
        <v>58</v>
      </c>
    </row>
    <row r="1025" spans="1:10">
      <c r="A1025" s="5" t="s">
        <v>718</v>
      </c>
      <c r="B1025" s="6">
        <v>44823.846115474538</v>
      </c>
      <c r="C1025" s="5" t="s">
        <v>56</v>
      </c>
      <c r="D1025" s="13">
        <v>45172897738</v>
      </c>
      <c r="E1025" s="5" t="s">
        <v>57</v>
      </c>
      <c r="H1025" s="9">
        <v>850</v>
      </c>
      <c r="I1025" s="5" t="s">
        <v>22</v>
      </c>
      <c r="J1025" s="5" t="s">
        <v>58</v>
      </c>
    </row>
    <row r="1026" spans="1:10">
      <c r="A1026" s="5" t="s">
        <v>718</v>
      </c>
      <c r="B1026" s="6">
        <v>44823.846115474538</v>
      </c>
      <c r="C1026" s="5" t="s">
        <v>56</v>
      </c>
      <c r="D1026" s="13">
        <v>45112968087</v>
      </c>
      <c r="E1026" s="5" t="s">
        <v>57</v>
      </c>
      <c r="H1026" s="9">
        <v>1007.68</v>
      </c>
      <c r="I1026" s="5" t="s">
        <v>22</v>
      </c>
      <c r="J1026" s="5" t="s">
        <v>58</v>
      </c>
    </row>
    <row r="1027" spans="1:10">
      <c r="A1027" s="5" t="s">
        <v>718</v>
      </c>
      <c r="B1027" s="6">
        <v>44823.846115474538</v>
      </c>
      <c r="C1027" s="5" t="s">
        <v>56</v>
      </c>
      <c r="D1027" s="13">
        <v>45143204544</v>
      </c>
      <c r="E1027" s="5" t="s">
        <v>57</v>
      </c>
      <c r="H1027" s="9">
        <v>2252.15</v>
      </c>
      <c r="I1027" s="5" t="s">
        <v>22</v>
      </c>
      <c r="J1027" s="8" t="s">
        <v>61</v>
      </c>
    </row>
    <row r="1028" spans="1:10">
      <c r="A1028" s="5" t="s">
        <v>718</v>
      </c>
      <c r="B1028" s="6">
        <v>44823.846115474538</v>
      </c>
      <c r="C1028" s="5" t="s">
        <v>56</v>
      </c>
      <c r="D1028" s="13">
        <v>45143204544</v>
      </c>
      <c r="E1028" s="5" t="s">
        <v>57</v>
      </c>
      <c r="H1028" s="9">
        <v>2747.85</v>
      </c>
      <c r="I1028" s="5" t="s">
        <v>22</v>
      </c>
      <c r="J1028" s="8" t="s">
        <v>61</v>
      </c>
    </row>
    <row r="1029" spans="1:10">
      <c r="A1029" s="5" t="s">
        <v>718</v>
      </c>
      <c r="B1029" s="6">
        <v>44823.846115474538</v>
      </c>
      <c r="C1029" s="5" t="s">
        <v>56</v>
      </c>
      <c r="D1029" s="13">
        <v>45162926287</v>
      </c>
      <c r="E1029" s="5" t="s">
        <v>57</v>
      </c>
      <c r="H1029" s="9">
        <v>32068.92</v>
      </c>
      <c r="I1029" s="5" t="s">
        <v>22</v>
      </c>
      <c r="J1029" s="5" t="s">
        <v>58</v>
      </c>
    </row>
    <row r="1030" spans="1:10">
      <c r="A1030" s="5" t="s">
        <v>718</v>
      </c>
      <c r="B1030" s="6">
        <v>44823.846115474538</v>
      </c>
      <c r="C1030" s="5" t="s">
        <v>56</v>
      </c>
      <c r="D1030" s="13">
        <v>45132837331</v>
      </c>
      <c r="E1030" s="5" t="s">
        <v>57</v>
      </c>
      <c r="H1030" s="9">
        <v>374.4</v>
      </c>
      <c r="I1030" s="5" t="s">
        <v>22</v>
      </c>
      <c r="J1030" s="5" t="s">
        <v>58</v>
      </c>
    </row>
    <row r="1031" spans="1:10">
      <c r="A1031" s="5" t="s">
        <v>718</v>
      </c>
      <c r="B1031" s="6">
        <v>44823.846115474538</v>
      </c>
      <c r="C1031" s="5" t="s">
        <v>56</v>
      </c>
      <c r="D1031" s="11">
        <v>2696386</v>
      </c>
      <c r="E1031" s="5" t="s">
        <v>194</v>
      </c>
      <c r="H1031" s="9">
        <v>126.3</v>
      </c>
      <c r="I1031" s="5" t="s">
        <v>22</v>
      </c>
      <c r="J1031" s="5" t="s">
        <v>197</v>
      </c>
    </row>
    <row r="1032" spans="1:10">
      <c r="A1032" s="5" t="s">
        <v>718</v>
      </c>
      <c r="B1032" s="6">
        <v>44823.846115474538</v>
      </c>
      <c r="C1032" s="5" t="s">
        <v>56</v>
      </c>
      <c r="D1032" s="13">
        <v>45132836864</v>
      </c>
      <c r="E1032" s="5" t="s">
        <v>57</v>
      </c>
      <c r="H1032" s="9">
        <v>176.23</v>
      </c>
      <c r="I1032" s="5" t="s">
        <v>22</v>
      </c>
      <c r="J1032" s="5" t="s">
        <v>197</v>
      </c>
    </row>
    <row r="1033" spans="1:10">
      <c r="A1033" s="5" t="s">
        <v>718</v>
      </c>
      <c r="B1033" s="6">
        <v>44823.846115474538</v>
      </c>
      <c r="C1033" s="5" t="s">
        <v>56</v>
      </c>
      <c r="D1033" s="13">
        <v>45132836879</v>
      </c>
      <c r="E1033" s="5" t="s">
        <v>57</v>
      </c>
      <c r="H1033" s="9">
        <v>20760</v>
      </c>
      <c r="I1033" s="5" t="s">
        <v>22</v>
      </c>
      <c r="J1033" s="5" t="s">
        <v>197</v>
      </c>
    </row>
    <row r="1034" spans="1:10">
      <c r="A1034" s="5" t="s">
        <v>718</v>
      </c>
      <c r="B1034" s="6">
        <v>44823.846115474538</v>
      </c>
      <c r="C1034" s="5" t="s">
        <v>56</v>
      </c>
      <c r="D1034" s="13">
        <v>45143207315</v>
      </c>
      <c r="E1034" s="5" t="s">
        <v>57</v>
      </c>
      <c r="H1034" s="9">
        <v>1800</v>
      </c>
      <c r="I1034" s="5" t="s">
        <v>22</v>
      </c>
      <c r="J1034" s="5" t="s">
        <v>197</v>
      </c>
    </row>
    <row r="1035" spans="1:10">
      <c r="A1035" s="5" t="s">
        <v>718</v>
      </c>
      <c r="B1035" s="6">
        <v>44823.846115474538</v>
      </c>
      <c r="C1035" s="5" t="s">
        <v>56</v>
      </c>
      <c r="D1035" s="13">
        <v>45152832136</v>
      </c>
      <c r="E1035" s="5" t="s">
        <v>57</v>
      </c>
      <c r="H1035" s="9">
        <v>448.2</v>
      </c>
      <c r="I1035" s="5" t="s">
        <v>22</v>
      </c>
      <c r="J1035" s="5" t="s">
        <v>197</v>
      </c>
    </row>
    <row r="1036" spans="1:10">
      <c r="A1036" s="5" t="s">
        <v>718</v>
      </c>
      <c r="B1036" s="6">
        <v>44823.846115474538</v>
      </c>
      <c r="C1036" s="5" t="s">
        <v>56</v>
      </c>
      <c r="D1036" s="13">
        <v>45143207513</v>
      </c>
      <c r="E1036" s="5" t="s">
        <v>57</v>
      </c>
      <c r="H1036" s="9">
        <v>374.4</v>
      </c>
      <c r="I1036" s="5" t="s">
        <v>22</v>
      </c>
      <c r="J1036" s="5" t="s">
        <v>197</v>
      </c>
    </row>
    <row r="1037" spans="1:10">
      <c r="A1037" s="5" t="s">
        <v>718</v>
      </c>
      <c r="B1037" s="6">
        <v>44823.846115474538</v>
      </c>
      <c r="C1037" s="5" t="s">
        <v>56</v>
      </c>
      <c r="D1037" s="13">
        <v>45152832160</v>
      </c>
      <c r="E1037" s="5" t="s">
        <v>57</v>
      </c>
      <c r="H1037" s="9">
        <v>1518.57</v>
      </c>
      <c r="I1037" s="5" t="s">
        <v>22</v>
      </c>
      <c r="J1037" s="5" t="s">
        <v>197</v>
      </c>
    </row>
    <row r="1038" spans="1:10">
      <c r="A1038" s="5" t="s">
        <v>718</v>
      </c>
      <c r="B1038" s="6">
        <v>44823.846115474538</v>
      </c>
      <c r="C1038" s="5" t="s">
        <v>56</v>
      </c>
      <c r="D1038" s="13">
        <v>19320623351</v>
      </c>
      <c r="E1038" s="5" t="s">
        <v>57</v>
      </c>
      <c r="H1038" s="9">
        <v>5233.32</v>
      </c>
      <c r="I1038" s="5" t="s">
        <v>22</v>
      </c>
      <c r="J1038" s="5" t="s">
        <v>197</v>
      </c>
    </row>
    <row r="1039" spans="1:10">
      <c r="A1039" s="5" t="s">
        <v>718</v>
      </c>
      <c r="B1039" s="6">
        <v>44823.846115474538</v>
      </c>
      <c r="C1039" s="5" t="s">
        <v>56</v>
      </c>
      <c r="D1039" s="13">
        <v>45172899117</v>
      </c>
      <c r="E1039" s="5" t="s">
        <v>57</v>
      </c>
      <c r="H1039" s="9">
        <v>1542.75</v>
      </c>
      <c r="I1039" s="5" t="s">
        <v>22</v>
      </c>
      <c r="J1039" s="5" t="s">
        <v>197</v>
      </c>
    </row>
    <row r="1040" spans="1:10">
      <c r="A1040" s="5" t="s">
        <v>718</v>
      </c>
      <c r="B1040" s="6">
        <v>44823.846115474538</v>
      </c>
      <c r="C1040" s="5" t="s">
        <v>56</v>
      </c>
      <c r="D1040" s="13">
        <v>45132837451</v>
      </c>
      <c r="E1040" s="5" t="s">
        <v>57</v>
      </c>
      <c r="H1040" s="9">
        <v>989.8</v>
      </c>
      <c r="I1040" s="5" t="s">
        <v>22</v>
      </c>
      <c r="J1040" s="5" t="s">
        <v>197</v>
      </c>
    </row>
    <row r="1041" spans="1:10">
      <c r="A1041" s="5" t="s">
        <v>718</v>
      </c>
      <c r="B1041" s="6">
        <v>44823.846115474538</v>
      </c>
      <c r="C1041" s="5" t="s">
        <v>56</v>
      </c>
      <c r="D1041" s="13">
        <v>45122956622</v>
      </c>
      <c r="E1041" s="5" t="s">
        <v>57</v>
      </c>
      <c r="H1041" s="9">
        <v>318.64</v>
      </c>
      <c r="I1041" s="5" t="s">
        <v>22</v>
      </c>
      <c r="J1041" s="5" t="s">
        <v>197</v>
      </c>
    </row>
    <row r="1042" spans="1:10">
      <c r="A1042" s="5" t="s">
        <v>718</v>
      </c>
      <c r="B1042" s="6">
        <v>44823.846115474538</v>
      </c>
      <c r="C1042" s="5" t="s">
        <v>56</v>
      </c>
      <c r="D1042" s="13">
        <v>45122957070</v>
      </c>
      <c r="E1042" s="5" t="s">
        <v>57</v>
      </c>
      <c r="H1042" s="9">
        <v>4221.4799999999996</v>
      </c>
      <c r="I1042" s="5" t="s">
        <v>22</v>
      </c>
      <c r="J1042" s="5" t="s">
        <v>58</v>
      </c>
    </row>
    <row r="1043" spans="1:10">
      <c r="A1043" s="5" t="s">
        <v>718</v>
      </c>
      <c r="B1043" s="6">
        <v>44823.846115474538</v>
      </c>
      <c r="C1043" s="5" t="s">
        <v>56</v>
      </c>
      <c r="D1043" s="11">
        <v>396900</v>
      </c>
      <c r="E1043" s="8" t="s">
        <v>47</v>
      </c>
      <c r="H1043" s="9">
        <v>13920</v>
      </c>
      <c r="I1043" s="5" t="s">
        <v>22</v>
      </c>
      <c r="J1043" s="5" t="s">
        <v>195</v>
      </c>
    </row>
    <row r="1044" spans="1:10">
      <c r="A1044" s="5" t="s">
        <v>718</v>
      </c>
      <c r="B1044" s="6">
        <v>44823.846115474538</v>
      </c>
      <c r="C1044" s="5" t="s">
        <v>56</v>
      </c>
      <c r="D1044" s="11">
        <v>396898</v>
      </c>
      <c r="E1044" s="5" t="s">
        <v>57</v>
      </c>
      <c r="H1044" s="9">
        <v>29825.4</v>
      </c>
      <c r="I1044" s="5" t="s">
        <v>22</v>
      </c>
      <c r="J1044" s="5" t="s">
        <v>195</v>
      </c>
    </row>
    <row r="1045" spans="1:10">
      <c r="A1045" s="5" t="s">
        <v>718</v>
      </c>
      <c r="B1045" s="6">
        <v>44823.846115474538</v>
      </c>
      <c r="C1045" s="5" t="s">
        <v>56</v>
      </c>
      <c r="D1045" s="13">
        <v>295402000400045</v>
      </c>
      <c r="E1045" s="5" t="s">
        <v>60</v>
      </c>
      <c r="H1045" s="9">
        <v>52503.28</v>
      </c>
      <c r="I1045" s="5" t="s">
        <v>22</v>
      </c>
      <c r="J1045" s="8" t="s">
        <v>61</v>
      </c>
    </row>
    <row r="1046" spans="1:10">
      <c r="A1046" s="5" t="s">
        <v>718</v>
      </c>
      <c r="B1046" s="6">
        <v>44823.846115474538</v>
      </c>
      <c r="C1046" s="5" t="s">
        <v>56</v>
      </c>
      <c r="D1046" s="11"/>
      <c r="E1046" s="8"/>
      <c r="F1046" s="9">
        <v>19953.5</v>
      </c>
      <c r="I1046" s="7" t="s">
        <v>9</v>
      </c>
      <c r="J1046" s="8" t="s">
        <v>63</v>
      </c>
    </row>
    <row r="1047" spans="1:10">
      <c r="A1047" s="5" t="s">
        <v>718</v>
      </c>
      <c r="B1047" s="6">
        <v>44823.846115474538</v>
      </c>
      <c r="C1047" s="5" t="s">
        <v>56</v>
      </c>
      <c r="D1047" s="11"/>
      <c r="E1047" s="8"/>
      <c r="F1047" s="9">
        <v>10043.9</v>
      </c>
      <c r="I1047" s="7" t="s">
        <v>9</v>
      </c>
      <c r="J1047" s="8" t="s">
        <v>187</v>
      </c>
    </row>
    <row r="1048" spans="1:10">
      <c r="A1048" s="5" t="s">
        <v>718</v>
      </c>
      <c r="B1048" s="6">
        <v>44823.846115474538</v>
      </c>
      <c r="C1048" s="5" t="s">
        <v>56</v>
      </c>
      <c r="D1048" s="11"/>
      <c r="E1048" s="8"/>
      <c r="F1048" s="9">
        <v>43086.8</v>
      </c>
      <c r="I1048" s="7" t="s">
        <v>9</v>
      </c>
      <c r="J1048" s="5" t="s">
        <v>64</v>
      </c>
    </row>
    <row r="1049" spans="1:10">
      <c r="A1049" s="5" t="s">
        <v>718</v>
      </c>
      <c r="B1049" s="6">
        <v>44823.846115474538</v>
      </c>
      <c r="C1049" s="5" t="s">
        <v>56</v>
      </c>
      <c r="D1049" s="11"/>
      <c r="E1049" s="8"/>
      <c r="F1049" s="9">
        <v>15204</v>
      </c>
      <c r="I1049" s="7" t="s">
        <v>9</v>
      </c>
      <c r="J1049" s="5" t="s">
        <v>271</v>
      </c>
    </row>
    <row r="1050" spans="1:10">
      <c r="A1050" s="5" t="s">
        <v>718</v>
      </c>
      <c r="B1050" s="6">
        <v>44823.846115474538</v>
      </c>
      <c r="C1050" s="5" t="s">
        <v>56</v>
      </c>
      <c r="D1050" s="11"/>
      <c r="E1050" s="8"/>
      <c r="F1050" s="9">
        <v>4416</v>
      </c>
      <c r="I1050" s="7" t="s">
        <v>9</v>
      </c>
      <c r="J1050" s="8" t="s">
        <v>189</v>
      </c>
    </row>
    <row r="1051" spans="1:10">
      <c r="A1051" s="5" t="s">
        <v>718</v>
      </c>
      <c r="B1051" s="6">
        <v>44823.846115474538</v>
      </c>
      <c r="C1051" s="5" t="s">
        <v>56</v>
      </c>
      <c r="D1051" s="11"/>
      <c r="E1051" s="8"/>
      <c r="F1051" s="9">
        <v>4754.1000000000004</v>
      </c>
      <c r="I1051" s="7" t="s">
        <v>9</v>
      </c>
      <c r="J1051" s="5" t="s">
        <v>272</v>
      </c>
    </row>
    <row r="1052" spans="1:10">
      <c r="A1052" s="5" t="s">
        <v>718</v>
      </c>
      <c r="B1052" s="6">
        <v>44823.846115474538</v>
      </c>
      <c r="C1052" s="5" t="s">
        <v>56</v>
      </c>
      <c r="D1052" s="11"/>
      <c r="E1052" s="8"/>
      <c r="F1052" s="9">
        <v>41310.199999999997</v>
      </c>
      <c r="I1052" s="7" t="s">
        <v>9</v>
      </c>
      <c r="J1052" s="8" t="s">
        <v>190</v>
      </c>
    </row>
    <row r="1053" spans="1:10">
      <c r="A1053" s="5" t="s">
        <v>718</v>
      </c>
      <c r="B1053" s="6">
        <v>44823.846115474538</v>
      </c>
      <c r="C1053" s="5" t="s">
        <v>56</v>
      </c>
      <c r="D1053" s="11"/>
      <c r="E1053" s="8"/>
      <c r="F1053" s="9">
        <v>202165.9</v>
      </c>
      <c r="I1053" s="7" t="s">
        <v>9</v>
      </c>
      <c r="J1053" s="8" t="s">
        <v>65</v>
      </c>
    </row>
    <row r="1054" spans="1:10">
      <c r="A1054" s="5" t="s">
        <v>718</v>
      </c>
      <c r="B1054" s="6">
        <v>44823.846115474538</v>
      </c>
      <c r="C1054" s="5" t="s">
        <v>56</v>
      </c>
      <c r="D1054" s="11"/>
      <c r="E1054" s="8"/>
      <c r="F1054" s="9">
        <v>3738.3</v>
      </c>
      <c r="I1054" s="7" t="s">
        <v>9</v>
      </c>
      <c r="J1054" s="8" t="s">
        <v>205</v>
      </c>
    </row>
    <row r="1055" spans="1:10">
      <c r="A1055" s="5" t="s">
        <v>718</v>
      </c>
      <c r="B1055" s="6">
        <v>44823.846115474538</v>
      </c>
      <c r="C1055" s="5" t="s">
        <v>56</v>
      </c>
      <c r="D1055" s="11"/>
      <c r="E1055" s="8"/>
      <c r="F1055" s="9">
        <v>2161.3000000000002</v>
      </c>
      <c r="I1055" s="7" t="s">
        <v>9</v>
      </c>
      <c r="J1055" s="8" t="s">
        <v>273</v>
      </c>
    </row>
    <row r="1056" spans="1:10">
      <c r="A1056" s="5" t="s">
        <v>718</v>
      </c>
      <c r="B1056" s="6">
        <v>44823.846115474538</v>
      </c>
      <c r="C1056" s="5" t="s">
        <v>56</v>
      </c>
      <c r="D1056" s="11"/>
      <c r="E1056" s="8"/>
      <c r="F1056" s="9">
        <v>6001.2</v>
      </c>
      <c r="I1056" s="7" t="s">
        <v>9</v>
      </c>
      <c r="J1056" s="8" t="s">
        <v>66</v>
      </c>
    </row>
    <row r="1057" spans="1:10">
      <c r="A1057" s="5" t="s">
        <v>718</v>
      </c>
      <c r="B1057" s="6">
        <v>44823.846115474538</v>
      </c>
      <c r="C1057" s="5" t="s">
        <v>56</v>
      </c>
      <c r="D1057" s="11"/>
      <c r="E1057" s="8"/>
      <c r="F1057" s="9">
        <v>2000.5</v>
      </c>
      <c r="I1057" s="7" t="s">
        <v>9</v>
      </c>
      <c r="J1057" s="8" t="s">
        <v>275</v>
      </c>
    </row>
    <row r="1058" spans="1:10">
      <c r="A1058" s="5" t="s">
        <v>718</v>
      </c>
      <c r="B1058" s="6">
        <v>44823.846115474538</v>
      </c>
      <c r="C1058" s="5" t="s">
        <v>56</v>
      </c>
      <c r="D1058" s="11"/>
      <c r="E1058" s="8"/>
      <c r="F1058" s="9">
        <v>8406.4</v>
      </c>
      <c r="I1058" s="7" t="s">
        <v>9</v>
      </c>
      <c r="J1058" s="8" t="s">
        <v>191</v>
      </c>
    </row>
    <row r="1059" spans="1:10">
      <c r="A1059" s="5" t="s">
        <v>718</v>
      </c>
      <c r="B1059" s="6">
        <v>44823.846115474538</v>
      </c>
      <c r="C1059" s="5" t="s">
        <v>56</v>
      </c>
      <c r="D1059" s="11"/>
      <c r="E1059" s="8"/>
      <c r="F1059" s="9">
        <v>9476.5</v>
      </c>
      <c r="I1059" s="7" t="s">
        <v>9</v>
      </c>
      <c r="J1059" s="8" t="s">
        <v>276</v>
      </c>
    </row>
    <row r="1060" spans="1:10">
      <c r="A1060" s="5" t="s">
        <v>718</v>
      </c>
      <c r="B1060" s="6">
        <v>44823.846115474538</v>
      </c>
      <c r="C1060" s="5" t="s">
        <v>56</v>
      </c>
      <c r="D1060" s="11"/>
      <c r="E1060" s="8"/>
      <c r="F1060" s="9">
        <v>146807.29999999999</v>
      </c>
      <c r="I1060" s="7" t="s">
        <v>9</v>
      </c>
      <c r="J1060" s="5" t="s">
        <v>200</v>
      </c>
    </row>
    <row r="1061" spans="1:10">
      <c r="A1061" s="10" t="s">
        <v>15</v>
      </c>
      <c r="B1061" s="3"/>
      <c r="C1061" s="3"/>
      <c r="D1061" s="16">
        <f>483022.81+49555.2</f>
        <v>532578.01</v>
      </c>
      <c r="E1061" s="8"/>
      <c r="F1061" s="33">
        <f>SUM(F1021:G1060)</f>
        <v>532578.01</v>
      </c>
      <c r="H1061" s="9"/>
      <c r="I1061" s="7"/>
      <c r="J1061" s="5"/>
    </row>
    <row r="1062" spans="1:10">
      <c r="A1062" s="12" t="s">
        <v>16</v>
      </c>
      <c r="B1062" s="12" t="s">
        <v>17</v>
      </c>
      <c r="C1062" s="12" t="s">
        <v>18</v>
      </c>
      <c r="D1062" s="11"/>
      <c r="E1062" s="8"/>
      <c r="H1062" s="9"/>
      <c r="I1062" s="7"/>
      <c r="J1062" s="5"/>
    </row>
    <row r="1063" spans="1:10" ht="15.75">
      <c r="D1063" s="21">
        <v>111856735</v>
      </c>
    </row>
    <row r="1064" spans="1:10" ht="15.75">
      <c r="D1064" s="21">
        <v>111856939</v>
      </c>
    </row>
    <row r="1066" spans="1:10">
      <c r="A1066" s="1" t="s">
        <v>0</v>
      </c>
      <c r="B1066" s="2"/>
      <c r="C1066" s="2"/>
      <c r="D1066" s="2"/>
      <c r="E1066" s="2"/>
      <c r="F1066" s="2"/>
      <c r="G1066" s="2"/>
      <c r="H1066" s="2"/>
      <c r="I1066" s="2"/>
      <c r="J1066" s="2"/>
    </row>
    <row r="1067" spans="1:10">
      <c r="A1067" s="3" t="s">
        <v>746</v>
      </c>
      <c r="B1067" s="2"/>
      <c r="C1067" s="2"/>
      <c r="D1067" s="2"/>
      <c r="E1067" s="2"/>
      <c r="F1067" s="2"/>
      <c r="G1067" s="2"/>
      <c r="H1067" s="2"/>
      <c r="I1067" s="2"/>
      <c r="J1067" s="2"/>
    </row>
    <row r="1068" spans="1:10">
      <c r="A1068" s="103" t="s">
        <v>0</v>
      </c>
      <c r="B1068" s="103" t="s">
        <v>2</v>
      </c>
      <c r="C1068" s="103" t="s">
        <v>3</v>
      </c>
      <c r="D1068" s="103" t="s">
        <v>4</v>
      </c>
      <c r="E1068" s="103" t="s">
        <v>5</v>
      </c>
      <c r="F1068" s="105" t="s">
        <v>6</v>
      </c>
      <c r="G1068" s="106"/>
      <c r="H1068" s="107"/>
      <c r="I1068" s="103" t="s">
        <v>7</v>
      </c>
      <c r="J1068" s="103" t="s">
        <v>8</v>
      </c>
    </row>
    <row r="1069" spans="1:10">
      <c r="A1069" s="104"/>
      <c r="B1069" s="104"/>
      <c r="C1069" s="104"/>
      <c r="D1069" s="104"/>
      <c r="E1069" s="104"/>
      <c r="F1069" s="46" t="s">
        <v>9</v>
      </c>
      <c r="G1069" s="46" t="s">
        <v>10</v>
      </c>
      <c r="H1069" s="46" t="s">
        <v>11</v>
      </c>
      <c r="I1069" s="104"/>
      <c r="J1069" s="104"/>
    </row>
    <row r="1070" spans="1:10">
      <c r="A1070" s="5" t="s">
        <v>758</v>
      </c>
      <c r="B1070" s="6">
        <v>44824.431883159719</v>
      </c>
      <c r="C1070" s="5" t="s">
        <v>56</v>
      </c>
      <c r="D1070" s="7"/>
      <c r="E1070" s="8"/>
      <c r="F1070" s="9">
        <v>3921.2</v>
      </c>
      <c r="I1070" s="7" t="s">
        <v>9</v>
      </c>
      <c r="J1070" s="8" t="s">
        <v>186</v>
      </c>
    </row>
    <row r="1071" spans="1:10">
      <c r="A1071" s="5" t="s">
        <v>758</v>
      </c>
      <c r="B1071" s="6">
        <v>44824.431883159719</v>
      </c>
      <c r="C1071" s="5" t="s">
        <v>56</v>
      </c>
      <c r="D1071" s="7"/>
      <c r="E1071" s="8"/>
      <c r="F1071" s="9">
        <v>62865</v>
      </c>
      <c r="I1071" s="7" t="s">
        <v>9</v>
      </c>
      <c r="J1071" s="8" t="s">
        <v>188</v>
      </c>
    </row>
    <row r="1072" spans="1:10">
      <c r="A1072" s="5" t="s">
        <v>758</v>
      </c>
      <c r="B1072" s="6">
        <v>44824.431883159719</v>
      </c>
      <c r="C1072" s="5" t="s">
        <v>56</v>
      </c>
      <c r="D1072" s="7"/>
      <c r="E1072" s="8"/>
      <c r="F1072" s="9">
        <v>6386.4</v>
      </c>
      <c r="I1072" s="7" t="s">
        <v>9</v>
      </c>
      <c r="J1072" s="5" t="s">
        <v>198</v>
      </c>
    </row>
    <row r="1073" spans="1:10">
      <c r="A1073" s="5" t="s">
        <v>758</v>
      </c>
      <c r="B1073" s="6">
        <v>44824.431883159719</v>
      </c>
      <c r="C1073" s="5" t="s">
        <v>56</v>
      </c>
      <c r="D1073" s="7"/>
      <c r="E1073" s="8"/>
      <c r="F1073" s="9">
        <v>6289.5</v>
      </c>
      <c r="I1073" s="7" t="s">
        <v>9</v>
      </c>
      <c r="J1073" s="8" t="s">
        <v>274</v>
      </c>
    </row>
    <row r="1074" spans="1:10">
      <c r="A1074" s="5" t="s">
        <v>758</v>
      </c>
      <c r="B1074" s="6">
        <v>44824.431883159719</v>
      </c>
      <c r="C1074" s="5" t="s">
        <v>56</v>
      </c>
      <c r="D1074" s="7"/>
      <c r="E1074" s="8"/>
      <c r="F1074" s="9">
        <v>14930.9</v>
      </c>
      <c r="I1074" s="7" t="s">
        <v>9</v>
      </c>
      <c r="J1074" s="8" t="s">
        <v>192</v>
      </c>
    </row>
    <row r="1075" spans="1:10">
      <c r="A1075" s="5" t="s">
        <v>758</v>
      </c>
      <c r="B1075" s="6">
        <v>44824.431883159719</v>
      </c>
      <c r="C1075" s="5" t="s">
        <v>56</v>
      </c>
      <c r="D1075" s="7"/>
      <c r="E1075" s="8"/>
      <c r="F1075" s="9">
        <v>13629</v>
      </c>
      <c r="I1075" s="7" t="s">
        <v>9</v>
      </c>
      <c r="J1075" s="8" t="s">
        <v>461</v>
      </c>
    </row>
    <row r="1076" spans="1:10">
      <c r="A1076" s="10" t="s">
        <v>15</v>
      </c>
      <c r="B1076" s="3"/>
      <c r="C1076" s="3"/>
      <c r="D1076" s="16">
        <f>92710+15312</f>
        <v>108022</v>
      </c>
      <c r="E1076" s="8"/>
      <c r="F1076" s="14">
        <f>SUM(F1070:G1075)</f>
        <v>108021.99999999999</v>
      </c>
      <c r="H1076" s="9"/>
      <c r="I1076" s="7"/>
      <c r="J1076" s="5"/>
    </row>
    <row r="1077" spans="1:10">
      <c r="A1077" s="12" t="s">
        <v>16</v>
      </c>
      <c r="B1077" s="12" t="s">
        <v>17</v>
      </c>
      <c r="C1077" s="12" t="s">
        <v>18</v>
      </c>
      <c r="D1077" s="11"/>
      <c r="E1077" s="8"/>
      <c r="H1077" s="9"/>
      <c r="I1077" s="7"/>
      <c r="J1077" s="5"/>
    </row>
    <row r="1078" spans="1:10" ht="15.75">
      <c r="A1078" s="5"/>
      <c r="B1078" s="6"/>
      <c r="C1078" s="5"/>
      <c r="D1078" s="21">
        <v>111856736</v>
      </c>
      <c r="E1078" s="8"/>
      <c r="H1078" s="9"/>
      <c r="I1078" s="7"/>
      <c r="J1078" s="5"/>
    </row>
    <row r="1079" spans="1:10" ht="15.75">
      <c r="A1079" s="5"/>
      <c r="B1079" s="6"/>
      <c r="C1079" s="5"/>
      <c r="D1079" s="21">
        <v>111856940</v>
      </c>
      <c r="E1079" s="8"/>
      <c r="H1079" s="9"/>
      <c r="I1079" s="7"/>
      <c r="J1079" s="5"/>
    </row>
    <row r="1080" spans="1:10">
      <c r="A1080" s="5"/>
      <c r="B1080" s="6"/>
      <c r="C1080" s="5"/>
      <c r="D1080" s="11"/>
      <c r="E1080" s="8"/>
      <c r="H1080" s="9"/>
      <c r="I1080" s="7"/>
      <c r="J1080" s="5"/>
    </row>
    <row r="1081" spans="1:10">
      <c r="A1081" s="5" t="s">
        <v>755</v>
      </c>
      <c r="B1081" s="6">
        <v>44824.829760486115</v>
      </c>
      <c r="C1081" s="5" t="s">
        <v>56</v>
      </c>
      <c r="D1081" s="11"/>
      <c r="E1081" s="8"/>
      <c r="G1081" s="9">
        <v>1626.72</v>
      </c>
      <c r="I1081" s="7" t="s">
        <v>10</v>
      </c>
      <c r="J1081" s="5" t="s">
        <v>58</v>
      </c>
    </row>
    <row r="1082" spans="1:10">
      <c r="A1082" s="5" t="s">
        <v>755</v>
      </c>
      <c r="B1082" s="6">
        <v>44824.829760486115</v>
      </c>
      <c r="C1082" s="5" t="s">
        <v>56</v>
      </c>
      <c r="D1082" s="11"/>
      <c r="E1082" s="8"/>
      <c r="G1082" s="9">
        <v>1920</v>
      </c>
      <c r="I1082" s="7" t="s">
        <v>10</v>
      </c>
      <c r="J1082" s="8" t="s">
        <v>205</v>
      </c>
    </row>
    <row r="1083" spans="1:10">
      <c r="A1083" s="5" t="s">
        <v>755</v>
      </c>
      <c r="B1083" s="6">
        <v>44824.829760486115</v>
      </c>
      <c r="C1083" s="5" t="s">
        <v>56</v>
      </c>
      <c r="D1083" s="11"/>
      <c r="E1083" s="8"/>
      <c r="G1083" s="9">
        <v>1370.5</v>
      </c>
      <c r="I1083" s="7" t="s">
        <v>10</v>
      </c>
      <c r="J1083" s="8" t="s">
        <v>199</v>
      </c>
    </row>
    <row r="1084" spans="1:10">
      <c r="A1084" s="5" t="s">
        <v>755</v>
      </c>
      <c r="B1084" s="6">
        <v>44824.829760486115</v>
      </c>
      <c r="C1084" s="5" t="s">
        <v>56</v>
      </c>
      <c r="D1084" s="11"/>
      <c r="E1084" s="8"/>
      <c r="G1084" s="9">
        <v>2859.34</v>
      </c>
      <c r="I1084" s="7" t="s">
        <v>10</v>
      </c>
      <c r="J1084" s="8" t="s">
        <v>66</v>
      </c>
    </row>
    <row r="1085" spans="1:10">
      <c r="A1085" s="5" t="s">
        <v>757</v>
      </c>
      <c r="B1085" s="6">
        <v>44824.829760486115</v>
      </c>
      <c r="C1085" s="5" t="s">
        <v>202</v>
      </c>
      <c r="D1085" s="11">
        <v>172243</v>
      </c>
      <c r="E1085" s="5" t="s">
        <v>194</v>
      </c>
      <c r="H1085" s="9">
        <v>222626.2</v>
      </c>
      <c r="I1085" s="5" t="s">
        <v>22</v>
      </c>
      <c r="J1085" s="5" t="s">
        <v>195</v>
      </c>
    </row>
    <row r="1086" spans="1:10">
      <c r="A1086" s="5" t="s">
        <v>755</v>
      </c>
      <c r="B1086" s="6">
        <v>44824.829760486115</v>
      </c>
      <c r="C1086" s="5" t="s">
        <v>56</v>
      </c>
      <c r="D1086" s="13">
        <v>45172898822</v>
      </c>
      <c r="E1086" s="5" t="s">
        <v>57</v>
      </c>
      <c r="H1086" s="9">
        <v>11850</v>
      </c>
      <c r="I1086" s="5" t="s">
        <v>22</v>
      </c>
      <c r="J1086" s="5" t="s">
        <v>58</v>
      </c>
    </row>
    <row r="1087" spans="1:10">
      <c r="A1087" s="5" t="s">
        <v>755</v>
      </c>
      <c r="B1087" s="6">
        <v>44824.829760486115</v>
      </c>
      <c r="C1087" s="5" t="s">
        <v>56</v>
      </c>
      <c r="D1087" s="11">
        <v>22155</v>
      </c>
      <c r="E1087" s="5" t="s">
        <v>409</v>
      </c>
      <c r="H1087" s="9">
        <v>402.24</v>
      </c>
      <c r="I1087" s="5" t="s">
        <v>22</v>
      </c>
      <c r="J1087" s="5" t="s">
        <v>58</v>
      </c>
    </row>
    <row r="1088" spans="1:10">
      <c r="A1088" s="5" t="s">
        <v>755</v>
      </c>
      <c r="B1088" s="6">
        <v>44824.829760486115</v>
      </c>
      <c r="C1088" s="5" t="s">
        <v>56</v>
      </c>
      <c r="D1088" s="11">
        <v>22185</v>
      </c>
      <c r="E1088" s="5" t="s">
        <v>409</v>
      </c>
      <c r="H1088" s="9">
        <v>46291.64</v>
      </c>
      <c r="I1088" s="5" t="s">
        <v>22</v>
      </c>
      <c r="J1088" s="5" t="s">
        <v>58</v>
      </c>
    </row>
    <row r="1089" spans="1:10">
      <c r="A1089" s="5" t="s">
        <v>755</v>
      </c>
      <c r="B1089" s="6">
        <v>44824.829760486115</v>
      </c>
      <c r="C1089" s="5" t="s">
        <v>56</v>
      </c>
      <c r="D1089" s="11">
        <v>22217</v>
      </c>
      <c r="E1089" s="5" t="s">
        <v>409</v>
      </c>
      <c r="H1089" s="9">
        <v>31678.66</v>
      </c>
      <c r="I1089" s="5" t="s">
        <v>22</v>
      </c>
      <c r="J1089" s="5" t="s">
        <v>58</v>
      </c>
    </row>
    <row r="1090" spans="1:10">
      <c r="A1090" s="5" t="s">
        <v>755</v>
      </c>
      <c r="B1090" s="6">
        <v>44824.829760486115</v>
      </c>
      <c r="C1090" s="5" t="s">
        <v>56</v>
      </c>
      <c r="D1090" s="13">
        <v>45143208685</v>
      </c>
      <c r="E1090" s="5" t="s">
        <v>57</v>
      </c>
      <c r="H1090" s="9">
        <v>1180.29</v>
      </c>
      <c r="I1090" s="5" t="s">
        <v>22</v>
      </c>
      <c r="J1090" s="5" t="s">
        <v>58</v>
      </c>
    </row>
    <row r="1091" spans="1:10">
      <c r="A1091" s="5" t="s">
        <v>755</v>
      </c>
      <c r="B1091" s="6">
        <v>44824.829760486115</v>
      </c>
      <c r="C1091" s="5" t="s">
        <v>56</v>
      </c>
      <c r="D1091" s="13">
        <v>45172901108</v>
      </c>
      <c r="E1091" s="5" t="s">
        <v>57</v>
      </c>
      <c r="H1091" s="9">
        <v>208.26</v>
      </c>
      <c r="I1091" s="5" t="s">
        <v>22</v>
      </c>
      <c r="J1091" s="5" t="s">
        <v>58</v>
      </c>
    </row>
    <row r="1092" spans="1:10">
      <c r="A1092" s="5" t="s">
        <v>755</v>
      </c>
      <c r="B1092" s="6">
        <v>44824.829760486115</v>
      </c>
      <c r="C1092" s="5" t="s">
        <v>56</v>
      </c>
      <c r="D1092" s="13">
        <v>296004001910017</v>
      </c>
      <c r="E1092" s="5" t="s">
        <v>60</v>
      </c>
      <c r="H1092" s="9">
        <v>33086.79</v>
      </c>
      <c r="I1092" s="5" t="s">
        <v>22</v>
      </c>
      <c r="J1092" s="8" t="s">
        <v>61</v>
      </c>
    </row>
    <row r="1093" spans="1:10">
      <c r="A1093" s="5" t="s">
        <v>755</v>
      </c>
      <c r="B1093" s="6">
        <v>44824.829760486115</v>
      </c>
      <c r="C1093" s="5" t="s">
        <v>56</v>
      </c>
      <c r="D1093" s="11">
        <v>175603</v>
      </c>
      <c r="E1093" s="5" t="s">
        <v>196</v>
      </c>
      <c r="H1093" s="9">
        <v>22968</v>
      </c>
      <c r="I1093" s="5" t="s">
        <v>22</v>
      </c>
      <c r="J1093" s="5" t="s">
        <v>195</v>
      </c>
    </row>
    <row r="1094" spans="1:10">
      <c r="A1094" s="5" t="s">
        <v>755</v>
      </c>
      <c r="B1094" s="6">
        <v>44824.829760486115</v>
      </c>
      <c r="C1094" s="5" t="s">
        <v>56</v>
      </c>
      <c r="D1094" s="11"/>
      <c r="E1094" s="8"/>
      <c r="F1094" s="9">
        <v>422261.5</v>
      </c>
      <c r="I1094" s="7" t="s">
        <v>9</v>
      </c>
      <c r="J1094" s="5" t="s">
        <v>458</v>
      </c>
    </row>
    <row r="1095" spans="1:10">
      <c r="A1095" s="5" t="s">
        <v>755</v>
      </c>
      <c r="B1095" s="6">
        <v>44824.829760486115</v>
      </c>
      <c r="C1095" s="5" t="s">
        <v>56</v>
      </c>
      <c r="D1095" s="11"/>
      <c r="E1095" s="8"/>
      <c r="F1095" s="9">
        <v>16764</v>
      </c>
      <c r="I1095" s="7" t="s">
        <v>9</v>
      </c>
      <c r="J1095" s="8" t="s">
        <v>186</v>
      </c>
    </row>
    <row r="1096" spans="1:10">
      <c r="A1096" s="5" t="s">
        <v>755</v>
      </c>
      <c r="B1096" s="6">
        <v>44824.829760486115</v>
      </c>
      <c r="C1096" s="5" t="s">
        <v>56</v>
      </c>
      <c r="D1096" s="11"/>
      <c r="E1096" s="8"/>
      <c r="F1096" s="9">
        <v>19155.599999999999</v>
      </c>
      <c r="I1096" s="7" t="s">
        <v>9</v>
      </c>
      <c r="J1096" s="8" t="s">
        <v>63</v>
      </c>
    </row>
    <row r="1097" spans="1:10">
      <c r="A1097" s="5" t="s">
        <v>755</v>
      </c>
      <c r="B1097" s="6">
        <v>44824.829760486115</v>
      </c>
      <c r="C1097" s="5" t="s">
        <v>56</v>
      </c>
      <c r="D1097" s="11"/>
      <c r="E1097" s="8"/>
      <c r="F1097" s="9">
        <v>2558.6999999999998</v>
      </c>
      <c r="I1097" s="7" t="s">
        <v>9</v>
      </c>
      <c r="J1097" s="5" t="s">
        <v>271</v>
      </c>
    </row>
    <row r="1098" spans="1:10">
      <c r="A1098" s="5" t="s">
        <v>755</v>
      </c>
      <c r="B1098" s="6">
        <v>44824.829760486115</v>
      </c>
      <c r="C1098" s="5" t="s">
        <v>56</v>
      </c>
      <c r="D1098" s="11"/>
      <c r="E1098" s="8"/>
      <c r="F1098" s="9">
        <v>7922.5</v>
      </c>
      <c r="I1098" s="7" t="s">
        <v>9</v>
      </c>
      <c r="J1098" s="8" t="s">
        <v>189</v>
      </c>
    </row>
    <row r="1099" spans="1:10">
      <c r="A1099" s="5" t="s">
        <v>755</v>
      </c>
      <c r="B1099" s="6">
        <v>44824.829760486115</v>
      </c>
      <c r="C1099" s="5" t="s">
        <v>56</v>
      </c>
      <c r="D1099" s="11"/>
      <c r="E1099" s="8"/>
      <c r="F1099" s="9">
        <v>6683.7</v>
      </c>
      <c r="I1099" s="7" t="s">
        <v>9</v>
      </c>
      <c r="J1099" s="5" t="s">
        <v>198</v>
      </c>
    </row>
    <row r="1100" spans="1:10">
      <c r="A1100" s="5" t="s">
        <v>755</v>
      </c>
      <c r="B1100" s="6">
        <v>44824.829760486115</v>
      </c>
      <c r="C1100" s="5" t="s">
        <v>56</v>
      </c>
      <c r="D1100" s="11"/>
      <c r="E1100" s="8"/>
      <c r="F1100" s="9">
        <v>5176.5</v>
      </c>
      <c r="I1100" s="7" t="s">
        <v>9</v>
      </c>
      <c r="J1100" s="5" t="s">
        <v>272</v>
      </c>
    </row>
    <row r="1101" spans="1:10">
      <c r="A1101" s="5" t="s">
        <v>755</v>
      </c>
      <c r="B1101" s="6">
        <v>44824.829760486115</v>
      </c>
      <c r="C1101" s="5" t="s">
        <v>56</v>
      </c>
      <c r="D1101" s="11"/>
      <c r="E1101" s="8"/>
      <c r="F1101" s="9">
        <v>1270.8</v>
      </c>
      <c r="I1101" s="7" t="s">
        <v>9</v>
      </c>
      <c r="J1101" s="5" t="s">
        <v>58</v>
      </c>
    </row>
    <row r="1102" spans="1:10">
      <c r="A1102" s="5" t="s">
        <v>755</v>
      </c>
      <c r="B1102" s="6">
        <v>44824.829760486115</v>
      </c>
      <c r="C1102" s="5" t="s">
        <v>56</v>
      </c>
      <c r="D1102" s="11"/>
      <c r="E1102" s="8"/>
      <c r="F1102" s="9">
        <v>549.70000000000005</v>
      </c>
      <c r="I1102" s="7" t="s">
        <v>9</v>
      </c>
      <c r="J1102" s="8" t="s">
        <v>205</v>
      </c>
    </row>
    <row r="1103" spans="1:10">
      <c r="A1103" s="5" t="s">
        <v>755</v>
      </c>
      <c r="B1103" s="6">
        <v>44824.829760486115</v>
      </c>
      <c r="C1103" s="5" t="s">
        <v>56</v>
      </c>
      <c r="D1103" s="11"/>
      <c r="E1103" s="8"/>
      <c r="F1103" s="9">
        <v>2621.1</v>
      </c>
      <c r="I1103" s="7" t="s">
        <v>9</v>
      </c>
      <c r="J1103" s="8" t="s">
        <v>199</v>
      </c>
    </row>
    <row r="1104" spans="1:10">
      <c r="A1104" s="5" t="s">
        <v>755</v>
      </c>
      <c r="B1104" s="6">
        <v>44824.829760486115</v>
      </c>
      <c r="C1104" s="5" t="s">
        <v>56</v>
      </c>
      <c r="D1104" s="11"/>
      <c r="E1104" s="8"/>
      <c r="F1104" s="9">
        <v>3374.3</v>
      </c>
      <c r="I1104" s="7" t="s">
        <v>9</v>
      </c>
      <c r="J1104" s="8" t="s">
        <v>273</v>
      </c>
    </row>
    <row r="1105" spans="1:10">
      <c r="A1105" s="5" t="s">
        <v>755</v>
      </c>
      <c r="B1105" s="6">
        <v>44824.829760486115</v>
      </c>
      <c r="C1105" s="5" t="s">
        <v>56</v>
      </c>
      <c r="D1105" s="11"/>
      <c r="E1105" s="8"/>
      <c r="F1105" s="9">
        <v>1301</v>
      </c>
      <c r="I1105" s="7" t="s">
        <v>9</v>
      </c>
      <c r="J1105" s="8" t="s">
        <v>274</v>
      </c>
    </row>
    <row r="1106" spans="1:10">
      <c r="A1106" s="5" t="s">
        <v>755</v>
      </c>
      <c r="B1106" s="6">
        <v>44824.829760486115</v>
      </c>
      <c r="C1106" s="5" t="s">
        <v>56</v>
      </c>
      <c r="D1106" s="11"/>
      <c r="E1106" s="8"/>
      <c r="F1106" s="9">
        <v>15334</v>
      </c>
      <c r="I1106" s="7" t="s">
        <v>9</v>
      </c>
      <c r="J1106" s="8" t="s">
        <v>66</v>
      </c>
    </row>
    <row r="1107" spans="1:10">
      <c r="A1107" s="5" t="s">
        <v>755</v>
      </c>
      <c r="B1107" s="6">
        <v>44824.829760486115</v>
      </c>
      <c r="C1107" s="5" t="s">
        <v>56</v>
      </c>
      <c r="D1107" s="11"/>
      <c r="E1107" s="8"/>
      <c r="F1107" s="9">
        <v>1783</v>
      </c>
      <c r="I1107" s="7" t="s">
        <v>9</v>
      </c>
      <c r="J1107" s="8" t="s">
        <v>756</v>
      </c>
    </row>
    <row r="1108" spans="1:10">
      <c r="A1108" s="5" t="s">
        <v>755</v>
      </c>
      <c r="B1108" s="6">
        <v>44824.829760486115</v>
      </c>
      <c r="C1108" s="5" t="s">
        <v>56</v>
      </c>
      <c r="D1108" s="11"/>
      <c r="E1108" s="8"/>
      <c r="F1108" s="9">
        <v>9931</v>
      </c>
      <c r="I1108" s="7" t="s">
        <v>9</v>
      </c>
      <c r="J1108" s="8" t="s">
        <v>191</v>
      </c>
    </row>
    <row r="1109" spans="1:10">
      <c r="A1109" s="5" t="s">
        <v>755</v>
      </c>
      <c r="B1109" s="6">
        <v>44824.829760486115</v>
      </c>
      <c r="C1109" s="5" t="s">
        <v>56</v>
      </c>
      <c r="D1109" s="11"/>
      <c r="E1109" s="8"/>
      <c r="F1109" s="9">
        <v>33450.800000000003</v>
      </c>
      <c r="I1109" s="7" t="s">
        <v>9</v>
      </c>
      <c r="J1109" s="5" t="s">
        <v>200</v>
      </c>
    </row>
    <row r="1110" spans="1:10">
      <c r="A1110" s="10" t="s">
        <v>15</v>
      </c>
      <c r="B1110" s="3"/>
      <c r="C1110" s="3"/>
      <c r="D1110" s="16">
        <f>549980.36+7934.4</f>
        <v>557914.76</v>
      </c>
      <c r="E1110" s="8"/>
      <c r="F1110" s="14">
        <f>SUM(F1081:G1109)</f>
        <v>557914.76</v>
      </c>
      <c r="H1110" s="9"/>
      <c r="I1110" s="7"/>
      <c r="J1110" s="5"/>
    </row>
    <row r="1111" spans="1:10">
      <c r="A1111" s="12" t="s">
        <v>16</v>
      </c>
      <c r="B1111" s="12" t="s">
        <v>17</v>
      </c>
      <c r="C1111" s="12" t="s">
        <v>18</v>
      </c>
      <c r="D1111" s="11"/>
      <c r="E1111" s="8"/>
      <c r="H1111" s="9"/>
      <c r="I1111" s="7"/>
      <c r="J1111" s="5"/>
    </row>
    <row r="1112" spans="1:10" ht="15.75">
      <c r="D1112" s="21">
        <v>111856738</v>
      </c>
    </row>
    <row r="1113" spans="1:10" ht="15.75">
      <c r="D1113" s="21">
        <v>111856983</v>
      </c>
    </row>
    <row r="1115" spans="1:10">
      <c r="A1115" s="1" t="s">
        <v>0</v>
      </c>
      <c r="B1115" s="2"/>
      <c r="C1115" s="2"/>
      <c r="D1115" s="2"/>
      <c r="E1115" s="2"/>
      <c r="F1115" s="2"/>
      <c r="G1115" s="2"/>
      <c r="H1115" s="2"/>
      <c r="I1115" s="2"/>
      <c r="J1115" s="2"/>
    </row>
    <row r="1116" spans="1:10">
      <c r="A1116" s="3" t="s">
        <v>784</v>
      </c>
      <c r="B1116" s="2"/>
      <c r="C1116" s="2"/>
      <c r="D1116" s="2"/>
      <c r="E1116" s="2"/>
      <c r="F1116" s="2"/>
      <c r="G1116" s="2"/>
      <c r="H1116" s="2"/>
      <c r="I1116" s="2"/>
      <c r="J1116" s="2"/>
    </row>
    <row r="1117" spans="1:10">
      <c r="A1117" s="103" t="s">
        <v>0</v>
      </c>
      <c r="B1117" s="103" t="s">
        <v>2</v>
      </c>
      <c r="C1117" s="103" t="s">
        <v>3</v>
      </c>
      <c r="D1117" s="103" t="s">
        <v>4</v>
      </c>
      <c r="E1117" s="103" t="s">
        <v>5</v>
      </c>
      <c r="F1117" s="105" t="s">
        <v>6</v>
      </c>
      <c r="G1117" s="106"/>
      <c r="H1117" s="107"/>
      <c r="I1117" s="103" t="s">
        <v>7</v>
      </c>
      <c r="J1117" s="103" t="s">
        <v>8</v>
      </c>
    </row>
    <row r="1118" spans="1:10">
      <c r="A1118" s="104"/>
      <c r="B1118" s="104"/>
      <c r="C1118" s="104"/>
      <c r="D1118" s="104"/>
      <c r="E1118" s="104"/>
      <c r="F1118" s="46" t="s">
        <v>9</v>
      </c>
      <c r="G1118" s="46" t="s">
        <v>10</v>
      </c>
      <c r="H1118" s="46" t="s">
        <v>11</v>
      </c>
      <c r="I1118" s="104"/>
      <c r="J1118" s="104"/>
    </row>
    <row r="1119" spans="1:10">
      <c r="A1119" s="5" t="s">
        <v>794</v>
      </c>
      <c r="B1119" s="6">
        <v>44825.414967291668</v>
      </c>
      <c r="C1119" s="5" t="s">
        <v>56</v>
      </c>
      <c r="D1119" s="13">
        <v>45162930243</v>
      </c>
      <c r="E1119" s="5" t="s">
        <v>57</v>
      </c>
      <c r="H1119" s="9">
        <v>672.7</v>
      </c>
      <c r="I1119" s="5" t="s">
        <v>22</v>
      </c>
      <c r="J1119" s="8" t="s">
        <v>185</v>
      </c>
    </row>
    <row r="1120" spans="1:10">
      <c r="A1120" s="5" t="s">
        <v>794</v>
      </c>
      <c r="B1120" s="6">
        <v>44825.414967291668</v>
      </c>
      <c r="C1120" s="5" t="s">
        <v>56</v>
      </c>
      <c r="D1120" s="13">
        <v>45152832656</v>
      </c>
      <c r="E1120" s="5" t="s">
        <v>57</v>
      </c>
      <c r="H1120" s="9">
        <v>1513.8</v>
      </c>
      <c r="I1120" s="5" t="s">
        <v>22</v>
      </c>
      <c r="J1120" s="8" t="s">
        <v>185</v>
      </c>
    </row>
    <row r="1121" spans="1:10">
      <c r="A1121" s="5" t="s">
        <v>794</v>
      </c>
      <c r="B1121" s="6">
        <v>44825.414967291668</v>
      </c>
      <c r="C1121" s="5" t="s">
        <v>56</v>
      </c>
      <c r="D1121" s="13">
        <v>45132837535</v>
      </c>
      <c r="E1121" s="5" t="s">
        <v>57</v>
      </c>
      <c r="H1121" s="9">
        <v>561.55999999999995</v>
      </c>
      <c r="I1121" s="5" t="s">
        <v>22</v>
      </c>
      <c r="J1121" s="8" t="s">
        <v>185</v>
      </c>
    </row>
    <row r="1122" spans="1:10">
      <c r="A1122" s="5" t="s">
        <v>794</v>
      </c>
      <c r="B1122" s="6">
        <v>44825.414967291668</v>
      </c>
      <c r="C1122" s="5" t="s">
        <v>56</v>
      </c>
      <c r="D1122" s="13">
        <v>45122958407</v>
      </c>
      <c r="E1122" s="5" t="s">
        <v>57</v>
      </c>
      <c r="H1122" s="9">
        <v>393.96</v>
      </c>
      <c r="I1122" s="5" t="s">
        <v>22</v>
      </c>
      <c r="J1122" s="8" t="s">
        <v>185</v>
      </c>
    </row>
    <row r="1123" spans="1:10">
      <c r="A1123" s="5" t="s">
        <v>794</v>
      </c>
      <c r="B1123" s="6">
        <v>44825.414967291668</v>
      </c>
      <c r="C1123" s="5" t="s">
        <v>56</v>
      </c>
      <c r="D1123" s="13">
        <v>45112972839</v>
      </c>
      <c r="E1123" s="5" t="s">
        <v>57</v>
      </c>
      <c r="H1123" s="9">
        <v>1272.82</v>
      </c>
      <c r="I1123" s="5" t="s">
        <v>22</v>
      </c>
      <c r="J1123" s="8" t="s">
        <v>185</v>
      </c>
    </row>
    <row r="1124" spans="1:10">
      <c r="A1124" s="5" t="s">
        <v>794</v>
      </c>
      <c r="B1124" s="6">
        <v>44825.414967291668</v>
      </c>
      <c r="C1124" s="5" t="s">
        <v>56</v>
      </c>
      <c r="D1124" s="13">
        <v>45152834208</v>
      </c>
      <c r="E1124" s="5" t="s">
        <v>57</v>
      </c>
      <c r="H1124" s="9">
        <v>312.95999999999998</v>
      </c>
      <c r="I1124" s="5" t="s">
        <v>22</v>
      </c>
      <c r="J1124" s="8" t="s">
        <v>185</v>
      </c>
    </row>
    <row r="1125" spans="1:10">
      <c r="A1125" s="5" t="s">
        <v>794</v>
      </c>
      <c r="B1125" s="6">
        <v>44825.414967291668</v>
      </c>
      <c r="C1125" s="5" t="s">
        <v>56</v>
      </c>
      <c r="D1125" s="13">
        <v>52216203761</v>
      </c>
      <c r="E1125" s="5" t="s">
        <v>57</v>
      </c>
      <c r="H1125" s="9">
        <v>134.36000000000001</v>
      </c>
      <c r="I1125" s="5" t="s">
        <v>22</v>
      </c>
      <c r="J1125" s="8" t="s">
        <v>185</v>
      </c>
    </row>
    <row r="1126" spans="1:10">
      <c r="A1126" s="5" t="s">
        <v>794</v>
      </c>
      <c r="B1126" s="6">
        <v>44825.414967291668</v>
      </c>
      <c r="C1126" s="5" t="s">
        <v>56</v>
      </c>
      <c r="D1126" s="11"/>
      <c r="E1126" s="8"/>
      <c r="F1126" s="9">
        <v>33256.800000000003</v>
      </c>
      <c r="I1126" s="7" t="s">
        <v>9</v>
      </c>
      <c r="J1126" s="8" t="s">
        <v>187</v>
      </c>
    </row>
    <row r="1127" spans="1:10">
      <c r="A1127" s="5" t="s">
        <v>794</v>
      </c>
      <c r="B1127" s="6">
        <v>44825.414967291668</v>
      </c>
      <c r="C1127" s="5" t="s">
        <v>56</v>
      </c>
      <c r="D1127" s="11"/>
      <c r="E1127" s="8"/>
      <c r="F1127" s="9">
        <v>32113</v>
      </c>
      <c r="I1127" s="7" t="s">
        <v>9</v>
      </c>
      <c r="J1127" s="5" t="s">
        <v>64</v>
      </c>
    </row>
    <row r="1128" spans="1:10">
      <c r="A1128" s="5" t="s">
        <v>794</v>
      </c>
      <c r="B1128" s="6">
        <v>44825.414967291668</v>
      </c>
      <c r="C1128" s="5" t="s">
        <v>56</v>
      </c>
      <c r="D1128" s="11"/>
      <c r="E1128" s="8"/>
      <c r="F1128" s="9">
        <v>27876.3</v>
      </c>
      <c r="I1128" s="7" t="s">
        <v>9</v>
      </c>
      <c r="J1128" s="8" t="s">
        <v>190</v>
      </c>
    </row>
    <row r="1129" spans="1:10">
      <c r="A1129" s="5" t="s">
        <v>794</v>
      </c>
      <c r="B1129" s="6">
        <v>44825.414967291668</v>
      </c>
      <c r="C1129" s="5" t="s">
        <v>56</v>
      </c>
      <c r="D1129" s="11"/>
      <c r="E1129" s="8"/>
      <c r="F1129" s="9">
        <v>13955.8</v>
      </c>
      <c r="I1129" s="7" t="s">
        <v>9</v>
      </c>
      <c r="J1129" s="8" t="s">
        <v>275</v>
      </c>
    </row>
    <row r="1130" spans="1:10">
      <c r="A1130" s="5" t="s">
        <v>794</v>
      </c>
      <c r="B1130" s="6">
        <v>44825.414967291668</v>
      </c>
      <c r="C1130" s="5" t="s">
        <v>56</v>
      </c>
      <c r="D1130" s="11"/>
      <c r="E1130" s="8"/>
      <c r="F1130" s="9">
        <v>11952</v>
      </c>
      <c r="I1130" s="7" t="s">
        <v>9</v>
      </c>
      <c r="J1130" s="8" t="s">
        <v>192</v>
      </c>
    </row>
    <row r="1131" spans="1:10">
      <c r="A1131" s="5" t="s">
        <v>794</v>
      </c>
      <c r="B1131" s="6">
        <v>44825.414967291668</v>
      </c>
      <c r="C1131" s="5" t="s">
        <v>56</v>
      </c>
      <c r="D1131" s="11"/>
      <c r="E1131" s="8"/>
      <c r="F1131" s="9">
        <v>18478</v>
      </c>
      <c r="I1131" s="7" t="s">
        <v>9</v>
      </c>
      <c r="J1131" s="8" t="s">
        <v>276</v>
      </c>
    </row>
    <row r="1132" spans="1:10">
      <c r="A1132" s="10" t="s">
        <v>15</v>
      </c>
      <c r="B1132" s="3"/>
      <c r="C1132" s="3"/>
      <c r="D1132" s="16">
        <f>134151.9+3480</f>
        <v>137631.9</v>
      </c>
      <c r="E1132" s="8"/>
      <c r="F1132" s="33">
        <f>SUM(F1119:G1131)</f>
        <v>137631.90000000002</v>
      </c>
      <c r="H1132" s="9"/>
      <c r="I1132" s="7"/>
      <c r="J1132" s="5"/>
    </row>
    <row r="1133" spans="1:10">
      <c r="A1133" s="12" t="s">
        <v>16</v>
      </c>
      <c r="B1133" s="12" t="s">
        <v>17</v>
      </c>
      <c r="C1133" s="12" t="s">
        <v>18</v>
      </c>
      <c r="D1133" s="11"/>
      <c r="E1133" s="8"/>
      <c r="H1133" s="9"/>
      <c r="I1133" s="7"/>
      <c r="J1133" s="5"/>
    </row>
    <row r="1134" spans="1:10" ht="15.75">
      <c r="A1134" s="5"/>
      <c r="B1134" s="6"/>
      <c r="C1134" s="5"/>
      <c r="D1134" s="21">
        <v>111856739</v>
      </c>
      <c r="E1134" s="8"/>
      <c r="H1134" s="9"/>
      <c r="I1134" s="7"/>
      <c r="J1134" s="5"/>
    </row>
    <row r="1135" spans="1:10" ht="15.75">
      <c r="A1135" s="5"/>
      <c r="B1135" s="6"/>
      <c r="C1135" s="5"/>
      <c r="D1135" s="21">
        <v>111856962</v>
      </c>
      <c r="E1135" s="8"/>
      <c r="H1135" s="9"/>
      <c r="I1135" s="7"/>
      <c r="J1135" s="5"/>
    </row>
    <row r="1136" spans="1:10">
      <c r="A1136" s="5"/>
      <c r="B1136" s="6"/>
      <c r="C1136" s="5"/>
      <c r="D1136" s="11"/>
      <c r="E1136" s="8"/>
      <c r="H1136" s="9"/>
      <c r="I1136" s="7"/>
      <c r="J1136" s="5"/>
    </row>
    <row r="1137" spans="1:10">
      <c r="A1137" s="5" t="s">
        <v>792</v>
      </c>
      <c r="B1137" s="6">
        <v>44825.829507939816</v>
      </c>
      <c r="C1137" s="5" t="s">
        <v>56</v>
      </c>
      <c r="D1137" s="11"/>
      <c r="E1137" s="8"/>
      <c r="G1137" s="9">
        <v>12899.61</v>
      </c>
      <c r="I1137" s="7" t="s">
        <v>10</v>
      </c>
      <c r="J1137" s="5" t="s">
        <v>58</v>
      </c>
    </row>
    <row r="1138" spans="1:10">
      <c r="A1138" s="5" t="s">
        <v>792</v>
      </c>
      <c r="B1138" s="6">
        <v>44825.829507939816</v>
      </c>
      <c r="C1138" s="5" t="s">
        <v>56</v>
      </c>
      <c r="D1138" s="11"/>
      <c r="E1138" s="8"/>
      <c r="G1138" s="9">
        <v>284.39999999999998</v>
      </c>
      <c r="I1138" s="7" t="s">
        <v>10</v>
      </c>
      <c r="J1138" s="8" t="s">
        <v>66</v>
      </c>
    </row>
    <row r="1139" spans="1:10">
      <c r="A1139" s="5" t="s">
        <v>792</v>
      </c>
      <c r="B1139" s="6">
        <v>44825.829507939816</v>
      </c>
      <c r="C1139" s="5" t="s">
        <v>56</v>
      </c>
      <c r="D1139" s="11"/>
      <c r="E1139" s="8"/>
      <c r="G1139" s="9">
        <v>665.78</v>
      </c>
      <c r="I1139" s="7" t="s">
        <v>10</v>
      </c>
      <c r="J1139" s="8" t="s">
        <v>191</v>
      </c>
    </row>
    <row r="1140" spans="1:10">
      <c r="A1140" s="5" t="s">
        <v>793</v>
      </c>
      <c r="B1140" s="6">
        <v>44825.829507939816</v>
      </c>
      <c r="C1140" s="5" t="s">
        <v>202</v>
      </c>
      <c r="D1140" s="13">
        <v>45162933192</v>
      </c>
      <c r="E1140" s="5" t="s">
        <v>57</v>
      </c>
      <c r="H1140" s="9">
        <v>339.47</v>
      </c>
      <c r="I1140" s="5" t="s">
        <v>22</v>
      </c>
      <c r="J1140" s="8" t="s">
        <v>185</v>
      </c>
    </row>
    <row r="1141" spans="1:10">
      <c r="A1141" s="5" t="s">
        <v>793</v>
      </c>
      <c r="B1141" s="6">
        <v>44825.829507939816</v>
      </c>
      <c r="C1141" s="5" t="s">
        <v>202</v>
      </c>
      <c r="D1141" s="13">
        <v>45132841044</v>
      </c>
      <c r="E1141" s="5" t="s">
        <v>57</v>
      </c>
      <c r="H1141" s="9">
        <v>8712</v>
      </c>
      <c r="I1141" s="5" t="s">
        <v>22</v>
      </c>
      <c r="J1141" s="5" t="s">
        <v>58</v>
      </c>
    </row>
    <row r="1142" spans="1:10">
      <c r="A1142" s="5" t="s">
        <v>792</v>
      </c>
      <c r="B1142" s="6">
        <v>44825.829507939816</v>
      </c>
      <c r="C1142" s="5" t="s">
        <v>56</v>
      </c>
      <c r="D1142" s="13">
        <v>45172898941</v>
      </c>
      <c r="E1142" s="5" t="s">
        <v>57</v>
      </c>
      <c r="H1142" s="9">
        <v>330</v>
      </c>
      <c r="I1142" s="5" t="s">
        <v>22</v>
      </c>
      <c r="J1142" s="8" t="s">
        <v>185</v>
      </c>
    </row>
    <row r="1143" spans="1:10">
      <c r="A1143" s="5" t="s">
        <v>792</v>
      </c>
      <c r="B1143" s="6">
        <v>44825.829507939816</v>
      </c>
      <c r="C1143" s="5" t="s">
        <v>56</v>
      </c>
      <c r="D1143" s="13">
        <v>45112972437</v>
      </c>
      <c r="E1143" s="5" t="s">
        <v>57</v>
      </c>
      <c r="H1143" s="9">
        <v>544.02</v>
      </c>
      <c r="I1143" s="5" t="s">
        <v>22</v>
      </c>
      <c r="J1143" s="8" t="s">
        <v>185</v>
      </c>
    </row>
    <row r="1144" spans="1:10">
      <c r="A1144" s="5" t="s">
        <v>792</v>
      </c>
      <c r="B1144" s="6">
        <v>44825.829507939816</v>
      </c>
      <c r="C1144" s="5" t="s">
        <v>56</v>
      </c>
      <c r="D1144" s="13">
        <v>45172900663</v>
      </c>
      <c r="E1144" s="5" t="s">
        <v>57</v>
      </c>
      <c r="H1144" s="9">
        <v>719.46</v>
      </c>
      <c r="I1144" s="5" t="s">
        <v>22</v>
      </c>
      <c r="J1144" s="8" t="s">
        <v>185</v>
      </c>
    </row>
    <row r="1145" spans="1:10">
      <c r="A1145" s="5" t="s">
        <v>792</v>
      </c>
      <c r="B1145" s="6">
        <v>44825.829507939816</v>
      </c>
      <c r="C1145" s="5" t="s">
        <v>56</v>
      </c>
      <c r="D1145" s="13">
        <v>45162933086</v>
      </c>
      <c r="E1145" s="5" t="s">
        <v>57</v>
      </c>
      <c r="H1145" s="9">
        <v>120</v>
      </c>
      <c r="I1145" s="5" t="s">
        <v>22</v>
      </c>
      <c r="J1145" s="8" t="s">
        <v>185</v>
      </c>
    </row>
    <row r="1146" spans="1:10">
      <c r="A1146" s="5" t="s">
        <v>792</v>
      </c>
      <c r="B1146" s="6">
        <v>44825.829507939816</v>
      </c>
      <c r="C1146" s="5" t="s">
        <v>56</v>
      </c>
      <c r="D1146" s="13">
        <v>45143209846</v>
      </c>
      <c r="E1146" s="5" t="s">
        <v>57</v>
      </c>
      <c r="H1146" s="9">
        <v>917.27</v>
      </c>
      <c r="I1146" s="5" t="s">
        <v>22</v>
      </c>
      <c r="J1146" s="8" t="s">
        <v>185</v>
      </c>
    </row>
    <row r="1147" spans="1:10">
      <c r="A1147" s="5" t="s">
        <v>792</v>
      </c>
      <c r="B1147" s="6">
        <v>44825.829507939816</v>
      </c>
      <c r="C1147" s="5" t="s">
        <v>56</v>
      </c>
      <c r="D1147" s="13">
        <v>45132839519</v>
      </c>
      <c r="E1147" s="5" t="s">
        <v>57</v>
      </c>
      <c r="H1147" s="9">
        <v>739.78</v>
      </c>
      <c r="I1147" s="5" t="s">
        <v>22</v>
      </c>
      <c r="J1147" s="8" t="s">
        <v>185</v>
      </c>
    </row>
    <row r="1148" spans="1:10">
      <c r="A1148" s="5" t="s">
        <v>792</v>
      </c>
      <c r="B1148" s="6">
        <v>44825.829507939816</v>
      </c>
      <c r="C1148" s="5" t="s">
        <v>56</v>
      </c>
      <c r="D1148" s="13">
        <v>45143209907</v>
      </c>
      <c r="E1148" s="5" t="s">
        <v>57</v>
      </c>
      <c r="H1148" s="9">
        <v>321.95999999999998</v>
      </c>
      <c r="I1148" s="5" t="s">
        <v>22</v>
      </c>
      <c r="J1148" s="8" t="s">
        <v>185</v>
      </c>
    </row>
    <row r="1149" spans="1:10">
      <c r="A1149" s="5" t="s">
        <v>792</v>
      </c>
      <c r="B1149" s="6">
        <v>44825.829507939816</v>
      </c>
      <c r="C1149" s="5" t="s">
        <v>56</v>
      </c>
      <c r="D1149" s="13">
        <v>45162933357</v>
      </c>
      <c r="E1149" s="5" t="s">
        <v>57</v>
      </c>
      <c r="H1149" s="9">
        <v>890.82</v>
      </c>
      <c r="I1149" s="5" t="s">
        <v>22</v>
      </c>
      <c r="J1149" s="8" t="s">
        <v>185</v>
      </c>
    </row>
    <row r="1150" spans="1:10">
      <c r="A1150" s="5" t="s">
        <v>792</v>
      </c>
      <c r="B1150" s="6">
        <v>44825.829507939816</v>
      </c>
      <c r="C1150" s="5" t="s">
        <v>56</v>
      </c>
      <c r="D1150" s="13">
        <v>45172901375</v>
      </c>
      <c r="E1150" s="5" t="s">
        <v>57</v>
      </c>
      <c r="H1150" s="9">
        <v>738</v>
      </c>
      <c r="I1150" s="5" t="s">
        <v>22</v>
      </c>
      <c r="J1150" s="8" t="s">
        <v>185</v>
      </c>
    </row>
    <row r="1151" spans="1:10">
      <c r="A1151" s="5" t="s">
        <v>792</v>
      </c>
      <c r="B1151" s="6">
        <v>44825.829507939816</v>
      </c>
      <c r="C1151" s="5" t="s">
        <v>56</v>
      </c>
      <c r="D1151" s="13">
        <v>53512041438</v>
      </c>
      <c r="E1151" s="5" t="s">
        <v>57</v>
      </c>
      <c r="H1151" s="9">
        <v>821.79</v>
      </c>
      <c r="I1151" s="5" t="s">
        <v>22</v>
      </c>
      <c r="J1151" s="8" t="s">
        <v>185</v>
      </c>
    </row>
    <row r="1152" spans="1:10">
      <c r="A1152" s="5" t="s">
        <v>792</v>
      </c>
      <c r="B1152" s="6">
        <v>44825.829507939816</v>
      </c>
      <c r="C1152" s="5" t="s">
        <v>56</v>
      </c>
      <c r="D1152" s="13">
        <v>52516089685</v>
      </c>
      <c r="E1152" s="5" t="s">
        <v>57</v>
      </c>
      <c r="H1152" s="9">
        <v>2952</v>
      </c>
      <c r="I1152" s="5" t="s">
        <v>22</v>
      </c>
      <c r="J1152" s="8" t="s">
        <v>185</v>
      </c>
    </row>
    <row r="1153" spans="1:10">
      <c r="A1153" s="5" t="s">
        <v>792</v>
      </c>
      <c r="B1153" s="6">
        <v>44825.829507939816</v>
      </c>
      <c r="C1153" s="5" t="s">
        <v>56</v>
      </c>
      <c r="D1153" s="13">
        <v>45143210238</v>
      </c>
      <c r="E1153" s="5" t="s">
        <v>57</v>
      </c>
      <c r="H1153" s="9">
        <v>2608.1999999999998</v>
      </c>
      <c r="I1153" s="5" t="s">
        <v>22</v>
      </c>
      <c r="J1153" s="8" t="s">
        <v>185</v>
      </c>
    </row>
    <row r="1154" spans="1:10">
      <c r="A1154" s="5" t="s">
        <v>792</v>
      </c>
      <c r="B1154" s="6">
        <v>44825.829507939816</v>
      </c>
      <c r="C1154" s="5" t="s">
        <v>56</v>
      </c>
      <c r="D1154" s="13">
        <v>45122959488</v>
      </c>
      <c r="E1154" s="5" t="s">
        <v>57</v>
      </c>
      <c r="H1154" s="9">
        <v>1658.88</v>
      </c>
      <c r="I1154" s="5" t="s">
        <v>22</v>
      </c>
      <c r="J1154" s="8" t="s">
        <v>185</v>
      </c>
    </row>
    <row r="1155" spans="1:10">
      <c r="A1155" s="5" t="s">
        <v>792</v>
      </c>
      <c r="B1155" s="6">
        <v>44825.829507939816</v>
      </c>
      <c r="C1155" s="5" t="s">
        <v>56</v>
      </c>
      <c r="D1155" s="13">
        <v>45122959496</v>
      </c>
      <c r="E1155" s="5" t="s">
        <v>57</v>
      </c>
      <c r="H1155" s="9">
        <v>603.5</v>
      </c>
      <c r="I1155" s="5" t="s">
        <v>22</v>
      </c>
      <c r="J1155" s="8" t="s">
        <v>185</v>
      </c>
    </row>
    <row r="1156" spans="1:10">
      <c r="A1156" s="5" t="s">
        <v>792</v>
      </c>
      <c r="B1156" s="6">
        <v>44825.829507939816</v>
      </c>
      <c r="C1156" s="5" t="s">
        <v>56</v>
      </c>
      <c r="D1156" s="13">
        <v>45162933660</v>
      </c>
      <c r="E1156" s="5" t="s">
        <v>57</v>
      </c>
      <c r="H1156" s="9">
        <v>410.6</v>
      </c>
      <c r="I1156" s="5" t="s">
        <v>22</v>
      </c>
      <c r="J1156" s="8" t="s">
        <v>185</v>
      </c>
    </row>
    <row r="1157" spans="1:10">
      <c r="A1157" s="5" t="s">
        <v>792</v>
      </c>
      <c r="B1157" s="6">
        <v>44825.829507939816</v>
      </c>
      <c r="C1157" s="5" t="s">
        <v>56</v>
      </c>
      <c r="D1157" s="13">
        <v>51516802425</v>
      </c>
      <c r="E1157" s="5" t="s">
        <v>57</v>
      </c>
      <c r="H1157" s="9">
        <v>907.14</v>
      </c>
      <c r="I1157" s="5" t="s">
        <v>22</v>
      </c>
      <c r="J1157" s="8" t="s">
        <v>185</v>
      </c>
    </row>
    <row r="1158" spans="1:10">
      <c r="A1158" s="5" t="s">
        <v>792</v>
      </c>
      <c r="B1158" s="6">
        <v>44825.829507939816</v>
      </c>
      <c r="C1158" s="5" t="s">
        <v>56</v>
      </c>
      <c r="D1158" s="13">
        <v>45122960397</v>
      </c>
      <c r="E1158" s="5" t="s">
        <v>57</v>
      </c>
      <c r="H1158" s="9">
        <v>1720.9</v>
      </c>
      <c r="I1158" s="5" t="s">
        <v>22</v>
      </c>
      <c r="J1158" s="8" t="s">
        <v>185</v>
      </c>
    </row>
    <row r="1159" spans="1:10">
      <c r="A1159" s="5" t="s">
        <v>792</v>
      </c>
      <c r="B1159" s="6">
        <v>44825.829507939816</v>
      </c>
      <c r="C1159" s="5" t="s">
        <v>56</v>
      </c>
      <c r="D1159" s="13">
        <v>45143211062</v>
      </c>
      <c r="E1159" s="5" t="s">
        <v>57</v>
      </c>
      <c r="H1159" s="9">
        <v>828</v>
      </c>
      <c r="I1159" s="5" t="s">
        <v>22</v>
      </c>
      <c r="J1159" s="8" t="s">
        <v>185</v>
      </c>
    </row>
    <row r="1160" spans="1:10">
      <c r="A1160" s="5" t="s">
        <v>792</v>
      </c>
      <c r="B1160" s="6">
        <v>44825.829507939816</v>
      </c>
      <c r="C1160" s="5" t="s">
        <v>56</v>
      </c>
      <c r="D1160" s="13">
        <v>45112974643</v>
      </c>
      <c r="E1160" s="5" t="s">
        <v>57</v>
      </c>
      <c r="H1160" s="9">
        <v>2540.8000000000002</v>
      </c>
      <c r="I1160" s="5" t="s">
        <v>22</v>
      </c>
      <c r="J1160" s="8" t="s">
        <v>185</v>
      </c>
    </row>
    <row r="1161" spans="1:10">
      <c r="A1161" s="5" t="s">
        <v>792</v>
      </c>
      <c r="B1161" s="6">
        <v>44825.829507939816</v>
      </c>
      <c r="C1161" s="5" t="s">
        <v>56</v>
      </c>
      <c r="D1161" s="13">
        <v>45143211149</v>
      </c>
      <c r="E1161" s="5" t="s">
        <v>57</v>
      </c>
      <c r="H1161" s="9">
        <v>1263.81</v>
      </c>
      <c r="I1161" s="5" t="s">
        <v>22</v>
      </c>
      <c r="J1161" s="8" t="s">
        <v>185</v>
      </c>
    </row>
    <row r="1162" spans="1:10">
      <c r="A1162" s="5" t="s">
        <v>792</v>
      </c>
      <c r="B1162" s="6">
        <v>44825.829507939816</v>
      </c>
      <c r="C1162" s="5" t="s">
        <v>56</v>
      </c>
      <c r="D1162" s="13">
        <v>45122960687</v>
      </c>
      <c r="E1162" s="5" t="s">
        <v>57</v>
      </c>
      <c r="H1162" s="9">
        <v>137.16</v>
      </c>
      <c r="I1162" s="5" t="s">
        <v>22</v>
      </c>
      <c r="J1162" s="8" t="s">
        <v>185</v>
      </c>
    </row>
    <row r="1163" spans="1:10">
      <c r="A1163" s="5" t="s">
        <v>792</v>
      </c>
      <c r="B1163" s="6">
        <v>44825.829507939816</v>
      </c>
      <c r="C1163" s="5" t="s">
        <v>56</v>
      </c>
      <c r="D1163" s="13">
        <v>45162933648</v>
      </c>
      <c r="E1163" s="5" t="s">
        <v>57</v>
      </c>
      <c r="H1163" s="9">
        <v>1406.56</v>
      </c>
      <c r="I1163" s="5" t="s">
        <v>22</v>
      </c>
      <c r="J1163" s="5" t="s">
        <v>58</v>
      </c>
    </row>
    <row r="1164" spans="1:10">
      <c r="A1164" s="5" t="s">
        <v>792</v>
      </c>
      <c r="B1164" s="6">
        <v>44825.829507939816</v>
      </c>
      <c r="C1164" s="5" t="s">
        <v>56</v>
      </c>
      <c r="D1164" s="11">
        <v>281215</v>
      </c>
      <c r="E1164" s="5" t="s">
        <v>194</v>
      </c>
      <c r="H1164" s="9">
        <v>1643.04</v>
      </c>
      <c r="I1164" s="5" t="s">
        <v>22</v>
      </c>
      <c r="J1164" s="5" t="s">
        <v>58</v>
      </c>
    </row>
    <row r="1165" spans="1:10">
      <c r="A1165" s="5" t="s">
        <v>792</v>
      </c>
      <c r="B1165" s="6">
        <v>44825.829507939816</v>
      </c>
      <c r="C1165" s="5" t="s">
        <v>56</v>
      </c>
      <c r="D1165" s="13">
        <v>52216208374</v>
      </c>
      <c r="E1165" s="5" t="s">
        <v>57</v>
      </c>
      <c r="H1165" s="9">
        <v>823.01</v>
      </c>
      <c r="I1165" s="5" t="s">
        <v>22</v>
      </c>
      <c r="J1165" s="5" t="s">
        <v>58</v>
      </c>
    </row>
    <row r="1166" spans="1:10">
      <c r="A1166" s="5" t="s">
        <v>792</v>
      </c>
      <c r="B1166" s="6">
        <v>44825.829507939816</v>
      </c>
      <c r="C1166" s="5" t="s">
        <v>56</v>
      </c>
      <c r="D1166" s="13">
        <v>52216208374</v>
      </c>
      <c r="E1166" s="5" t="s">
        <v>57</v>
      </c>
      <c r="H1166" s="9">
        <v>802.92</v>
      </c>
      <c r="I1166" s="5" t="s">
        <v>22</v>
      </c>
      <c r="J1166" s="5" t="s">
        <v>58</v>
      </c>
    </row>
    <row r="1167" spans="1:10">
      <c r="A1167" s="5" t="s">
        <v>792</v>
      </c>
      <c r="B1167" s="6">
        <v>44825.829507939816</v>
      </c>
      <c r="C1167" s="5" t="s">
        <v>56</v>
      </c>
      <c r="D1167" s="13">
        <v>52216208372</v>
      </c>
      <c r="E1167" s="5" t="s">
        <v>57</v>
      </c>
      <c r="H1167" s="9">
        <v>204.12</v>
      </c>
      <c r="I1167" s="5" t="s">
        <v>22</v>
      </c>
      <c r="J1167" s="5" t="s">
        <v>58</v>
      </c>
    </row>
    <row r="1168" spans="1:10">
      <c r="A1168" s="5" t="s">
        <v>792</v>
      </c>
      <c r="B1168" s="6">
        <v>44825.829507939816</v>
      </c>
      <c r="C1168" s="5" t="s">
        <v>56</v>
      </c>
      <c r="D1168" s="13">
        <v>52216208372</v>
      </c>
      <c r="E1168" s="5" t="s">
        <v>57</v>
      </c>
      <c r="H1168" s="9">
        <v>236.96</v>
      </c>
      <c r="I1168" s="5" t="s">
        <v>22</v>
      </c>
      <c r="J1168" s="5" t="s">
        <v>58</v>
      </c>
    </row>
    <row r="1169" spans="1:10">
      <c r="A1169" s="5" t="s">
        <v>792</v>
      </c>
      <c r="B1169" s="6">
        <v>44825.829507939816</v>
      </c>
      <c r="C1169" s="5" t="s">
        <v>56</v>
      </c>
      <c r="D1169" s="13">
        <v>52216208372</v>
      </c>
      <c r="E1169" s="5" t="s">
        <v>57</v>
      </c>
      <c r="H1169" s="9">
        <v>115.56</v>
      </c>
      <c r="I1169" s="5" t="s">
        <v>22</v>
      </c>
      <c r="J1169" s="5" t="s">
        <v>58</v>
      </c>
    </row>
    <row r="1170" spans="1:10">
      <c r="A1170" s="5" t="s">
        <v>792</v>
      </c>
      <c r="B1170" s="6">
        <v>44825.829507939816</v>
      </c>
      <c r="C1170" s="5" t="s">
        <v>56</v>
      </c>
      <c r="D1170" s="13">
        <v>52216208376</v>
      </c>
      <c r="E1170" s="5" t="s">
        <v>57</v>
      </c>
      <c r="H1170" s="9">
        <v>192.31</v>
      </c>
      <c r="I1170" s="5" t="s">
        <v>22</v>
      </c>
      <c r="J1170" s="5" t="s">
        <v>58</v>
      </c>
    </row>
    <row r="1171" spans="1:10">
      <c r="A1171" s="5" t="s">
        <v>792</v>
      </c>
      <c r="B1171" s="6">
        <v>44825.829507939816</v>
      </c>
      <c r="C1171" s="5" t="s">
        <v>56</v>
      </c>
      <c r="D1171" s="13">
        <v>52216208376</v>
      </c>
      <c r="E1171" s="5" t="s">
        <v>57</v>
      </c>
      <c r="H1171" s="9">
        <v>72.03</v>
      </c>
      <c r="I1171" s="5" t="s">
        <v>22</v>
      </c>
      <c r="J1171" s="5" t="s">
        <v>58</v>
      </c>
    </row>
    <row r="1172" spans="1:10">
      <c r="A1172" s="5" t="s">
        <v>792</v>
      </c>
      <c r="B1172" s="6">
        <v>44825.829507939816</v>
      </c>
      <c r="C1172" s="5" t="s">
        <v>56</v>
      </c>
      <c r="D1172" s="13">
        <v>51316778135</v>
      </c>
      <c r="E1172" s="5" t="s">
        <v>57</v>
      </c>
      <c r="H1172" s="9">
        <v>5333.58</v>
      </c>
      <c r="I1172" s="5" t="s">
        <v>22</v>
      </c>
      <c r="J1172" s="5" t="s">
        <v>58</v>
      </c>
    </row>
    <row r="1173" spans="1:10">
      <c r="A1173" s="5" t="s">
        <v>792</v>
      </c>
      <c r="B1173" s="6">
        <v>44825.829507939816</v>
      </c>
      <c r="C1173" s="5" t="s">
        <v>56</v>
      </c>
      <c r="D1173" s="13">
        <v>45172901822</v>
      </c>
      <c r="E1173" s="5" t="s">
        <v>57</v>
      </c>
      <c r="H1173" s="9">
        <v>365.36</v>
      </c>
      <c r="I1173" s="5" t="s">
        <v>22</v>
      </c>
      <c r="J1173" s="5" t="s">
        <v>58</v>
      </c>
    </row>
    <row r="1174" spans="1:10">
      <c r="A1174" s="5" t="s">
        <v>792</v>
      </c>
      <c r="B1174" s="6">
        <v>44825.829507939816</v>
      </c>
      <c r="C1174" s="5" t="s">
        <v>56</v>
      </c>
      <c r="D1174" s="11">
        <v>61842</v>
      </c>
      <c r="E1174" s="5" t="s">
        <v>194</v>
      </c>
      <c r="H1174" s="9">
        <v>53112.3</v>
      </c>
      <c r="I1174" s="5" t="s">
        <v>22</v>
      </c>
      <c r="J1174" s="5" t="s">
        <v>58</v>
      </c>
    </row>
    <row r="1175" spans="1:10">
      <c r="A1175" s="5" t="s">
        <v>792</v>
      </c>
      <c r="B1175" s="6">
        <v>44825.829507939816</v>
      </c>
      <c r="C1175" s="5" t="s">
        <v>56</v>
      </c>
      <c r="D1175" s="13">
        <v>45132841413</v>
      </c>
      <c r="E1175" s="5" t="s">
        <v>57</v>
      </c>
      <c r="H1175" s="9">
        <v>2472.1999999999998</v>
      </c>
      <c r="I1175" s="5" t="s">
        <v>22</v>
      </c>
      <c r="J1175" s="5" t="s">
        <v>58</v>
      </c>
    </row>
    <row r="1176" spans="1:10">
      <c r="A1176" s="5" t="s">
        <v>792</v>
      </c>
      <c r="B1176" s="6">
        <v>44825.829507939816</v>
      </c>
      <c r="C1176" s="5" t="s">
        <v>56</v>
      </c>
      <c r="D1176" s="13">
        <v>45132841301</v>
      </c>
      <c r="E1176" s="5" t="s">
        <v>57</v>
      </c>
      <c r="H1176" s="9">
        <v>650</v>
      </c>
      <c r="I1176" s="5" t="s">
        <v>22</v>
      </c>
      <c r="J1176" s="5" t="s">
        <v>58</v>
      </c>
    </row>
    <row r="1177" spans="1:10">
      <c r="A1177" s="5" t="s">
        <v>792</v>
      </c>
      <c r="B1177" s="6">
        <v>44825.829507939816</v>
      </c>
      <c r="C1177" s="5" t="s">
        <v>56</v>
      </c>
      <c r="D1177" s="13">
        <v>45143210217</v>
      </c>
      <c r="E1177" s="5" t="s">
        <v>57</v>
      </c>
      <c r="H1177" s="9">
        <v>1460</v>
      </c>
      <c r="I1177" s="5" t="s">
        <v>22</v>
      </c>
      <c r="J1177" s="8" t="s">
        <v>185</v>
      </c>
    </row>
    <row r="1178" spans="1:10">
      <c r="A1178" s="5" t="s">
        <v>792</v>
      </c>
      <c r="B1178" s="6">
        <v>44825.829507939816</v>
      </c>
      <c r="C1178" s="5" t="s">
        <v>56</v>
      </c>
      <c r="D1178" s="13">
        <v>45172902354</v>
      </c>
      <c r="E1178" s="5" t="s">
        <v>57</v>
      </c>
      <c r="H1178" s="9">
        <v>6211.52</v>
      </c>
      <c r="I1178" s="5" t="s">
        <v>22</v>
      </c>
      <c r="J1178" s="8" t="s">
        <v>185</v>
      </c>
    </row>
    <row r="1179" spans="1:10">
      <c r="A1179" s="5" t="s">
        <v>792</v>
      </c>
      <c r="B1179" s="6">
        <v>44825.829507939816</v>
      </c>
      <c r="C1179" s="5" t="s">
        <v>56</v>
      </c>
      <c r="D1179" s="13">
        <v>45172902817</v>
      </c>
      <c r="E1179" s="5" t="s">
        <v>57</v>
      </c>
      <c r="H1179" s="9">
        <v>32096.959999999999</v>
      </c>
      <c r="I1179" s="5" t="s">
        <v>22</v>
      </c>
      <c r="J1179" s="8" t="s">
        <v>185</v>
      </c>
    </row>
    <row r="1180" spans="1:10">
      <c r="A1180" s="5" t="s">
        <v>792</v>
      </c>
      <c r="B1180" s="6">
        <v>44825.829507939816</v>
      </c>
      <c r="C1180" s="5" t="s">
        <v>56</v>
      </c>
      <c r="D1180" s="13">
        <v>45172903021</v>
      </c>
      <c r="E1180" s="5" t="s">
        <v>57</v>
      </c>
      <c r="H1180" s="9">
        <v>374.4</v>
      </c>
      <c r="I1180" s="5" t="s">
        <v>22</v>
      </c>
      <c r="J1180" s="8" t="s">
        <v>185</v>
      </c>
    </row>
    <row r="1181" spans="1:10">
      <c r="A1181" s="5" t="s">
        <v>792</v>
      </c>
      <c r="B1181" s="6">
        <v>44825.829507939816</v>
      </c>
      <c r="C1181" s="5" t="s">
        <v>56</v>
      </c>
      <c r="D1181" s="13">
        <v>45132841406</v>
      </c>
      <c r="E1181" s="5" t="s">
        <v>57</v>
      </c>
      <c r="H1181" s="9">
        <v>958.63</v>
      </c>
      <c r="I1181" s="5" t="s">
        <v>22</v>
      </c>
      <c r="J1181" s="8" t="s">
        <v>185</v>
      </c>
    </row>
    <row r="1182" spans="1:10">
      <c r="A1182" s="5" t="s">
        <v>792</v>
      </c>
      <c r="B1182" s="6">
        <v>44825.829507939816</v>
      </c>
      <c r="C1182" s="5" t="s">
        <v>56</v>
      </c>
      <c r="D1182" s="13">
        <v>45162935089</v>
      </c>
      <c r="E1182" s="5" t="s">
        <v>57</v>
      </c>
      <c r="H1182" s="9">
        <v>1384</v>
      </c>
      <c r="I1182" s="5" t="s">
        <v>22</v>
      </c>
      <c r="J1182" s="8" t="s">
        <v>185</v>
      </c>
    </row>
    <row r="1183" spans="1:10">
      <c r="A1183" s="5" t="s">
        <v>792</v>
      </c>
      <c r="B1183" s="6">
        <v>44825.829507939816</v>
      </c>
      <c r="C1183" s="5" t="s">
        <v>56</v>
      </c>
      <c r="D1183" s="11">
        <v>1267126</v>
      </c>
      <c r="E1183" s="5" t="s">
        <v>194</v>
      </c>
      <c r="H1183" s="9">
        <v>150</v>
      </c>
      <c r="I1183" s="5" t="s">
        <v>22</v>
      </c>
      <c r="J1183" s="8" t="s">
        <v>185</v>
      </c>
    </row>
    <row r="1184" spans="1:10">
      <c r="A1184" s="5" t="s">
        <v>792</v>
      </c>
      <c r="B1184" s="6">
        <v>44825.829507939816</v>
      </c>
      <c r="C1184" s="5" t="s">
        <v>56</v>
      </c>
      <c r="D1184" s="11">
        <v>401225</v>
      </c>
      <c r="E1184" s="8" t="s">
        <v>47</v>
      </c>
      <c r="H1184" s="9">
        <v>3480</v>
      </c>
      <c r="I1184" s="5" t="s">
        <v>22</v>
      </c>
      <c r="J1184" s="5" t="s">
        <v>195</v>
      </c>
    </row>
    <row r="1185" spans="1:10">
      <c r="A1185" s="5" t="s">
        <v>792</v>
      </c>
      <c r="B1185" s="6">
        <v>44825.829507939816</v>
      </c>
      <c r="C1185" s="5" t="s">
        <v>56</v>
      </c>
      <c r="D1185" s="11">
        <v>401224</v>
      </c>
      <c r="E1185" s="5" t="s">
        <v>57</v>
      </c>
      <c r="H1185" s="9">
        <v>184355.8</v>
      </c>
      <c r="I1185" s="5" t="s">
        <v>22</v>
      </c>
      <c r="J1185" s="5" t="s">
        <v>195</v>
      </c>
    </row>
    <row r="1186" spans="1:10">
      <c r="A1186" s="5" t="s">
        <v>792</v>
      </c>
      <c r="B1186" s="6">
        <v>44825.829507939816</v>
      </c>
      <c r="C1186" s="5" t="s">
        <v>56</v>
      </c>
      <c r="D1186" s="13">
        <v>45172902804</v>
      </c>
      <c r="E1186" s="5" t="s">
        <v>57</v>
      </c>
      <c r="H1186" s="9">
        <v>495</v>
      </c>
      <c r="I1186" s="5" t="s">
        <v>22</v>
      </c>
      <c r="J1186" s="5" t="s">
        <v>58</v>
      </c>
    </row>
    <row r="1187" spans="1:10">
      <c r="A1187" s="5" t="s">
        <v>792</v>
      </c>
      <c r="B1187" s="6">
        <v>44825.829507939816</v>
      </c>
      <c r="C1187" s="5" t="s">
        <v>56</v>
      </c>
      <c r="D1187" s="13">
        <v>45152836190</v>
      </c>
      <c r="E1187" s="5" t="s">
        <v>57</v>
      </c>
      <c r="H1187" s="9">
        <v>14020</v>
      </c>
      <c r="I1187" s="5" t="s">
        <v>22</v>
      </c>
      <c r="J1187" s="5" t="s">
        <v>58</v>
      </c>
    </row>
    <row r="1188" spans="1:10">
      <c r="A1188" s="5" t="s">
        <v>792</v>
      </c>
      <c r="B1188" s="6">
        <v>44825.829507939816</v>
      </c>
      <c r="C1188" s="5" t="s">
        <v>56</v>
      </c>
      <c r="D1188" s="13">
        <v>45143211394</v>
      </c>
      <c r="E1188" s="5" t="s">
        <v>57</v>
      </c>
      <c r="H1188" s="9">
        <v>12590</v>
      </c>
      <c r="I1188" s="5" t="s">
        <v>22</v>
      </c>
      <c r="J1188" s="5" t="s">
        <v>58</v>
      </c>
    </row>
    <row r="1189" spans="1:10">
      <c r="A1189" s="5" t="s">
        <v>792</v>
      </c>
      <c r="B1189" s="6">
        <v>44825.829507939816</v>
      </c>
      <c r="C1189" s="5" t="s">
        <v>56</v>
      </c>
      <c r="D1189" s="13">
        <v>45122960760</v>
      </c>
      <c r="E1189" s="5" t="s">
        <v>57</v>
      </c>
      <c r="H1189" s="9">
        <v>3460</v>
      </c>
      <c r="I1189" s="5" t="s">
        <v>22</v>
      </c>
      <c r="J1189" s="5" t="s">
        <v>58</v>
      </c>
    </row>
    <row r="1190" spans="1:10">
      <c r="A1190" s="5" t="s">
        <v>792</v>
      </c>
      <c r="B1190" s="6">
        <v>44825.829507939816</v>
      </c>
      <c r="C1190" s="5" t="s">
        <v>56</v>
      </c>
      <c r="D1190" s="13">
        <v>45112974953</v>
      </c>
      <c r="E1190" s="5" t="s">
        <v>57</v>
      </c>
      <c r="H1190" s="9">
        <v>6940.5</v>
      </c>
      <c r="I1190" s="5" t="s">
        <v>22</v>
      </c>
      <c r="J1190" s="5" t="s">
        <v>58</v>
      </c>
    </row>
    <row r="1191" spans="1:10">
      <c r="A1191" s="5" t="s">
        <v>792</v>
      </c>
      <c r="B1191" s="6">
        <v>44825.829507939816</v>
      </c>
      <c r="C1191" s="5" t="s">
        <v>56</v>
      </c>
      <c r="D1191" s="13">
        <v>295402000420032</v>
      </c>
      <c r="E1191" s="5" t="s">
        <v>60</v>
      </c>
      <c r="H1191" s="9">
        <v>40482.620000000003</v>
      </c>
      <c r="I1191" s="5" t="s">
        <v>22</v>
      </c>
      <c r="J1191" s="8" t="s">
        <v>61</v>
      </c>
    </row>
    <row r="1192" spans="1:10">
      <c r="A1192" s="5" t="s">
        <v>792</v>
      </c>
      <c r="B1192" s="6">
        <v>44825.829507939816</v>
      </c>
      <c r="C1192" s="5" t="s">
        <v>56</v>
      </c>
      <c r="D1192" s="13">
        <v>295402000420032</v>
      </c>
      <c r="E1192" s="5" t="s">
        <v>368</v>
      </c>
      <c r="H1192" s="9">
        <v>69.599999999999994</v>
      </c>
      <c r="I1192" s="5" t="s">
        <v>22</v>
      </c>
      <c r="J1192" s="8" t="s">
        <v>61</v>
      </c>
    </row>
    <row r="1193" spans="1:10">
      <c r="A1193" s="5" t="s">
        <v>792</v>
      </c>
      <c r="B1193" s="6">
        <v>44825.829507939816</v>
      </c>
      <c r="C1193" s="5" t="s">
        <v>56</v>
      </c>
      <c r="D1193" s="11"/>
      <c r="E1193" s="8"/>
      <c r="F1193" s="9">
        <v>12100.9</v>
      </c>
      <c r="I1193" s="7" t="s">
        <v>9</v>
      </c>
      <c r="J1193" s="8" t="s">
        <v>186</v>
      </c>
    </row>
    <row r="1194" spans="1:10">
      <c r="A1194" s="5" t="s">
        <v>792</v>
      </c>
      <c r="B1194" s="6">
        <v>44825.829507939816</v>
      </c>
      <c r="C1194" s="5" t="s">
        <v>56</v>
      </c>
      <c r="D1194" s="11"/>
      <c r="E1194" s="8"/>
      <c r="F1194" s="9">
        <v>8671.9</v>
      </c>
      <c r="I1194" s="7" t="s">
        <v>9</v>
      </c>
      <c r="J1194" s="5" t="s">
        <v>64</v>
      </c>
    </row>
    <row r="1195" spans="1:10">
      <c r="A1195" s="5" t="s">
        <v>792</v>
      </c>
      <c r="B1195" s="6">
        <v>44825.829507939816</v>
      </c>
      <c r="C1195" s="5" t="s">
        <v>56</v>
      </c>
      <c r="D1195" s="11"/>
      <c r="E1195" s="8"/>
      <c r="F1195" s="9">
        <v>2310.4</v>
      </c>
      <c r="I1195" s="7" t="s">
        <v>9</v>
      </c>
      <c r="J1195" s="8" t="s">
        <v>188</v>
      </c>
    </row>
    <row r="1196" spans="1:10">
      <c r="A1196" s="5" t="s">
        <v>792</v>
      </c>
      <c r="B1196" s="6">
        <v>44825.829507939816</v>
      </c>
      <c r="C1196" s="5" t="s">
        <v>56</v>
      </c>
      <c r="D1196" s="11"/>
      <c r="E1196" s="8"/>
      <c r="F1196" s="9">
        <v>5415.4</v>
      </c>
      <c r="I1196" s="7" t="s">
        <v>9</v>
      </c>
      <c r="J1196" s="5" t="s">
        <v>271</v>
      </c>
    </row>
    <row r="1197" spans="1:10">
      <c r="A1197" s="5" t="s">
        <v>792</v>
      </c>
      <c r="B1197" s="6">
        <v>44825.829507939816</v>
      </c>
      <c r="C1197" s="5" t="s">
        <v>56</v>
      </c>
      <c r="D1197" s="11"/>
      <c r="E1197" s="8"/>
      <c r="F1197" s="9">
        <v>8699.6</v>
      </c>
      <c r="I1197" s="7" t="s">
        <v>9</v>
      </c>
      <c r="J1197" s="8" t="s">
        <v>189</v>
      </c>
    </row>
    <row r="1198" spans="1:10">
      <c r="A1198" s="5" t="s">
        <v>792</v>
      </c>
      <c r="B1198" s="6">
        <v>44825.829507939816</v>
      </c>
      <c r="C1198" s="5" t="s">
        <v>56</v>
      </c>
      <c r="D1198" s="11"/>
      <c r="E1198" s="8"/>
      <c r="F1198" s="9">
        <v>1880</v>
      </c>
      <c r="I1198" s="7" t="s">
        <v>9</v>
      </c>
      <c r="J1198" s="5" t="s">
        <v>272</v>
      </c>
    </row>
    <row r="1199" spans="1:10">
      <c r="A1199" s="5" t="s">
        <v>792</v>
      </c>
      <c r="B1199" s="6">
        <v>44825.829507939816</v>
      </c>
      <c r="C1199" s="5" t="s">
        <v>56</v>
      </c>
      <c r="D1199" s="11"/>
      <c r="E1199" s="8"/>
      <c r="F1199" s="9">
        <v>4902.8999999999996</v>
      </c>
      <c r="I1199" s="7" t="s">
        <v>9</v>
      </c>
      <c r="J1199" s="5" t="s">
        <v>58</v>
      </c>
    </row>
    <row r="1200" spans="1:10">
      <c r="A1200" s="5" t="s">
        <v>792</v>
      </c>
      <c r="B1200" s="6">
        <v>44825.829507939816</v>
      </c>
      <c r="C1200" s="5" t="s">
        <v>56</v>
      </c>
      <c r="D1200" s="11"/>
      <c r="E1200" s="8"/>
      <c r="F1200" s="9">
        <v>5657</v>
      </c>
      <c r="I1200" s="7" t="s">
        <v>9</v>
      </c>
      <c r="J1200" s="8" t="s">
        <v>205</v>
      </c>
    </row>
    <row r="1201" spans="1:10">
      <c r="A1201" s="5" t="s">
        <v>792</v>
      </c>
      <c r="B1201" s="6">
        <v>44825.829507939816</v>
      </c>
      <c r="C1201" s="5" t="s">
        <v>56</v>
      </c>
      <c r="D1201" s="11"/>
      <c r="E1201" s="8"/>
      <c r="F1201" s="9">
        <v>1953</v>
      </c>
      <c r="I1201" s="7" t="s">
        <v>9</v>
      </c>
      <c r="J1201" s="8" t="s">
        <v>199</v>
      </c>
    </row>
    <row r="1202" spans="1:10">
      <c r="A1202" s="5" t="s">
        <v>792</v>
      </c>
      <c r="B1202" s="6">
        <v>44825.829507939816</v>
      </c>
      <c r="C1202" s="5" t="s">
        <v>56</v>
      </c>
      <c r="D1202" s="11"/>
      <c r="E1202" s="8"/>
      <c r="F1202" s="9">
        <v>5841.4</v>
      </c>
      <c r="I1202" s="7" t="s">
        <v>9</v>
      </c>
      <c r="J1202" s="8" t="s">
        <v>273</v>
      </c>
    </row>
    <row r="1203" spans="1:10">
      <c r="A1203" s="5" t="s">
        <v>792</v>
      </c>
      <c r="B1203" s="6">
        <v>44825.829507939816</v>
      </c>
      <c r="C1203" s="5" t="s">
        <v>56</v>
      </c>
      <c r="D1203" s="11"/>
      <c r="E1203" s="8"/>
      <c r="F1203" s="9">
        <v>1185.7</v>
      </c>
      <c r="I1203" s="7" t="s">
        <v>9</v>
      </c>
      <c r="J1203" s="8" t="s">
        <v>274</v>
      </c>
    </row>
    <row r="1204" spans="1:10">
      <c r="A1204" s="5" t="s">
        <v>792</v>
      </c>
      <c r="B1204" s="6">
        <v>44825.829507939816</v>
      </c>
      <c r="C1204" s="5" t="s">
        <v>56</v>
      </c>
      <c r="D1204" s="11"/>
      <c r="E1204" s="8"/>
      <c r="F1204" s="9">
        <v>30322.2</v>
      </c>
      <c r="I1204" s="7" t="s">
        <v>9</v>
      </c>
      <c r="J1204" s="8" t="s">
        <v>66</v>
      </c>
    </row>
    <row r="1205" spans="1:10">
      <c r="A1205" s="5" t="s">
        <v>792</v>
      </c>
      <c r="B1205" s="6">
        <v>44825.829507939816</v>
      </c>
      <c r="C1205" s="5" t="s">
        <v>56</v>
      </c>
      <c r="D1205" s="11"/>
      <c r="E1205" s="8"/>
      <c r="F1205" s="9">
        <v>12321</v>
      </c>
      <c r="I1205" s="7" t="s">
        <v>9</v>
      </c>
      <c r="J1205" s="8" t="s">
        <v>275</v>
      </c>
    </row>
    <row r="1206" spans="1:10">
      <c r="A1206" s="5" t="s">
        <v>792</v>
      </c>
      <c r="B1206" s="6">
        <v>44825.829507939816</v>
      </c>
      <c r="C1206" s="5" t="s">
        <v>56</v>
      </c>
      <c r="D1206" s="11"/>
      <c r="E1206" s="8"/>
      <c r="F1206" s="9">
        <v>23581.200000000001</v>
      </c>
      <c r="I1206" s="7" t="s">
        <v>9</v>
      </c>
      <c r="J1206" s="8" t="s">
        <v>191</v>
      </c>
    </row>
    <row r="1207" spans="1:10">
      <c r="A1207" s="5" t="s">
        <v>792</v>
      </c>
      <c r="B1207" s="6">
        <v>44825.829507939816</v>
      </c>
      <c r="C1207" s="5" t="s">
        <v>56</v>
      </c>
      <c r="D1207" s="11"/>
      <c r="E1207" s="8"/>
      <c r="F1207" s="9">
        <v>16987.8</v>
      </c>
      <c r="I1207" s="7" t="s">
        <v>9</v>
      </c>
      <c r="J1207" s="8" t="s">
        <v>192</v>
      </c>
    </row>
    <row r="1208" spans="1:10">
      <c r="A1208" s="5" t="s">
        <v>792</v>
      </c>
      <c r="B1208" s="6">
        <v>44825.829507939816</v>
      </c>
      <c r="C1208" s="5" t="s">
        <v>56</v>
      </c>
      <c r="D1208" s="11"/>
      <c r="E1208" s="8"/>
      <c r="F1208" s="9">
        <v>8294</v>
      </c>
      <c r="I1208" s="7" t="s">
        <v>9</v>
      </c>
      <c r="J1208" s="8" t="s">
        <v>276</v>
      </c>
    </row>
    <row r="1209" spans="1:10">
      <c r="A1209" s="5" t="s">
        <v>792</v>
      </c>
      <c r="B1209" s="6">
        <v>44825.829507939816</v>
      </c>
      <c r="C1209" s="5" t="s">
        <v>56</v>
      </c>
      <c r="D1209" s="11"/>
      <c r="E1209" s="8"/>
      <c r="F1209" s="9">
        <v>131562.6</v>
      </c>
      <c r="I1209" s="7" t="s">
        <v>9</v>
      </c>
      <c r="J1209" s="5" t="s">
        <v>200</v>
      </c>
    </row>
    <row r="1210" spans="1:10">
      <c r="A1210" s="10" t="s">
        <v>15</v>
      </c>
      <c r="B1210" s="3"/>
      <c r="C1210" s="3"/>
      <c r="D1210" s="16">
        <f>291708.79+3828</f>
        <v>295536.78999999998</v>
      </c>
      <c r="E1210" s="8"/>
      <c r="F1210" s="33">
        <f>SUM(F1137:G1209)</f>
        <v>295536.79000000004</v>
      </c>
      <c r="H1210" s="9"/>
      <c r="I1210" s="7"/>
      <c r="J1210" s="5"/>
    </row>
    <row r="1211" spans="1:10">
      <c r="A1211" s="12" t="s">
        <v>16</v>
      </c>
      <c r="B1211" s="12" t="s">
        <v>17</v>
      </c>
      <c r="C1211" s="12" t="s">
        <v>18</v>
      </c>
      <c r="D1211" s="11"/>
      <c r="E1211" s="8"/>
      <c r="H1211" s="9"/>
      <c r="I1211" s="7"/>
      <c r="J1211" s="5"/>
    </row>
    <row r="1212" spans="1:10" ht="15.75">
      <c r="D1212" s="21">
        <v>111864504</v>
      </c>
    </row>
    <row r="1213" spans="1:10" ht="15.75">
      <c r="D1213" s="21">
        <v>111864228</v>
      </c>
    </row>
    <row r="1214" spans="1:10">
      <c r="A1214" s="23" t="s">
        <v>849</v>
      </c>
      <c r="B1214" s="23"/>
      <c r="C1214" s="23"/>
      <c r="D1214" s="23"/>
      <c r="E1214" s="23"/>
      <c r="F1214" s="23"/>
      <c r="G1214" s="23"/>
      <c r="H1214" s="23"/>
    </row>
    <row r="1216" spans="1:10">
      <c r="A1216" s="1" t="s">
        <v>0</v>
      </c>
      <c r="B1216" s="2"/>
      <c r="C1216" s="2"/>
      <c r="D1216" s="2"/>
      <c r="E1216" s="2"/>
      <c r="F1216" s="2"/>
      <c r="G1216" s="2"/>
      <c r="H1216" s="2"/>
      <c r="I1216" s="2"/>
      <c r="J1216" s="2"/>
    </row>
    <row r="1217" spans="1:10">
      <c r="A1217" s="3" t="s">
        <v>817</v>
      </c>
      <c r="B1217" s="2"/>
      <c r="C1217" s="2"/>
      <c r="D1217" s="2"/>
      <c r="E1217" s="2"/>
      <c r="F1217" s="2"/>
      <c r="G1217" s="2"/>
      <c r="H1217" s="2"/>
      <c r="I1217" s="2"/>
      <c r="J1217" s="2"/>
    </row>
    <row r="1218" spans="1:10">
      <c r="A1218" s="103" t="s">
        <v>0</v>
      </c>
      <c r="B1218" s="103" t="s">
        <v>2</v>
      </c>
      <c r="C1218" s="103" t="s">
        <v>3</v>
      </c>
      <c r="D1218" s="103" t="s">
        <v>4</v>
      </c>
      <c r="E1218" s="103" t="s">
        <v>5</v>
      </c>
      <c r="F1218" s="105" t="s">
        <v>6</v>
      </c>
      <c r="G1218" s="106"/>
      <c r="H1218" s="107"/>
      <c r="I1218" s="103" t="s">
        <v>7</v>
      </c>
      <c r="J1218" s="103" t="s">
        <v>8</v>
      </c>
    </row>
    <row r="1219" spans="1:10">
      <c r="A1219" s="104"/>
      <c r="B1219" s="104"/>
      <c r="C1219" s="104"/>
      <c r="D1219" s="104"/>
      <c r="E1219" s="104"/>
      <c r="F1219" s="46" t="s">
        <v>9</v>
      </c>
      <c r="G1219" s="46" t="s">
        <v>10</v>
      </c>
      <c r="H1219" s="46" t="s">
        <v>11</v>
      </c>
      <c r="I1219" s="104"/>
      <c r="J1219" s="104"/>
    </row>
    <row r="1220" spans="1:10">
      <c r="A1220" s="5" t="s">
        <v>826</v>
      </c>
      <c r="B1220" s="6">
        <v>44826.44962767361</v>
      </c>
      <c r="C1220" s="5" t="s">
        <v>56</v>
      </c>
      <c r="D1220" s="7"/>
      <c r="E1220" s="8"/>
      <c r="F1220" s="9">
        <v>41038.9</v>
      </c>
      <c r="I1220" s="7" t="s">
        <v>9</v>
      </c>
      <c r="J1220" s="8" t="s">
        <v>63</v>
      </c>
    </row>
    <row r="1221" spans="1:10">
      <c r="A1221" s="5" t="s">
        <v>826</v>
      </c>
      <c r="B1221" s="6">
        <v>44826.44962767361</v>
      </c>
      <c r="C1221" s="5" t="s">
        <v>56</v>
      </c>
      <c r="D1221" s="7"/>
      <c r="E1221" s="8"/>
      <c r="F1221" s="9">
        <v>22358.3</v>
      </c>
      <c r="I1221" s="7" t="s">
        <v>9</v>
      </c>
      <c r="J1221" s="8" t="s">
        <v>187</v>
      </c>
    </row>
    <row r="1222" spans="1:10">
      <c r="A1222" s="5" t="s">
        <v>826</v>
      </c>
      <c r="B1222" s="6">
        <v>44826.44962767361</v>
      </c>
      <c r="C1222" s="5" t="s">
        <v>56</v>
      </c>
      <c r="D1222" s="7"/>
      <c r="E1222" s="8"/>
      <c r="F1222" s="9">
        <v>9228</v>
      </c>
      <c r="I1222" s="7" t="s">
        <v>9</v>
      </c>
      <c r="J1222" s="5" t="s">
        <v>198</v>
      </c>
    </row>
    <row r="1223" spans="1:10">
      <c r="A1223" s="5" t="s">
        <v>826</v>
      </c>
      <c r="B1223" s="6">
        <v>44826.44962767361</v>
      </c>
      <c r="C1223" s="5" t="s">
        <v>56</v>
      </c>
      <c r="D1223" s="7"/>
      <c r="E1223" s="8"/>
      <c r="F1223" s="9">
        <v>103351</v>
      </c>
      <c r="I1223" s="7" t="s">
        <v>9</v>
      </c>
      <c r="J1223" s="8" t="s">
        <v>190</v>
      </c>
    </row>
    <row r="1224" spans="1:10">
      <c r="A1224" s="10" t="s">
        <v>15</v>
      </c>
      <c r="B1224" s="3"/>
      <c r="C1224" s="3"/>
      <c r="D1224" s="16">
        <f>171800.2+4176</f>
        <v>175976.2</v>
      </c>
      <c r="E1224" s="8"/>
      <c r="F1224" s="14">
        <f>SUM(F1220:G1223)</f>
        <v>175976.2</v>
      </c>
      <c r="H1224" s="9"/>
      <c r="I1224" s="7"/>
      <c r="J1224" s="5"/>
    </row>
    <row r="1225" spans="1:10">
      <c r="A1225" s="12" t="s">
        <v>16</v>
      </c>
      <c r="B1225" s="12" t="s">
        <v>17</v>
      </c>
      <c r="C1225" s="12" t="s">
        <v>18</v>
      </c>
      <c r="D1225" s="11"/>
      <c r="E1225" s="8"/>
      <c r="H1225" s="9"/>
      <c r="I1225" s="7"/>
      <c r="J1225" s="5"/>
    </row>
    <row r="1226" spans="1:10" ht="15.75">
      <c r="A1226" s="5"/>
      <c r="B1226" s="6"/>
      <c r="C1226" s="5"/>
      <c r="D1226" s="21">
        <v>111864234</v>
      </c>
      <c r="E1226" s="8"/>
      <c r="H1226" s="9"/>
      <c r="I1226" s="7"/>
      <c r="J1226" s="5"/>
    </row>
    <row r="1227" spans="1:10" ht="15.75">
      <c r="A1227" s="5"/>
      <c r="B1227" s="6"/>
      <c r="C1227" s="5"/>
      <c r="D1227" s="21">
        <v>111864232</v>
      </c>
      <c r="E1227" s="8"/>
      <c r="H1227" s="9"/>
      <c r="I1227" s="7"/>
      <c r="J1227" s="5"/>
    </row>
    <row r="1228" spans="1:10">
      <c r="A1228" s="5"/>
      <c r="B1228" s="6"/>
      <c r="C1228" s="5"/>
      <c r="D1228" s="11"/>
      <c r="E1228" s="8"/>
      <c r="H1228" s="9"/>
      <c r="I1228" s="7"/>
      <c r="J1228" s="5"/>
    </row>
    <row r="1229" spans="1:10">
      <c r="A1229" s="5" t="s">
        <v>825</v>
      </c>
      <c r="B1229" s="6">
        <v>44826.814730995371</v>
      </c>
      <c r="C1229" s="5" t="s">
        <v>56</v>
      </c>
      <c r="D1229" s="11"/>
      <c r="E1229" s="8"/>
      <c r="G1229" s="9">
        <v>12910</v>
      </c>
      <c r="I1229" s="7" t="s">
        <v>10</v>
      </c>
      <c r="J1229" s="5" t="s">
        <v>58</v>
      </c>
    </row>
    <row r="1230" spans="1:10">
      <c r="A1230" s="5" t="s">
        <v>825</v>
      </c>
      <c r="B1230" s="6">
        <v>44826.814730995371</v>
      </c>
      <c r="C1230" s="5" t="s">
        <v>56</v>
      </c>
      <c r="D1230" s="11"/>
      <c r="E1230" s="8"/>
      <c r="G1230" s="9">
        <v>1560</v>
      </c>
      <c r="I1230" s="7" t="s">
        <v>10</v>
      </c>
      <c r="J1230" s="8" t="s">
        <v>199</v>
      </c>
    </row>
    <row r="1231" spans="1:10">
      <c r="A1231" s="5" t="s">
        <v>825</v>
      </c>
      <c r="B1231" s="6">
        <v>44826.814730995371</v>
      </c>
      <c r="C1231" s="5" t="s">
        <v>56</v>
      </c>
      <c r="D1231" s="13">
        <v>45172903326</v>
      </c>
      <c r="E1231" s="5" t="s">
        <v>57</v>
      </c>
      <c r="H1231" s="9">
        <v>11601.2</v>
      </c>
      <c r="I1231" s="5" t="s">
        <v>22</v>
      </c>
      <c r="J1231" s="5" t="s">
        <v>58</v>
      </c>
    </row>
    <row r="1232" spans="1:10">
      <c r="A1232" s="5" t="s">
        <v>825</v>
      </c>
      <c r="B1232" s="6">
        <v>44826.814730995371</v>
      </c>
      <c r="C1232" s="5" t="s">
        <v>56</v>
      </c>
      <c r="D1232" s="13">
        <v>45152836613</v>
      </c>
      <c r="E1232" s="5" t="s">
        <v>57</v>
      </c>
      <c r="H1232" s="9">
        <v>101.4</v>
      </c>
      <c r="I1232" s="5" t="s">
        <v>22</v>
      </c>
      <c r="J1232" s="5" t="s">
        <v>197</v>
      </c>
    </row>
    <row r="1233" spans="1:10">
      <c r="A1233" s="5" t="s">
        <v>825</v>
      </c>
      <c r="B1233" s="6">
        <v>44826.814730995371</v>
      </c>
      <c r="C1233" s="5" t="s">
        <v>56</v>
      </c>
      <c r="D1233" s="13">
        <v>45172903264</v>
      </c>
      <c r="E1233" s="5" t="s">
        <v>57</v>
      </c>
      <c r="H1233" s="9">
        <v>624.26</v>
      </c>
      <c r="I1233" s="5" t="s">
        <v>22</v>
      </c>
      <c r="J1233" s="5" t="s">
        <v>197</v>
      </c>
    </row>
    <row r="1234" spans="1:10">
      <c r="A1234" s="5" t="s">
        <v>825</v>
      </c>
      <c r="B1234" s="6">
        <v>44826.814730995371</v>
      </c>
      <c r="C1234" s="5" t="s">
        <v>56</v>
      </c>
      <c r="D1234" s="13">
        <v>45162934795</v>
      </c>
      <c r="E1234" s="5" t="s">
        <v>57</v>
      </c>
      <c r="H1234" s="9">
        <v>1376.72</v>
      </c>
      <c r="I1234" s="5" t="s">
        <v>22</v>
      </c>
      <c r="J1234" s="5" t="s">
        <v>197</v>
      </c>
    </row>
    <row r="1235" spans="1:10">
      <c r="A1235" s="5" t="s">
        <v>825</v>
      </c>
      <c r="B1235" s="6">
        <v>44826.814730995371</v>
      </c>
      <c r="C1235" s="5" t="s">
        <v>56</v>
      </c>
      <c r="D1235" s="13">
        <v>45122960984</v>
      </c>
      <c r="E1235" s="5" t="s">
        <v>57</v>
      </c>
      <c r="H1235" s="9">
        <v>30</v>
      </c>
      <c r="I1235" s="5" t="s">
        <v>22</v>
      </c>
      <c r="J1235" s="5" t="s">
        <v>197</v>
      </c>
    </row>
    <row r="1236" spans="1:10">
      <c r="A1236" s="5" t="s">
        <v>825</v>
      </c>
      <c r="B1236" s="6">
        <v>44826.814730995371</v>
      </c>
      <c r="C1236" s="5" t="s">
        <v>56</v>
      </c>
      <c r="D1236" s="13">
        <v>45143213204</v>
      </c>
      <c r="E1236" s="5" t="s">
        <v>57</v>
      </c>
      <c r="H1236" s="9">
        <v>371.7</v>
      </c>
      <c r="I1236" s="5" t="s">
        <v>22</v>
      </c>
      <c r="J1236" s="5" t="s">
        <v>197</v>
      </c>
    </row>
    <row r="1237" spans="1:10">
      <c r="A1237" s="5" t="s">
        <v>825</v>
      </c>
      <c r="B1237" s="6">
        <v>44826.814730995371</v>
      </c>
      <c r="C1237" s="5" t="s">
        <v>56</v>
      </c>
      <c r="D1237" s="13">
        <v>52216213344</v>
      </c>
      <c r="E1237" s="5" t="s">
        <v>57</v>
      </c>
      <c r="H1237" s="9">
        <v>672</v>
      </c>
      <c r="I1237" s="5" t="s">
        <v>22</v>
      </c>
      <c r="J1237" s="5" t="s">
        <v>197</v>
      </c>
    </row>
    <row r="1238" spans="1:10">
      <c r="A1238" s="5" t="s">
        <v>825</v>
      </c>
      <c r="B1238" s="6">
        <v>44826.814730995371</v>
      </c>
      <c r="C1238" s="5" t="s">
        <v>56</v>
      </c>
      <c r="D1238" s="13">
        <v>45132842718</v>
      </c>
      <c r="E1238" s="5" t="s">
        <v>57</v>
      </c>
      <c r="H1238" s="9">
        <v>419.52</v>
      </c>
      <c r="I1238" s="5" t="s">
        <v>22</v>
      </c>
      <c r="J1238" s="5" t="s">
        <v>197</v>
      </c>
    </row>
    <row r="1239" spans="1:10">
      <c r="A1239" s="5" t="s">
        <v>825</v>
      </c>
      <c r="B1239" s="6">
        <v>44826.814730995371</v>
      </c>
      <c r="C1239" s="5" t="s">
        <v>56</v>
      </c>
      <c r="D1239" s="13">
        <v>45143211919</v>
      </c>
      <c r="E1239" s="5" t="s">
        <v>57</v>
      </c>
      <c r="H1239" s="9">
        <v>60</v>
      </c>
      <c r="I1239" s="5" t="s">
        <v>22</v>
      </c>
      <c r="J1239" s="5" t="s">
        <v>197</v>
      </c>
    </row>
    <row r="1240" spans="1:10">
      <c r="A1240" s="5" t="s">
        <v>825</v>
      </c>
      <c r="B1240" s="6">
        <v>44826.814730995371</v>
      </c>
      <c r="C1240" s="5" t="s">
        <v>56</v>
      </c>
      <c r="D1240" s="13">
        <v>45132840774</v>
      </c>
      <c r="E1240" s="5" t="s">
        <v>57</v>
      </c>
      <c r="H1240" s="9">
        <v>13800</v>
      </c>
      <c r="I1240" s="5" t="s">
        <v>22</v>
      </c>
      <c r="J1240" s="5" t="s">
        <v>58</v>
      </c>
    </row>
    <row r="1241" spans="1:10">
      <c r="A1241" s="5" t="s">
        <v>825</v>
      </c>
      <c r="B1241" s="6">
        <v>44826.814730995371</v>
      </c>
      <c r="C1241" s="5" t="s">
        <v>56</v>
      </c>
      <c r="D1241" s="11">
        <v>278928</v>
      </c>
      <c r="E1241" s="5" t="s">
        <v>194</v>
      </c>
      <c r="H1241" s="9">
        <v>3044.25</v>
      </c>
      <c r="I1241" s="5" t="s">
        <v>22</v>
      </c>
      <c r="J1241" s="5" t="s">
        <v>58</v>
      </c>
    </row>
    <row r="1242" spans="1:10">
      <c r="A1242" s="5" t="s">
        <v>825</v>
      </c>
      <c r="B1242" s="6">
        <v>44826.814730995371</v>
      </c>
      <c r="C1242" s="5" t="s">
        <v>56</v>
      </c>
      <c r="D1242" s="11">
        <v>284590</v>
      </c>
      <c r="E1242" s="5" t="s">
        <v>194</v>
      </c>
      <c r="H1242" s="9">
        <v>288</v>
      </c>
      <c r="I1242" s="5" t="s">
        <v>22</v>
      </c>
      <c r="J1242" s="5" t="s">
        <v>58</v>
      </c>
    </row>
    <row r="1243" spans="1:10">
      <c r="A1243" s="5" t="s">
        <v>825</v>
      </c>
      <c r="B1243" s="6">
        <v>44826.814730995371</v>
      </c>
      <c r="C1243" s="5" t="s">
        <v>56</v>
      </c>
      <c r="D1243" s="13">
        <v>45132843019</v>
      </c>
      <c r="E1243" s="5" t="s">
        <v>57</v>
      </c>
      <c r="H1243" s="9">
        <v>7518.24</v>
      </c>
      <c r="I1243" s="5" t="s">
        <v>22</v>
      </c>
      <c r="J1243" s="5" t="s">
        <v>58</v>
      </c>
    </row>
    <row r="1244" spans="1:10">
      <c r="A1244" s="5" t="s">
        <v>825</v>
      </c>
      <c r="B1244" s="6">
        <v>44826.814730995371</v>
      </c>
      <c r="C1244" s="5" t="s">
        <v>56</v>
      </c>
      <c r="D1244" s="13">
        <v>45132843470</v>
      </c>
      <c r="E1244" s="5" t="s">
        <v>57</v>
      </c>
      <c r="H1244" s="9">
        <v>6655.28</v>
      </c>
      <c r="I1244" s="5" t="s">
        <v>22</v>
      </c>
      <c r="J1244" s="5" t="s">
        <v>58</v>
      </c>
    </row>
    <row r="1245" spans="1:10">
      <c r="A1245" s="5" t="s">
        <v>825</v>
      </c>
      <c r="B1245" s="6">
        <v>44826.814730995371</v>
      </c>
      <c r="C1245" s="5" t="s">
        <v>56</v>
      </c>
      <c r="D1245" s="13">
        <v>45122963346</v>
      </c>
      <c r="E1245" s="5" t="s">
        <v>57</v>
      </c>
      <c r="H1245" s="9">
        <v>1722.4</v>
      </c>
      <c r="I1245" s="5" t="s">
        <v>22</v>
      </c>
      <c r="J1245" s="5" t="s">
        <v>58</v>
      </c>
    </row>
    <row r="1246" spans="1:10">
      <c r="A1246" s="5" t="s">
        <v>825</v>
      </c>
      <c r="B1246" s="6">
        <v>44826.814730995371</v>
      </c>
      <c r="C1246" s="5" t="s">
        <v>56</v>
      </c>
      <c r="D1246" s="13">
        <v>45112977445</v>
      </c>
      <c r="E1246" s="5" t="s">
        <v>57</v>
      </c>
      <c r="H1246" s="9">
        <v>17094.8</v>
      </c>
      <c r="I1246" s="5" t="s">
        <v>22</v>
      </c>
      <c r="J1246" s="5" t="s">
        <v>195</v>
      </c>
    </row>
    <row r="1247" spans="1:10">
      <c r="A1247" s="5" t="s">
        <v>825</v>
      </c>
      <c r="B1247" s="6">
        <v>44826.814730995371</v>
      </c>
      <c r="C1247" s="5" t="s">
        <v>56</v>
      </c>
      <c r="D1247" s="13">
        <v>45152838642</v>
      </c>
      <c r="E1247" s="5" t="s">
        <v>57</v>
      </c>
      <c r="H1247" s="9">
        <v>120</v>
      </c>
      <c r="I1247" s="5" t="s">
        <v>22</v>
      </c>
      <c r="J1247" s="5" t="s">
        <v>197</v>
      </c>
    </row>
    <row r="1248" spans="1:10">
      <c r="A1248" s="5" t="s">
        <v>825</v>
      </c>
      <c r="B1248" s="6">
        <v>44826.814730995371</v>
      </c>
      <c r="C1248" s="5" t="s">
        <v>56</v>
      </c>
      <c r="D1248" s="13">
        <v>45112977489</v>
      </c>
      <c r="E1248" s="5" t="s">
        <v>57</v>
      </c>
      <c r="H1248" s="9">
        <v>1920</v>
      </c>
      <c r="I1248" s="5" t="s">
        <v>22</v>
      </c>
      <c r="J1248" s="5" t="s">
        <v>197</v>
      </c>
    </row>
    <row r="1249" spans="1:10">
      <c r="A1249" s="5" t="s">
        <v>825</v>
      </c>
      <c r="B1249" s="6">
        <v>44826.814730995371</v>
      </c>
      <c r="C1249" s="5" t="s">
        <v>56</v>
      </c>
      <c r="D1249" s="13">
        <v>45162936938</v>
      </c>
      <c r="E1249" s="5" t="s">
        <v>57</v>
      </c>
      <c r="H1249" s="9">
        <v>92</v>
      </c>
      <c r="I1249" s="5" t="s">
        <v>22</v>
      </c>
      <c r="J1249" s="5" t="s">
        <v>197</v>
      </c>
    </row>
    <row r="1250" spans="1:10">
      <c r="A1250" s="5" t="s">
        <v>825</v>
      </c>
      <c r="B1250" s="6">
        <v>44826.814730995371</v>
      </c>
      <c r="C1250" s="5" t="s">
        <v>56</v>
      </c>
      <c r="D1250" s="13">
        <v>45172905314</v>
      </c>
      <c r="E1250" s="5" t="s">
        <v>57</v>
      </c>
      <c r="H1250" s="9">
        <v>0.7</v>
      </c>
      <c r="I1250" s="5" t="s">
        <v>22</v>
      </c>
      <c r="J1250" s="5" t="s">
        <v>197</v>
      </c>
    </row>
    <row r="1251" spans="1:10">
      <c r="A1251" s="5" t="s">
        <v>825</v>
      </c>
      <c r="B1251" s="6">
        <v>44826.814730995371</v>
      </c>
      <c r="C1251" s="5" t="s">
        <v>56</v>
      </c>
      <c r="D1251" s="13">
        <v>45172905306</v>
      </c>
      <c r="E1251" s="5" t="s">
        <v>57</v>
      </c>
      <c r="H1251" s="9">
        <v>17483.169999999998</v>
      </c>
      <c r="I1251" s="5" t="s">
        <v>22</v>
      </c>
      <c r="J1251" s="5" t="s">
        <v>197</v>
      </c>
    </row>
    <row r="1252" spans="1:10">
      <c r="A1252" s="5" t="s">
        <v>825</v>
      </c>
      <c r="B1252" s="6">
        <v>44826.814730995371</v>
      </c>
      <c r="C1252" s="5" t="s">
        <v>56</v>
      </c>
      <c r="D1252" s="13">
        <v>45152838474</v>
      </c>
      <c r="E1252" s="5" t="s">
        <v>57</v>
      </c>
      <c r="H1252" s="9">
        <v>583.20000000000005</v>
      </c>
      <c r="I1252" s="5" t="s">
        <v>22</v>
      </c>
      <c r="J1252" s="5" t="s">
        <v>197</v>
      </c>
    </row>
    <row r="1253" spans="1:10">
      <c r="A1253" s="5" t="s">
        <v>825</v>
      </c>
      <c r="B1253" s="6">
        <v>44826.814730995371</v>
      </c>
      <c r="C1253" s="5" t="s">
        <v>56</v>
      </c>
      <c r="D1253" s="13">
        <v>19340461781</v>
      </c>
      <c r="E1253" s="5" t="s">
        <v>57</v>
      </c>
      <c r="H1253" s="9">
        <v>22156</v>
      </c>
      <c r="I1253" s="5" t="s">
        <v>22</v>
      </c>
      <c r="J1253" s="5" t="s">
        <v>197</v>
      </c>
    </row>
    <row r="1254" spans="1:10">
      <c r="A1254" s="5" t="s">
        <v>825</v>
      </c>
      <c r="B1254" s="6">
        <v>44826.814730995371</v>
      </c>
      <c r="C1254" s="5" t="s">
        <v>56</v>
      </c>
      <c r="D1254" s="13">
        <v>19340461758</v>
      </c>
      <c r="E1254" s="5" t="s">
        <v>57</v>
      </c>
      <c r="H1254" s="9">
        <v>1691.82</v>
      </c>
      <c r="I1254" s="5" t="s">
        <v>22</v>
      </c>
      <c r="J1254" s="5" t="s">
        <v>197</v>
      </c>
    </row>
    <row r="1255" spans="1:10">
      <c r="A1255" s="5" t="s">
        <v>825</v>
      </c>
      <c r="B1255" s="6">
        <v>44826.814730995371</v>
      </c>
      <c r="C1255" s="5" t="s">
        <v>56</v>
      </c>
      <c r="D1255" s="13">
        <v>45132843100</v>
      </c>
      <c r="E1255" s="5" t="s">
        <v>57</v>
      </c>
      <c r="H1255" s="9">
        <v>2891.94</v>
      </c>
      <c r="I1255" s="5" t="s">
        <v>22</v>
      </c>
      <c r="J1255" s="5" t="s">
        <v>197</v>
      </c>
    </row>
    <row r="1256" spans="1:10">
      <c r="A1256" s="5" t="s">
        <v>825</v>
      </c>
      <c r="B1256" s="6">
        <v>44826.814730995371</v>
      </c>
      <c r="C1256" s="5" t="s">
        <v>56</v>
      </c>
      <c r="D1256" s="13">
        <v>296004001930038</v>
      </c>
      <c r="E1256" s="5" t="s">
        <v>60</v>
      </c>
      <c r="H1256" s="9">
        <v>63634.99</v>
      </c>
      <c r="I1256" s="5" t="s">
        <v>22</v>
      </c>
      <c r="J1256" s="8" t="s">
        <v>61</v>
      </c>
    </row>
    <row r="1257" spans="1:10">
      <c r="A1257" s="5" t="s">
        <v>825</v>
      </c>
      <c r="B1257" s="6">
        <v>44826.814730995371</v>
      </c>
      <c r="C1257" s="5" t="s">
        <v>56</v>
      </c>
      <c r="D1257" s="11"/>
      <c r="E1257" s="8"/>
      <c r="F1257" s="9">
        <v>150116.79999999999</v>
      </c>
      <c r="I1257" s="7" t="s">
        <v>9</v>
      </c>
      <c r="J1257" s="8" t="s">
        <v>204</v>
      </c>
    </row>
    <row r="1258" spans="1:10">
      <c r="A1258" s="5" t="s">
        <v>825</v>
      </c>
      <c r="B1258" s="6">
        <v>44826.814730995371</v>
      </c>
      <c r="C1258" s="5" t="s">
        <v>56</v>
      </c>
      <c r="D1258" s="11"/>
      <c r="E1258" s="8"/>
      <c r="F1258" s="9">
        <v>15201.1</v>
      </c>
      <c r="I1258" s="7" t="s">
        <v>9</v>
      </c>
      <c r="J1258" s="8" t="s">
        <v>186</v>
      </c>
    </row>
    <row r="1259" spans="1:10">
      <c r="A1259" s="5" t="s">
        <v>825</v>
      </c>
      <c r="B1259" s="6">
        <v>44826.814730995371</v>
      </c>
      <c r="C1259" s="5" t="s">
        <v>56</v>
      </c>
      <c r="D1259" s="11"/>
      <c r="E1259" s="8"/>
      <c r="F1259" s="9">
        <v>174179.20000000001</v>
      </c>
      <c r="I1259" s="7" t="s">
        <v>9</v>
      </c>
      <c r="J1259" s="5" t="s">
        <v>195</v>
      </c>
    </row>
    <row r="1260" spans="1:10">
      <c r="A1260" s="5" t="s">
        <v>825</v>
      </c>
      <c r="B1260" s="6">
        <v>44826.814730995371</v>
      </c>
      <c r="C1260" s="5" t="s">
        <v>56</v>
      </c>
      <c r="D1260" s="11"/>
      <c r="E1260" s="8"/>
      <c r="F1260" s="9">
        <v>1270.8</v>
      </c>
      <c r="I1260" s="7" t="s">
        <v>9</v>
      </c>
      <c r="J1260" s="5" t="s">
        <v>58</v>
      </c>
    </row>
    <row r="1261" spans="1:10">
      <c r="A1261" s="5" t="s">
        <v>825</v>
      </c>
      <c r="B1261" s="6">
        <v>44826.814730995371</v>
      </c>
      <c r="C1261" s="5" t="s">
        <v>56</v>
      </c>
      <c r="D1261" s="11"/>
      <c r="E1261" s="8"/>
      <c r="F1261" s="9">
        <v>274</v>
      </c>
      <c r="I1261" s="7" t="s">
        <v>9</v>
      </c>
      <c r="J1261" s="8" t="s">
        <v>205</v>
      </c>
    </row>
    <row r="1262" spans="1:10">
      <c r="A1262" s="5" t="s">
        <v>825</v>
      </c>
      <c r="B1262" s="6">
        <v>44826.814730995371</v>
      </c>
      <c r="C1262" s="5" t="s">
        <v>56</v>
      </c>
      <c r="D1262" s="11"/>
      <c r="E1262" s="8"/>
      <c r="F1262" s="9">
        <v>2390.1</v>
      </c>
      <c r="I1262" s="7" t="s">
        <v>9</v>
      </c>
      <c r="J1262" s="8" t="s">
        <v>199</v>
      </c>
    </row>
    <row r="1263" spans="1:10">
      <c r="A1263" s="5" t="s">
        <v>825</v>
      </c>
      <c r="B1263" s="6">
        <v>44826.814730995371</v>
      </c>
      <c r="C1263" s="5" t="s">
        <v>56</v>
      </c>
      <c r="D1263" s="11"/>
      <c r="E1263" s="8"/>
      <c r="F1263" s="9">
        <v>8118.4</v>
      </c>
      <c r="I1263" s="7" t="s">
        <v>9</v>
      </c>
      <c r="J1263" s="8" t="s">
        <v>273</v>
      </c>
    </row>
    <row r="1264" spans="1:10">
      <c r="A1264" s="5" t="s">
        <v>825</v>
      </c>
      <c r="B1264" s="6">
        <v>44826.814730995371</v>
      </c>
      <c r="C1264" s="5" t="s">
        <v>56</v>
      </c>
      <c r="D1264" s="11"/>
      <c r="E1264" s="8"/>
      <c r="F1264" s="9">
        <v>4612.8999999999996</v>
      </c>
      <c r="I1264" s="7" t="s">
        <v>9</v>
      </c>
      <c r="J1264" s="8" t="s">
        <v>274</v>
      </c>
    </row>
    <row r="1265" spans="1:10">
      <c r="A1265" s="5" t="s">
        <v>825</v>
      </c>
      <c r="B1265" s="6">
        <v>44826.814730995371</v>
      </c>
      <c r="C1265" s="5" t="s">
        <v>56</v>
      </c>
      <c r="D1265" s="11"/>
      <c r="E1265" s="8"/>
      <c r="F1265" s="9">
        <v>8928.5</v>
      </c>
      <c r="I1265" s="7" t="s">
        <v>9</v>
      </c>
      <c r="J1265" s="8" t="s">
        <v>66</v>
      </c>
    </row>
    <row r="1266" spans="1:10">
      <c r="A1266" s="5" t="s">
        <v>825</v>
      </c>
      <c r="B1266" s="6">
        <v>44826.814730995371</v>
      </c>
      <c r="C1266" s="5" t="s">
        <v>56</v>
      </c>
      <c r="D1266" s="11"/>
      <c r="E1266" s="8"/>
      <c r="F1266" s="9">
        <v>727.1</v>
      </c>
      <c r="I1266" s="7" t="s">
        <v>9</v>
      </c>
      <c r="J1266" s="5" t="s">
        <v>200</v>
      </c>
    </row>
    <row r="1267" spans="1:10">
      <c r="A1267" s="10" t="s">
        <v>15</v>
      </c>
      <c r="B1267" s="3"/>
      <c r="C1267" s="3"/>
      <c r="D1267" s="16">
        <f>365672.9+14616</f>
        <v>380288.9</v>
      </c>
      <c r="E1267" s="8"/>
      <c r="F1267" s="14">
        <f>SUM(F1229:G1266)</f>
        <v>380288.89999999997</v>
      </c>
      <c r="H1267" s="9"/>
      <c r="I1267" s="7"/>
      <c r="J1267" s="5"/>
    </row>
    <row r="1268" spans="1:10">
      <c r="A1268" s="12" t="s">
        <v>16</v>
      </c>
      <c r="B1268" s="12" t="s">
        <v>17</v>
      </c>
      <c r="C1268" s="12" t="s">
        <v>18</v>
      </c>
      <c r="D1268" s="26" t="s">
        <v>257</v>
      </c>
      <c r="E1268" s="8"/>
      <c r="H1268" s="9"/>
      <c r="I1268" s="7"/>
      <c r="J1268" s="5"/>
    </row>
    <row r="1269" spans="1:10" ht="17.25">
      <c r="A1269" s="5"/>
      <c r="B1269" s="6"/>
      <c r="C1269" s="5"/>
      <c r="D1269" s="70"/>
      <c r="E1269" s="8"/>
      <c r="H1269" s="9"/>
      <c r="I1269" s="7"/>
      <c r="J1269" s="5"/>
    </row>
    <row r="1273" spans="1:10">
      <c r="A1273" s="23" t="s">
        <v>908</v>
      </c>
      <c r="B1273" s="23"/>
      <c r="C1273" s="23"/>
      <c r="D1273" s="23"/>
    </row>
    <row r="1274" spans="1:10">
      <c r="A1274" s="1"/>
      <c r="B1274" s="2"/>
      <c r="C1274" s="2"/>
      <c r="D1274" s="2"/>
      <c r="E1274" s="2"/>
      <c r="F1274" s="2"/>
      <c r="G1274" s="2"/>
      <c r="H1274" s="2"/>
      <c r="I1274" s="2"/>
      <c r="J1274" s="2"/>
    </row>
    <row r="1275" spans="1:10">
      <c r="A1275" s="1" t="s">
        <v>0</v>
      </c>
      <c r="B1275" s="2"/>
      <c r="C1275" s="2"/>
      <c r="D1275" s="2"/>
      <c r="E1275" s="2"/>
      <c r="F1275" s="2"/>
      <c r="G1275" s="2"/>
      <c r="H1275" s="2"/>
      <c r="I1275" s="2"/>
      <c r="J1275" s="2"/>
    </row>
    <row r="1276" spans="1:10">
      <c r="A1276" s="3" t="s">
        <v>853</v>
      </c>
      <c r="B1276" s="2"/>
      <c r="C1276" s="2"/>
      <c r="D1276" s="2"/>
      <c r="E1276" s="2"/>
      <c r="F1276" s="2"/>
      <c r="G1276" s="2"/>
      <c r="H1276" s="2"/>
      <c r="I1276" s="2"/>
      <c r="J1276" s="2"/>
    </row>
    <row r="1277" spans="1:10">
      <c r="A1277" s="103" t="s">
        <v>0</v>
      </c>
      <c r="B1277" s="103" t="s">
        <v>2</v>
      </c>
      <c r="C1277" s="103" t="s">
        <v>3</v>
      </c>
      <c r="D1277" s="103" t="s">
        <v>4</v>
      </c>
      <c r="E1277" s="103" t="s">
        <v>5</v>
      </c>
      <c r="F1277" s="105" t="s">
        <v>6</v>
      </c>
      <c r="G1277" s="106"/>
      <c r="H1277" s="107"/>
      <c r="I1277" s="103" t="s">
        <v>7</v>
      </c>
      <c r="J1277" s="103" t="s">
        <v>8</v>
      </c>
    </row>
    <row r="1278" spans="1:10">
      <c r="A1278" s="104"/>
      <c r="B1278" s="104"/>
      <c r="C1278" s="104"/>
      <c r="D1278" s="104"/>
      <c r="E1278" s="104"/>
      <c r="F1278" s="46" t="s">
        <v>9</v>
      </c>
      <c r="G1278" s="46" t="s">
        <v>10</v>
      </c>
      <c r="H1278" s="46" t="s">
        <v>11</v>
      </c>
      <c r="I1278" s="104"/>
      <c r="J1278" s="104"/>
    </row>
    <row r="1279" spans="1:10">
      <c r="A1279" s="5" t="s">
        <v>874</v>
      </c>
      <c r="B1279" s="6">
        <v>44827.673721226849</v>
      </c>
      <c r="C1279" s="5" t="s">
        <v>56</v>
      </c>
      <c r="D1279" s="11"/>
      <c r="E1279" s="8"/>
      <c r="G1279" s="9">
        <v>12910</v>
      </c>
      <c r="I1279" s="7" t="s">
        <v>10</v>
      </c>
      <c r="J1279" s="5" t="s">
        <v>58</v>
      </c>
    </row>
    <row r="1280" spans="1:10">
      <c r="A1280" s="5" t="s">
        <v>874</v>
      </c>
      <c r="B1280" s="6">
        <v>44827.673721226849</v>
      </c>
      <c r="C1280" s="5" t="s">
        <v>56</v>
      </c>
      <c r="D1280" s="11"/>
      <c r="E1280" s="8"/>
      <c r="G1280" s="9">
        <v>1560</v>
      </c>
      <c r="I1280" s="7" t="s">
        <v>10</v>
      </c>
      <c r="J1280" s="8" t="s">
        <v>199</v>
      </c>
    </row>
    <row r="1281" spans="1:10">
      <c r="A1281" s="5" t="s">
        <v>875</v>
      </c>
      <c r="B1281" s="6">
        <v>44827.673721226849</v>
      </c>
      <c r="C1281" s="5" t="s">
        <v>202</v>
      </c>
      <c r="D1281" s="13">
        <v>45122963346</v>
      </c>
      <c r="E1281" s="5" t="s">
        <v>57</v>
      </c>
      <c r="H1281" s="9">
        <v>1722.4</v>
      </c>
      <c r="I1281" s="5" t="s">
        <v>22</v>
      </c>
      <c r="J1281" s="5" t="s">
        <v>58</v>
      </c>
    </row>
    <row r="1282" spans="1:10">
      <c r="A1282" s="5" t="s">
        <v>874</v>
      </c>
      <c r="B1282" s="6">
        <v>44827.673721226849</v>
      </c>
      <c r="C1282" s="5" t="s">
        <v>56</v>
      </c>
      <c r="D1282" s="13">
        <v>45172903326</v>
      </c>
      <c r="E1282" s="5" t="s">
        <v>57</v>
      </c>
      <c r="H1282" s="9">
        <v>11601.2</v>
      </c>
      <c r="I1282" s="5" t="s">
        <v>22</v>
      </c>
      <c r="J1282" s="5" t="s">
        <v>58</v>
      </c>
    </row>
    <row r="1283" spans="1:10">
      <c r="A1283" s="5" t="s">
        <v>874</v>
      </c>
      <c r="B1283" s="6">
        <v>44827.673721226849</v>
      </c>
      <c r="C1283" s="5" t="s">
        <v>56</v>
      </c>
      <c r="D1283" s="13">
        <v>45152836613</v>
      </c>
      <c r="E1283" s="5" t="s">
        <v>57</v>
      </c>
      <c r="H1283" s="9">
        <v>101.4</v>
      </c>
      <c r="I1283" s="5" t="s">
        <v>22</v>
      </c>
      <c r="J1283" s="5" t="s">
        <v>197</v>
      </c>
    </row>
    <row r="1284" spans="1:10">
      <c r="A1284" s="5" t="s">
        <v>874</v>
      </c>
      <c r="B1284" s="6">
        <v>44827.673721226849</v>
      </c>
      <c r="C1284" s="5" t="s">
        <v>56</v>
      </c>
      <c r="D1284" s="13">
        <v>45172903264</v>
      </c>
      <c r="E1284" s="5" t="s">
        <v>57</v>
      </c>
      <c r="H1284" s="9">
        <v>624.26</v>
      </c>
      <c r="I1284" s="5" t="s">
        <v>22</v>
      </c>
      <c r="J1284" s="5" t="s">
        <v>197</v>
      </c>
    </row>
    <row r="1285" spans="1:10">
      <c r="A1285" s="5" t="s">
        <v>874</v>
      </c>
      <c r="B1285" s="6">
        <v>44827.673721226849</v>
      </c>
      <c r="C1285" s="5" t="s">
        <v>56</v>
      </c>
      <c r="D1285" s="13">
        <v>45162934795</v>
      </c>
      <c r="E1285" s="5" t="s">
        <v>57</v>
      </c>
      <c r="H1285" s="9">
        <v>1376.72</v>
      </c>
      <c r="I1285" s="5" t="s">
        <v>22</v>
      </c>
      <c r="J1285" s="5" t="s">
        <v>197</v>
      </c>
    </row>
    <row r="1286" spans="1:10">
      <c r="A1286" s="5" t="s">
        <v>874</v>
      </c>
      <c r="B1286" s="6">
        <v>44827.673721226849</v>
      </c>
      <c r="C1286" s="5" t="s">
        <v>56</v>
      </c>
      <c r="D1286" s="13">
        <v>45122960984</v>
      </c>
      <c r="E1286" s="5" t="s">
        <v>57</v>
      </c>
      <c r="H1286" s="9">
        <v>30</v>
      </c>
      <c r="I1286" s="5" t="s">
        <v>22</v>
      </c>
      <c r="J1286" s="5" t="s">
        <v>197</v>
      </c>
    </row>
    <row r="1287" spans="1:10">
      <c r="A1287" s="5" t="s">
        <v>874</v>
      </c>
      <c r="B1287" s="6">
        <v>44827.673721226849</v>
      </c>
      <c r="C1287" s="5" t="s">
        <v>56</v>
      </c>
      <c r="D1287" s="13">
        <v>45143213204</v>
      </c>
      <c r="E1287" s="5" t="s">
        <v>57</v>
      </c>
      <c r="H1287" s="9">
        <v>371.7</v>
      </c>
      <c r="I1287" s="5" t="s">
        <v>22</v>
      </c>
      <c r="J1287" s="5" t="s">
        <v>197</v>
      </c>
    </row>
    <row r="1288" spans="1:10">
      <c r="A1288" s="5" t="s">
        <v>874</v>
      </c>
      <c r="B1288" s="6">
        <v>44827.673721226849</v>
      </c>
      <c r="C1288" s="5" t="s">
        <v>56</v>
      </c>
      <c r="D1288" s="13">
        <v>52216213344</v>
      </c>
      <c r="E1288" s="5" t="s">
        <v>57</v>
      </c>
      <c r="H1288" s="9">
        <v>672</v>
      </c>
      <c r="I1288" s="5" t="s">
        <v>22</v>
      </c>
      <c r="J1288" s="5" t="s">
        <v>197</v>
      </c>
    </row>
    <row r="1289" spans="1:10">
      <c r="A1289" s="5" t="s">
        <v>874</v>
      </c>
      <c r="B1289" s="6">
        <v>44827.673721226849</v>
      </c>
      <c r="C1289" s="5" t="s">
        <v>56</v>
      </c>
      <c r="D1289" s="13">
        <v>45132842718</v>
      </c>
      <c r="E1289" s="5" t="s">
        <v>57</v>
      </c>
      <c r="H1289" s="9">
        <v>419.52</v>
      </c>
      <c r="I1289" s="5" t="s">
        <v>22</v>
      </c>
      <c r="J1289" s="5" t="s">
        <v>197</v>
      </c>
    </row>
    <row r="1290" spans="1:10">
      <c r="A1290" s="5" t="s">
        <v>874</v>
      </c>
      <c r="B1290" s="6">
        <v>44827.673721226849</v>
      </c>
      <c r="C1290" s="5" t="s">
        <v>56</v>
      </c>
      <c r="D1290" s="13">
        <v>45143211919</v>
      </c>
      <c r="E1290" s="5" t="s">
        <v>57</v>
      </c>
      <c r="H1290" s="9">
        <v>60</v>
      </c>
      <c r="I1290" s="5" t="s">
        <v>22</v>
      </c>
      <c r="J1290" s="5" t="s">
        <v>197</v>
      </c>
    </row>
    <row r="1291" spans="1:10">
      <c r="A1291" s="5" t="s">
        <v>874</v>
      </c>
      <c r="B1291" s="6">
        <v>44827.673721226849</v>
      </c>
      <c r="C1291" s="5" t="s">
        <v>56</v>
      </c>
      <c r="D1291" s="13">
        <v>45132840774</v>
      </c>
      <c r="E1291" s="5" t="s">
        <v>57</v>
      </c>
      <c r="H1291" s="9">
        <v>13800</v>
      </c>
      <c r="I1291" s="5" t="s">
        <v>22</v>
      </c>
      <c r="J1291" s="5" t="s">
        <v>58</v>
      </c>
    </row>
    <row r="1292" spans="1:10">
      <c r="A1292" s="5" t="s">
        <v>874</v>
      </c>
      <c r="B1292" s="6">
        <v>44827.673721226849</v>
      </c>
      <c r="C1292" s="5" t="s">
        <v>56</v>
      </c>
      <c r="D1292" s="11">
        <v>278928</v>
      </c>
      <c r="E1292" s="5" t="s">
        <v>194</v>
      </c>
      <c r="H1292" s="9">
        <v>3044.25</v>
      </c>
      <c r="I1292" s="5" t="s">
        <v>22</v>
      </c>
      <c r="J1292" s="5" t="s">
        <v>58</v>
      </c>
    </row>
    <row r="1293" spans="1:10">
      <c r="A1293" s="5" t="s">
        <v>874</v>
      </c>
      <c r="B1293" s="6">
        <v>44827.673721226849</v>
      </c>
      <c r="C1293" s="5" t="s">
        <v>56</v>
      </c>
      <c r="D1293" s="11">
        <v>284590</v>
      </c>
      <c r="E1293" s="5" t="s">
        <v>194</v>
      </c>
      <c r="H1293" s="9">
        <v>288</v>
      </c>
      <c r="I1293" s="5" t="s">
        <v>22</v>
      </c>
      <c r="J1293" s="5" t="s">
        <v>58</v>
      </c>
    </row>
    <row r="1294" spans="1:10">
      <c r="A1294" s="5" t="s">
        <v>874</v>
      </c>
      <c r="B1294" s="6">
        <v>44827.673721226849</v>
      </c>
      <c r="C1294" s="5" t="s">
        <v>56</v>
      </c>
      <c r="D1294" s="13">
        <v>45132843019</v>
      </c>
      <c r="E1294" s="5" t="s">
        <v>57</v>
      </c>
      <c r="H1294" s="9">
        <v>7518.24</v>
      </c>
      <c r="I1294" s="5" t="s">
        <v>22</v>
      </c>
      <c r="J1294" s="5" t="s">
        <v>58</v>
      </c>
    </row>
    <row r="1295" spans="1:10">
      <c r="A1295" s="5" t="s">
        <v>874</v>
      </c>
      <c r="B1295" s="6">
        <v>44827.673721226849</v>
      </c>
      <c r="C1295" s="5" t="s">
        <v>56</v>
      </c>
      <c r="D1295" s="13">
        <v>45132843470</v>
      </c>
      <c r="E1295" s="5" t="s">
        <v>57</v>
      </c>
      <c r="H1295" s="9">
        <v>6655.28</v>
      </c>
      <c r="I1295" s="5" t="s">
        <v>22</v>
      </c>
      <c r="J1295" s="5" t="s">
        <v>58</v>
      </c>
    </row>
    <row r="1296" spans="1:10">
      <c r="A1296" s="5" t="s">
        <v>874</v>
      </c>
      <c r="B1296" s="6">
        <v>44827.673721226849</v>
      </c>
      <c r="C1296" s="5" t="s">
        <v>56</v>
      </c>
      <c r="D1296" s="13">
        <v>45112977445</v>
      </c>
      <c r="E1296" s="5" t="s">
        <v>57</v>
      </c>
      <c r="H1296" s="9">
        <v>17094.8</v>
      </c>
      <c r="I1296" s="5" t="s">
        <v>22</v>
      </c>
      <c r="J1296" s="5" t="s">
        <v>195</v>
      </c>
    </row>
    <row r="1297" spans="1:10">
      <c r="A1297" s="5" t="s">
        <v>874</v>
      </c>
      <c r="B1297" s="6">
        <v>44827.673721226849</v>
      </c>
      <c r="C1297" s="5" t="s">
        <v>56</v>
      </c>
      <c r="D1297" s="13">
        <v>45152838642</v>
      </c>
      <c r="E1297" s="5" t="s">
        <v>57</v>
      </c>
      <c r="H1297" s="9">
        <v>120</v>
      </c>
      <c r="I1297" s="5" t="s">
        <v>22</v>
      </c>
      <c r="J1297" s="5" t="s">
        <v>197</v>
      </c>
    </row>
    <row r="1298" spans="1:10">
      <c r="A1298" s="5" t="s">
        <v>874</v>
      </c>
      <c r="B1298" s="6">
        <v>44827.673721226849</v>
      </c>
      <c r="C1298" s="5" t="s">
        <v>56</v>
      </c>
      <c r="D1298" s="13">
        <v>45112977489</v>
      </c>
      <c r="E1298" s="5" t="s">
        <v>57</v>
      </c>
      <c r="H1298" s="9">
        <v>1920</v>
      </c>
      <c r="I1298" s="5" t="s">
        <v>22</v>
      </c>
      <c r="J1298" s="5" t="s">
        <v>197</v>
      </c>
    </row>
    <row r="1299" spans="1:10">
      <c r="A1299" s="5" t="s">
        <v>874</v>
      </c>
      <c r="B1299" s="6">
        <v>44827.673721226849</v>
      </c>
      <c r="C1299" s="5" t="s">
        <v>56</v>
      </c>
      <c r="D1299" s="13">
        <v>45162936938</v>
      </c>
      <c r="E1299" s="5" t="s">
        <v>57</v>
      </c>
      <c r="H1299" s="9">
        <v>92</v>
      </c>
      <c r="I1299" s="5" t="s">
        <v>22</v>
      </c>
      <c r="J1299" s="5" t="s">
        <v>197</v>
      </c>
    </row>
    <row r="1300" spans="1:10">
      <c r="A1300" s="5" t="s">
        <v>874</v>
      </c>
      <c r="B1300" s="6">
        <v>44827.673721226849</v>
      </c>
      <c r="C1300" s="5" t="s">
        <v>56</v>
      </c>
      <c r="D1300" s="13">
        <v>45172905314</v>
      </c>
      <c r="E1300" s="5" t="s">
        <v>57</v>
      </c>
      <c r="H1300" s="9">
        <v>0.7</v>
      </c>
      <c r="I1300" s="5" t="s">
        <v>22</v>
      </c>
      <c r="J1300" s="5" t="s">
        <v>197</v>
      </c>
    </row>
    <row r="1301" spans="1:10">
      <c r="A1301" s="5" t="s">
        <v>874</v>
      </c>
      <c r="B1301" s="6">
        <v>44827.673721226849</v>
      </c>
      <c r="C1301" s="5" t="s">
        <v>56</v>
      </c>
      <c r="D1301" s="13">
        <v>45172905306</v>
      </c>
      <c r="E1301" s="5" t="s">
        <v>57</v>
      </c>
      <c r="H1301" s="9">
        <v>17483.169999999998</v>
      </c>
      <c r="I1301" s="5" t="s">
        <v>22</v>
      </c>
      <c r="J1301" s="5" t="s">
        <v>197</v>
      </c>
    </row>
    <row r="1302" spans="1:10">
      <c r="A1302" s="5" t="s">
        <v>874</v>
      </c>
      <c r="B1302" s="6">
        <v>44827.673721226849</v>
      </c>
      <c r="C1302" s="5" t="s">
        <v>56</v>
      </c>
      <c r="D1302" s="13">
        <v>45152838474</v>
      </c>
      <c r="E1302" s="5" t="s">
        <v>57</v>
      </c>
      <c r="H1302" s="9">
        <v>583.20000000000005</v>
      </c>
      <c r="I1302" s="5" t="s">
        <v>22</v>
      </c>
      <c r="J1302" s="5" t="s">
        <v>197</v>
      </c>
    </row>
    <row r="1303" spans="1:10">
      <c r="A1303" s="5" t="s">
        <v>874</v>
      </c>
      <c r="B1303" s="6">
        <v>44827.673721226849</v>
      </c>
      <c r="C1303" s="5" t="s">
        <v>56</v>
      </c>
      <c r="D1303" s="13">
        <v>19340461781</v>
      </c>
      <c r="E1303" s="5" t="s">
        <v>57</v>
      </c>
      <c r="H1303" s="9">
        <v>22156</v>
      </c>
      <c r="I1303" s="5" t="s">
        <v>22</v>
      </c>
      <c r="J1303" s="5" t="s">
        <v>197</v>
      </c>
    </row>
    <row r="1304" spans="1:10">
      <c r="A1304" s="5" t="s">
        <v>874</v>
      </c>
      <c r="B1304" s="6">
        <v>44827.673721226849</v>
      </c>
      <c r="C1304" s="5" t="s">
        <v>56</v>
      </c>
      <c r="D1304" s="13">
        <v>19340461758</v>
      </c>
      <c r="E1304" s="5" t="s">
        <v>57</v>
      </c>
      <c r="H1304" s="9">
        <v>1691.82</v>
      </c>
      <c r="I1304" s="5" t="s">
        <v>22</v>
      </c>
      <c r="J1304" s="5" t="s">
        <v>197</v>
      </c>
    </row>
    <row r="1305" spans="1:10">
      <c r="A1305" s="5" t="s">
        <v>874</v>
      </c>
      <c r="B1305" s="6">
        <v>44827.673721226849</v>
      </c>
      <c r="C1305" s="5" t="s">
        <v>56</v>
      </c>
      <c r="D1305" s="13">
        <v>45132843100</v>
      </c>
      <c r="E1305" s="5" t="s">
        <v>57</v>
      </c>
      <c r="H1305" s="9">
        <v>2891.94</v>
      </c>
      <c r="I1305" s="5" t="s">
        <v>22</v>
      </c>
      <c r="J1305" s="5" t="s">
        <v>197</v>
      </c>
    </row>
    <row r="1306" spans="1:10">
      <c r="A1306" s="5" t="s">
        <v>874</v>
      </c>
      <c r="B1306" s="6">
        <v>44827.673721226849</v>
      </c>
      <c r="C1306" s="5" t="s">
        <v>56</v>
      </c>
      <c r="D1306" s="11"/>
      <c r="E1306" s="8"/>
      <c r="F1306" s="9">
        <v>150116.79999999999</v>
      </c>
      <c r="I1306" s="7" t="s">
        <v>9</v>
      </c>
      <c r="J1306" s="8" t="s">
        <v>204</v>
      </c>
    </row>
    <row r="1307" spans="1:10">
      <c r="A1307" s="5" t="s">
        <v>874</v>
      </c>
      <c r="B1307" s="6">
        <v>44827.673721226849</v>
      </c>
      <c r="C1307" s="5" t="s">
        <v>56</v>
      </c>
      <c r="D1307" s="11"/>
      <c r="E1307" s="8"/>
      <c r="F1307" s="9">
        <v>15201.1</v>
      </c>
      <c r="I1307" s="7" t="s">
        <v>9</v>
      </c>
      <c r="J1307" s="8" t="s">
        <v>186</v>
      </c>
    </row>
    <row r="1308" spans="1:10">
      <c r="A1308" s="5" t="s">
        <v>874</v>
      </c>
      <c r="B1308" s="6">
        <v>44827.673721226849</v>
      </c>
      <c r="C1308" s="5" t="s">
        <v>56</v>
      </c>
      <c r="D1308" s="11"/>
      <c r="E1308" s="8"/>
      <c r="F1308" s="9">
        <v>174179.20000000001</v>
      </c>
      <c r="I1308" s="7" t="s">
        <v>9</v>
      </c>
      <c r="J1308" s="5" t="s">
        <v>195</v>
      </c>
    </row>
    <row r="1309" spans="1:10">
      <c r="A1309" s="5" t="s">
        <v>874</v>
      </c>
      <c r="B1309" s="6">
        <v>44827.673721226849</v>
      </c>
      <c r="C1309" s="5" t="s">
        <v>56</v>
      </c>
      <c r="D1309" s="11"/>
      <c r="E1309" s="8"/>
      <c r="F1309" s="9">
        <v>1270.8</v>
      </c>
      <c r="I1309" s="7" t="s">
        <v>9</v>
      </c>
      <c r="J1309" s="5" t="s">
        <v>58</v>
      </c>
    </row>
    <row r="1310" spans="1:10">
      <c r="A1310" s="5" t="s">
        <v>874</v>
      </c>
      <c r="B1310" s="6">
        <v>44827.673721226849</v>
      </c>
      <c r="C1310" s="5" t="s">
        <v>56</v>
      </c>
      <c r="D1310" s="11"/>
      <c r="E1310" s="8"/>
      <c r="F1310" s="9">
        <v>274</v>
      </c>
      <c r="I1310" s="7" t="s">
        <v>9</v>
      </c>
      <c r="J1310" s="8" t="s">
        <v>205</v>
      </c>
    </row>
    <row r="1311" spans="1:10">
      <c r="A1311" s="5" t="s">
        <v>874</v>
      </c>
      <c r="B1311" s="6">
        <v>44827.673721226849</v>
      </c>
      <c r="C1311" s="5" t="s">
        <v>56</v>
      </c>
      <c r="D1311" s="11"/>
      <c r="E1311" s="8"/>
      <c r="F1311" s="9">
        <v>2390.1</v>
      </c>
      <c r="I1311" s="7" t="s">
        <v>9</v>
      </c>
      <c r="J1311" s="8" t="s">
        <v>199</v>
      </c>
    </row>
    <row r="1312" spans="1:10">
      <c r="A1312" s="5" t="s">
        <v>874</v>
      </c>
      <c r="B1312" s="6">
        <v>44827.673721226849</v>
      </c>
      <c r="C1312" s="5" t="s">
        <v>56</v>
      </c>
      <c r="D1312" s="11"/>
      <c r="E1312" s="8"/>
      <c r="F1312" s="9">
        <v>8118.4</v>
      </c>
      <c r="I1312" s="7" t="s">
        <v>9</v>
      </c>
      <c r="J1312" s="8" t="s">
        <v>273</v>
      </c>
    </row>
    <row r="1313" spans="1:10">
      <c r="A1313" s="5" t="s">
        <v>874</v>
      </c>
      <c r="B1313" s="6">
        <v>44827.673721226849</v>
      </c>
      <c r="C1313" s="5" t="s">
        <v>56</v>
      </c>
      <c r="D1313" s="11"/>
      <c r="E1313" s="8"/>
      <c r="F1313" s="9">
        <v>4612.8999999999996</v>
      </c>
      <c r="I1313" s="7" t="s">
        <v>9</v>
      </c>
      <c r="J1313" s="8" t="s">
        <v>274</v>
      </c>
    </row>
    <row r="1314" spans="1:10">
      <c r="A1314" s="5" t="s">
        <v>874</v>
      </c>
      <c r="B1314" s="6">
        <v>44827.673721226849</v>
      </c>
      <c r="C1314" s="5" t="s">
        <v>56</v>
      </c>
      <c r="D1314" s="11"/>
      <c r="E1314" s="8"/>
      <c r="F1314" s="9">
        <v>8928.5</v>
      </c>
      <c r="I1314" s="7" t="s">
        <v>9</v>
      </c>
      <c r="J1314" s="8" t="s">
        <v>66</v>
      </c>
    </row>
    <row r="1315" spans="1:10">
      <c r="A1315" s="5" t="s">
        <v>874</v>
      </c>
      <c r="B1315" s="6">
        <v>44827.673721226849</v>
      </c>
      <c r="C1315" s="5" t="s">
        <v>56</v>
      </c>
      <c r="D1315" s="11"/>
      <c r="E1315" s="8"/>
      <c r="F1315" s="9">
        <v>727.1</v>
      </c>
      <c r="I1315" s="7" t="s">
        <v>9</v>
      </c>
      <c r="J1315" s="5" t="s">
        <v>200</v>
      </c>
    </row>
    <row r="1316" spans="1:10">
      <c r="A1316" s="10" t="s">
        <v>15</v>
      </c>
      <c r="B1316" s="3"/>
      <c r="C1316" s="3"/>
      <c r="D1316" s="16">
        <f>365672.9+14616</f>
        <v>380288.9</v>
      </c>
      <c r="E1316" s="8"/>
      <c r="F1316" s="14">
        <f>SUM(F1279:G1315)</f>
        <v>380288.89999999997</v>
      </c>
      <c r="H1316" s="9"/>
      <c r="I1316" s="7"/>
      <c r="J1316" s="5"/>
    </row>
    <row r="1317" spans="1:10">
      <c r="A1317" s="12" t="s">
        <v>16</v>
      </c>
      <c r="B1317" s="12" t="s">
        <v>17</v>
      </c>
      <c r="C1317" s="12" t="s">
        <v>18</v>
      </c>
      <c r="D1317" s="11"/>
      <c r="E1317" s="8"/>
      <c r="H1317" s="9"/>
      <c r="I1317" s="7"/>
      <c r="J1317" s="5"/>
    </row>
    <row r="1318" spans="1:10" ht="15.75">
      <c r="A1318" s="5"/>
      <c r="B1318" s="6"/>
      <c r="C1318" s="5"/>
      <c r="D1318" s="21">
        <v>111866160</v>
      </c>
      <c r="E1318" s="8"/>
      <c r="H1318" s="9"/>
      <c r="I1318" s="7"/>
      <c r="J1318" s="5"/>
    </row>
    <row r="1319" spans="1:10" ht="15.75">
      <c r="A1319" s="5"/>
      <c r="B1319" s="6"/>
      <c r="C1319" s="5"/>
      <c r="D1319" s="21">
        <v>111866243</v>
      </c>
      <c r="E1319" s="8"/>
      <c r="H1319" s="9"/>
      <c r="I1319" s="7"/>
      <c r="J1319" s="5"/>
    </row>
    <row r="1320" spans="1:10">
      <c r="A1320" s="5"/>
      <c r="B1320" s="6"/>
      <c r="C1320" s="5"/>
      <c r="D1320" s="11"/>
      <c r="E1320" s="8"/>
      <c r="H1320" s="9"/>
      <c r="I1320" s="7"/>
      <c r="J1320" s="5"/>
    </row>
    <row r="1321" spans="1:10">
      <c r="A1321" s="5" t="s">
        <v>872</v>
      </c>
      <c r="B1321" s="6">
        <v>44827.677844120371</v>
      </c>
      <c r="C1321" s="5" t="s">
        <v>56</v>
      </c>
      <c r="D1321" s="11"/>
      <c r="E1321" s="8"/>
      <c r="G1321" s="9">
        <v>18390</v>
      </c>
      <c r="I1321" s="7" t="s">
        <v>10</v>
      </c>
      <c r="J1321" s="8" t="s">
        <v>65</v>
      </c>
    </row>
    <row r="1322" spans="1:10">
      <c r="A1322" s="5" t="s">
        <v>872</v>
      </c>
      <c r="B1322" s="6">
        <v>44827.677844120371</v>
      </c>
      <c r="C1322" s="5" t="s">
        <v>56</v>
      </c>
      <c r="D1322" s="13">
        <v>45132841548</v>
      </c>
      <c r="E1322" s="5" t="s">
        <v>57</v>
      </c>
      <c r="H1322" s="9">
        <v>1953.12</v>
      </c>
      <c r="I1322" s="5" t="s">
        <v>22</v>
      </c>
      <c r="J1322" s="5" t="s">
        <v>197</v>
      </c>
    </row>
    <row r="1323" spans="1:10">
      <c r="A1323" s="5" t="s">
        <v>872</v>
      </c>
      <c r="B1323" s="6">
        <v>44827.677844120371</v>
      </c>
      <c r="C1323" s="5" t="s">
        <v>56</v>
      </c>
      <c r="D1323" s="13">
        <v>45132841833</v>
      </c>
      <c r="E1323" s="5" t="s">
        <v>57</v>
      </c>
      <c r="H1323" s="9">
        <v>8526.24</v>
      </c>
      <c r="I1323" s="5" t="s">
        <v>22</v>
      </c>
      <c r="J1323" s="5" t="s">
        <v>197</v>
      </c>
    </row>
    <row r="1324" spans="1:10">
      <c r="A1324" s="5" t="s">
        <v>872</v>
      </c>
      <c r="B1324" s="6">
        <v>44827.677844120371</v>
      </c>
      <c r="C1324" s="5" t="s">
        <v>56</v>
      </c>
      <c r="D1324" s="13">
        <v>45172904926</v>
      </c>
      <c r="E1324" s="5" t="s">
        <v>57</v>
      </c>
      <c r="H1324" s="9">
        <v>552.6</v>
      </c>
      <c r="I1324" s="5" t="s">
        <v>22</v>
      </c>
      <c r="J1324" s="5" t="s">
        <v>197</v>
      </c>
    </row>
    <row r="1325" spans="1:10">
      <c r="A1325" s="5" t="s">
        <v>872</v>
      </c>
      <c r="B1325" s="6">
        <v>44827.677844120371</v>
      </c>
      <c r="C1325" s="5" t="s">
        <v>56</v>
      </c>
      <c r="D1325" s="13">
        <v>45152838516</v>
      </c>
      <c r="E1325" s="5" t="s">
        <v>57</v>
      </c>
      <c r="H1325" s="9">
        <v>1216.5</v>
      </c>
      <c r="I1325" s="5" t="s">
        <v>22</v>
      </c>
      <c r="J1325" s="5" t="s">
        <v>197</v>
      </c>
    </row>
    <row r="1326" spans="1:10">
      <c r="A1326" s="5" t="s">
        <v>872</v>
      </c>
      <c r="B1326" s="6">
        <v>44827.677844120371</v>
      </c>
      <c r="C1326" s="5" t="s">
        <v>56</v>
      </c>
      <c r="D1326" s="13">
        <v>45112977424</v>
      </c>
      <c r="E1326" s="5" t="s">
        <v>57</v>
      </c>
      <c r="H1326" s="9">
        <v>4387.2299999999996</v>
      </c>
      <c r="I1326" s="5" t="s">
        <v>22</v>
      </c>
      <c r="J1326" s="5" t="s">
        <v>197</v>
      </c>
    </row>
    <row r="1327" spans="1:10">
      <c r="A1327" s="5" t="s">
        <v>872</v>
      </c>
      <c r="B1327" s="6">
        <v>44827.677844120371</v>
      </c>
      <c r="C1327" s="5" t="s">
        <v>56</v>
      </c>
      <c r="D1327" s="13">
        <v>45143213897</v>
      </c>
      <c r="E1327" s="5" t="s">
        <v>57</v>
      </c>
      <c r="H1327" s="9">
        <v>1456</v>
      </c>
      <c r="I1327" s="5" t="s">
        <v>22</v>
      </c>
      <c r="J1327" s="5" t="s">
        <v>197</v>
      </c>
    </row>
    <row r="1328" spans="1:10">
      <c r="A1328" s="5" t="s">
        <v>872</v>
      </c>
      <c r="B1328" s="6">
        <v>44827.677844120371</v>
      </c>
      <c r="C1328" s="5" t="s">
        <v>56</v>
      </c>
      <c r="D1328" s="13">
        <v>45172905378</v>
      </c>
      <c r="E1328" s="5" t="s">
        <v>57</v>
      </c>
      <c r="H1328" s="9">
        <v>65.66</v>
      </c>
      <c r="I1328" s="5" t="s">
        <v>22</v>
      </c>
      <c r="J1328" s="5" t="s">
        <v>197</v>
      </c>
    </row>
    <row r="1329" spans="1:10">
      <c r="A1329" s="5" t="s">
        <v>872</v>
      </c>
      <c r="B1329" s="6">
        <v>44827.677844120371</v>
      </c>
      <c r="C1329" s="5" t="s">
        <v>56</v>
      </c>
      <c r="D1329" s="13">
        <v>45132843792</v>
      </c>
      <c r="E1329" s="5" t="s">
        <v>57</v>
      </c>
      <c r="H1329" s="9">
        <v>579.54</v>
      </c>
      <c r="I1329" s="5" t="s">
        <v>22</v>
      </c>
      <c r="J1329" s="5" t="s">
        <v>197</v>
      </c>
    </row>
    <row r="1330" spans="1:10">
      <c r="A1330" s="5" t="s">
        <v>872</v>
      </c>
      <c r="B1330" s="6">
        <v>44827.677844120371</v>
      </c>
      <c r="C1330" s="5" t="s">
        <v>56</v>
      </c>
      <c r="D1330" s="13">
        <v>53612046979</v>
      </c>
      <c r="E1330" s="5" t="s">
        <v>57</v>
      </c>
      <c r="H1330" s="9">
        <v>1073.99</v>
      </c>
      <c r="I1330" s="5" t="s">
        <v>22</v>
      </c>
      <c r="J1330" s="5" t="s">
        <v>197</v>
      </c>
    </row>
    <row r="1331" spans="1:10">
      <c r="A1331" s="5" t="s">
        <v>872</v>
      </c>
      <c r="B1331" s="6">
        <v>44827.677844120371</v>
      </c>
      <c r="C1331" s="5" t="s">
        <v>56</v>
      </c>
      <c r="D1331" s="13">
        <v>45122963654</v>
      </c>
      <c r="E1331" s="5" t="s">
        <v>57</v>
      </c>
      <c r="H1331" s="9">
        <v>162.93</v>
      </c>
      <c r="I1331" s="5" t="s">
        <v>22</v>
      </c>
      <c r="J1331" s="5" t="s">
        <v>197</v>
      </c>
    </row>
    <row r="1332" spans="1:10">
      <c r="A1332" s="5" t="s">
        <v>872</v>
      </c>
      <c r="B1332" s="6">
        <v>44827.677844120371</v>
      </c>
      <c r="C1332" s="5" t="s">
        <v>56</v>
      </c>
      <c r="D1332" s="13">
        <v>45112977809</v>
      </c>
      <c r="E1332" s="5" t="s">
        <v>57</v>
      </c>
      <c r="H1332" s="9">
        <v>872.3</v>
      </c>
      <c r="I1332" s="5" t="s">
        <v>22</v>
      </c>
      <c r="J1332" s="5" t="s">
        <v>197</v>
      </c>
    </row>
    <row r="1333" spans="1:10">
      <c r="A1333" s="5" t="s">
        <v>872</v>
      </c>
      <c r="B1333" s="6">
        <v>44827.677844120371</v>
      </c>
      <c r="C1333" s="5" t="s">
        <v>56</v>
      </c>
      <c r="D1333" s="13">
        <v>45162937544</v>
      </c>
      <c r="E1333" s="5" t="s">
        <v>57</v>
      </c>
      <c r="H1333" s="9">
        <v>55</v>
      </c>
      <c r="I1333" s="5" t="s">
        <v>22</v>
      </c>
      <c r="J1333" s="5" t="s">
        <v>197</v>
      </c>
    </row>
    <row r="1334" spans="1:10">
      <c r="A1334" s="5" t="s">
        <v>872</v>
      </c>
      <c r="B1334" s="6">
        <v>44827.677844120371</v>
      </c>
      <c r="C1334" s="5" t="s">
        <v>56</v>
      </c>
      <c r="D1334" s="13">
        <v>45162938015</v>
      </c>
      <c r="E1334" s="5" t="s">
        <v>57</v>
      </c>
      <c r="H1334" s="9">
        <v>1339.6</v>
      </c>
      <c r="I1334" s="5" t="s">
        <v>22</v>
      </c>
      <c r="J1334" s="5" t="s">
        <v>197</v>
      </c>
    </row>
    <row r="1335" spans="1:10">
      <c r="A1335" s="5" t="s">
        <v>872</v>
      </c>
      <c r="B1335" s="6">
        <v>44827.677844120371</v>
      </c>
      <c r="C1335" s="5" t="s">
        <v>56</v>
      </c>
      <c r="D1335" s="13">
        <v>45143214902</v>
      </c>
      <c r="E1335" s="5" t="s">
        <v>57</v>
      </c>
      <c r="H1335" s="9">
        <v>5157.51</v>
      </c>
      <c r="I1335" s="5" t="s">
        <v>22</v>
      </c>
      <c r="J1335" s="5" t="s">
        <v>197</v>
      </c>
    </row>
    <row r="1336" spans="1:10">
      <c r="A1336" s="5" t="s">
        <v>872</v>
      </c>
      <c r="B1336" s="6">
        <v>44827.677844120371</v>
      </c>
      <c r="C1336" s="5" t="s">
        <v>56</v>
      </c>
      <c r="D1336" s="13">
        <v>45132844656</v>
      </c>
      <c r="E1336" s="5" t="s">
        <v>57</v>
      </c>
      <c r="H1336" s="9">
        <v>1212</v>
      </c>
      <c r="I1336" s="5" t="s">
        <v>22</v>
      </c>
      <c r="J1336" s="5" t="s">
        <v>197</v>
      </c>
    </row>
    <row r="1337" spans="1:10">
      <c r="A1337" s="5" t="s">
        <v>872</v>
      </c>
      <c r="B1337" s="6">
        <v>44827.677844120371</v>
      </c>
      <c r="C1337" s="5" t="s">
        <v>56</v>
      </c>
      <c r="D1337" s="13">
        <v>296004001930038</v>
      </c>
      <c r="E1337" s="5" t="s">
        <v>60</v>
      </c>
      <c r="H1337" s="9">
        <v>63217.39</v>
      </c>
      <c r="I1337" s="5" t="s">
        <v>22</v>
      </c>
      <c r="J1337" s="8" t="s">
        <v>61</v>
      </c>
    </row>
    <row r="1338" spans="1:10">
      <c r="A1338" s="5" t="s">
        <v>872</v>
      </c>
      <c r="B1338" s="6">
        <v>44827.677844120371</v>
      </c>
      <c r="C1338" s="5" t="s">
        <v>56</v>
      </c>
      <c r="D1338" s="13">
        <v>296004001930038</v>
      </c>
      <c r="E1338" s="5" t="s">
        <v>368</v>
      </c>
      <c r="H1338" s="9">
        <v>417.6</v>
      </c>
      <c r="I1338" s="5" t="s">
        <v>22</v>
      </c>
      <c r="J1338" s="8" t="s">
        <v>61</v>
      </c>
    </row>
    <row r="1339" spans="1:10">
      <c r="A1339" s="5" t="s">
        <v>873</v>
      </c>
      <c r="B1339" s="6">
        <v>44827.677844120371</v>
      </c>
      <c r="C1339" s="5" t="s">
        <v>202</v>
      </c>
      <c r="D1339" s="11"/>
      <c r="E1339" s="8"/>
      <c r="F1339" s="9">
        <v>29989.7</v>
      </c>
      <c r="I1339" s="7" t="s">
        <v>9</v>
      </c>
      <c r="J1339" s="8" t="s">
        <v>187</v>
      </c>
    </row>
    <row r="1340" spans="1:10">
      <c r="A1340" s="5" t="s">
        <v>872</v>
      </c>
      <c r="B1340" s="6">
        <v>44827.677844120371</v>
      </c>
      <c r="C1340" s="5" t="s">
        <v>56</v>
      </c>
      <c r="D1340" s="11"/>
      <c r="E1340" s="8"/>
      <c r="F1340" s="9">
        <v>30371.5</v>
      </c>
      <c r="I1340" s="7" t="s">
        <v>9</v>
      </c>
      <c r="J1340" s="8" t="s">
        <v>63</v>
      </c>
    </row>
    <row r="1341" spans="1:10">
      <c r="A1341" s="5" t="s">
        <v>872</v>
      </c>
      <c r="B1341" s="6">
        <v>44827.677844120371</v>
      </c>
      <c r="C1341" s="5" t="s">
        <v>56</v>
      </c>
      <c r="D1341" s="11"/>
      <c r="E1341" s="8"/>
      <c r="F1341" s="9">
        <v>89167.3</v>
      </c>
      <c r="I1341" s="7" t="s">
        <v>9</v>
      </c>
      <c r="J1341" s="5" t="s">
        <v>64</v>
      </c>
    </row>
    <row r="1342" spans="1:10">
      <c r="A1342" s="5" t="s">
        <v>872</v>
      </c>
      <c r="B1342" s="6">
        <v>44827.677844120371</v>
      </c>
      <c r="C1342" s="5" t="s">
        <v>56</v>
      </c>
      <c r="D1342" s="11"/>
      <c r="E1342" s="8"/>
      <c r="F1342" s="9">
        <v>21082.9</v>
      </c>
      <c r="I1342" s="7" t="s">
        <v>9</v>
      </c>
      <c r="J1342" s="8" t="s">
        <v>188</v>
      </c>
    </row>
    <row r="1343" spans="1:10">
      <c r="A1343" s="5" t="s">
        <v>872</v>
      </c>
      <c r="B1343" s="6">
        <v>44827.677844120371</v>
      </c>
      <c r="C1343" s="5" t="s">
        <v>56</v>
      </c>
      <c r="D1343" s="11"/>
      <c r="E1343" s="8"/>
      <c r="F1343" s="9">
        <v>3892.7</v>
      </c>
      <c r="I1343" s="7" t="s">
        <v>9</v>
      </c>
      <c r="J1343" s="5" t="s">
        <v>271</v>
      </c>
    </row>
    <row r="1344" spans="1:10">
      <c r="A1344" s="5" t="s">
        <v>872</v>
      </c>
      <c r="B1344" s="6">
        <v>44827.677844120371</v>
      </c>
      <c r="C1344" s="5" t="s">
        <v>56</v>
      </c>
      <c r="D1344" s="11"/>
      <c r="E1344" s="8"/>
      <c r="F1344" s="9">
        <v>9978.6</v>
      </c>
      <c r="I1344" s="7" t="s">
        <v>9</v>
      </c>
      <c r="J1344" s="8" t="s">
        <v>189</v>
      </c>
    </row>
    <row r="1345" spans="1:10">
      <c r="A1345" s="5" t="s">
        <v>872</v>
      </c>
      <c r="B1345" s="6">
        <v>44827.677844120371</v>
      </c>
      <c r="C1345" s="5" t="s">
        <v>56</v>
      </c>
      <c r="D1345" s="11"/>
      <c r="E1345" s="8"/>
      <c r="F1345" s="9">
        <v>10115.200000000001</v>
      </c>
      <c r="I1345" s="7" t="s">
        <v>9</v>
      </c>
      <c r="J1345" s="5" t="s">
        <v>198</v>
      </c>
    </row>
    <row r="1346" spans="1:10">
      <c r="A1346" s="5" t="s">
        <v>872</v>
      </c>
      <c r="B1346" s="6">
        <v>44827.677844120371</v>
      </c>
      <c r="C1346" s="5" t="s">
        <v>56</v>
      </c>
      <c r="D1346" s="11"/>
      <c r="E1346" s="8"/>
      <c r="F1346" s="9">
        <v>12276.3</v>
      </c>
      <c r="I1346" s="7" t="s">
        <v>9</v>
      </c>
      <c r="J1346" s="5" t="s">
        <v>272</v>
      </c>
    </row>
    <row r="1347" spans="1:10">
      <c r="A1347" s="5" t="s">
        <v>872</v>
      </c>
      <c r="B1347" s="6">
        <v>44827.677844120371</v>
      </c>
      <c r="C1347" s="5" t="s">
        <v>56</v>
      </c>
      <c r="D1347" s="11"/>
      <c r="E1347" s="8"/>
      <c r="F1347" s="9">
        <v>23130.799999999999</v>
      </c>
      <c r="I1347" s="7" t="s">
        <v>9</v>
      </c>
      <c r="J1347" s="8" t="s">
        <v>190</v>
      </c>
    </row>
    <row r="1348" spans="1:10">
      <c r="A1348" s="5" t="s">
        <v>872</v>
      </c>
      <c r="B1348" s="6">
        <v>44827.677844120371</v>
      </c>
      <c r="C1348" s="5" t="s">
        <v>56</v>
      </c>
      <c r="D1348" s="11"/>
      <c r="E1348" s="8"/>
      <c r="F1348" s="9">
        <v>18591</v>
      </c>
      <c r="I1348" s="7" t="s">
        <v>9</v>
      </c>
      <c r="J1348" s="8" t="s">
        <v>65</v>
      </c>
    </row>
    <row r="1349" spans="1:10">
      <c r="A1349" s="5" t="s">
        <v>872</v>
      </c>
      <c r="B1349" s="6">
        <v>44827.677844120371</v>
      </c>
      <c r="C1349" s="5" t="s">
        <v>56</v>
      </c>
      <c r="D1349" s="11"/>
      <c r="E1349" s="8"/>
      <c r="F1349" s="9">
        <v>6647.2</v>
      </c>
      <c r="I1349" s="7" t="s">
        <v>9</v>
      </c>
      <c r="J1349" s="8" t="s">
        <v>275</v>
      </c>
    </row>
    <row r="1350" spans="1:10">
      <c r="A1350" s="5" t="s">
        <v>872</v>
      </c>
      <c r="B1350" s="6">
        <v>44827.677844120371</v>
      </c>
      <c r="C1350" s="5" t="s">
        <v>56</v>
      </c>
      <c r="D1350" s="11"/>
      <c r="E1350" s="8"/>
      <c r="F1350" s="9">
        <v>49502.2</v>
      </c>
      <c r="I1350" s="7" t="s">
        <v>9</v>
      </c>
      <c r="J1350" s="8" t="s">
        <v>191</v>
      </c>
    </row>
    <row r="1351" spans="1:10">
      <c r="A1351" s="5" t="s">
        <v>872</v>
      </c>
      <c r="B1351" s="6">
        <v>44827.677844120371</v>
      </c>
      <c r="C1351" s="5" t="s">
        <v>56</v>
      </c>
      <c r="D1351" s="11"/>
      <c r="E1351" s="8"/>
      <c r="F1351" s="9">
        <v>14764.5</v>
      </c>
      <c r="I1351" s="7" t="s">
        <v>9</v>
      </c>
      <c r="J1351" s="8" t="s">
        <v>192</v>
      </c>
    </row>
    <row r="1352" spans="1:10">
      <c r="A1352" s="5" t="s">
        <v>872</v>
      </c>
      <c r="B1352" s="6">
        <v>44827.677844120371</v>
      </c>
      <c r="C1352" s="5" t="s">
        <v>56</v>
      </c>
      <c r="D1352" s="11"/>
      <c r="E1352" s="8"/>
      <c r="F1352" s="9">
        <v>19525.7</v>
      </c>
      <c r="I1352" s="7" t="s">
        <v>9</v>
      </c>
      <c r="J1352" s="8" t="s">
        <v>276</v>
      </c>
    </row>
    <row r="1353" spans="1:10">
      <c r="A1353" s="10" t="s">
        <v>15</v>
      </c>
      <c r="B1353" s="3"/>
      <c r="C1353" s="3"/>
      <c r="D1353" s="16">
        <f>343227.2+14198.4</f>
        <v>357425.60000000003</v>
      </c>
      <c r="E1353" s="8"/>
      <c r="F1353" s="14">
        <f>SUM(F1321:G1352)</f>
        <v>357425.60000000003</v>
      </c>
      <c r="H1353" s="9"/>
      <c r="I1353" s="7"/>
      <c r="J1353" s="5"/>
    </row>
    <row r="1354" spans="1:10">
      <c r="A1354" s="12" t="s">
        <v>16</v>
      </c>
      <c r="B1354" s="12" t="s">
        <v>17</v>
      </c>
      <c r="C1354" s="12" t="s">
        <v>18</v>
      </c>
      <c r="E1354" s="8"/>
      <c r="H1354" s="9"/>
      <c r="I1354" s="7"/>
      <c r="J1354" s="5"/>
    </row>
    <row r="1355" spans="1:10" ht="15.75">
      <c r="A1355" s="5"/>
      <c r="B1355" s="6"/>
      <c r="C1355" s="5"/>
      <c r="D1355" s="21">
        <v>111866161</v>
      </c>
      <c r="E1355" s="8"/>
      <c r="H1355" s="9"/>
      <c r="I1355" s="7"/>
      <c r="J1355" s="5"/>
    </row>
    <row r="1356" spans="1:10" ht="15.75">
      <c r="A1356" s="5"/>
      <c r="B1356" s="6"/>
      <c r="C1356" s="5"/>
      <c r="D1356" s="21">
        <v>111866244</v>
      </c>
      <c r="E1356" s="8"/>
      <c r="H1356" s="9"/>
      <c r="I1356" s="7"/>
      <c r="J1356" s="5"/>
    </row>
    <row r="1357" spans="1:10">
      <c r="A1357" s="5"/>
      <c r="B1357" s="6"/>
      <c r="C1357" s="5"/>
      <c r="D1357" s="11"/>
      <c r="E1357" s="8"/>
      <c r="H1357" s="9"/>
      <c r="I1357" s="7"/>
      <c r="J1357" s="5"/>
    </row>
    <row r="1358" spans="1:10">
      <c r="A1358" s="5" t="s">
        <v>870</v>
      </c>
      <c r="B1358" s="6">
        <v>44827.880381516203</v>
      </c>
      <c r="C1358" s="5" t="s">
        <v>56</v>
      </c>
      <c r="D1358" s="11"/>
      <c r="E1358" s="8"/>
      <c r="G1358" s="9">
        <v>600.04999999999995</v>
      </c>
      <c r="I1358" s="7" t="s">
        <v>10</v>
      </c>
      <c r="J1358" s="8" t="s">
        <v>187</v>
      </c>
    </row>
    <row r="1359" spans="1:10">
      <c r="A1359" s="5" t="s">
        <v>870</v>
      </c>
      <c r="B1359" s="6">
        <v>44827.880381516203</v>
      </c>
      <c r="C1359" s="5" t="s">
        <v>56</v>
      </c>
      <c r="D1359" s="11"/>
      <c r="E1359" s="8"/>
      <c r="G1359" s="9">
        <v>6424.94</v>
      </c>
      <c r="I1359" s="7" t="s">
        <v>10</v>
      </c>
      <c r="J1359" s="5" t="s">
        <v>58</v>
      </c>
    </row>
    <row r="1360" spans="1:10">
      <c r="A1360" s="5" t="s">
        <v>870</v>
      </c>
      <c r="B1360" s="6">
        <v>44827.880381516203</v>
      </c>
      <c r="C1360" s="5" t="s">
        <v>56</v>
      </c>
      <c r="D1360" s="11"/>
      <c r="E1360" s="8"/>
      <c r="G1360" s="9">
        <v>274.5</v>
      </c>
      <c r="I1360" s="7" t="s">
        <v>10</v>
      </c>
      <c r="J1360" s="8" t="s">
        <v>199</v>
      </c>
    </row>
    <row r="1361" spans="1:10">
      <c r="A1361" s="5" t="s">
        <v>870</v>
      </c>
      <c r="B1361" s="6">
        <v>44827.880381516203</v>
      </c>
      <c r="C1361" s="5" t="s">
        <v>56</v>
      </c>
      <c r="D1361" s="11"/>
      <c r="E1361" s="8"/>
      <c r="G1361" s="9">
        <v>2334</v>
      </c>
      <c r="I1361" s="7" t="s">
        <v>10</v>
      </c>
      <c r="J1361" s="8" t="s">
        <v>66</v>
      </c>
    </row>
    <row r="1362" spans="1:10">
      <c r="A1362" s="5" t="s">
        <v>871</v>
      </c>
      <c r="B1362" s="6">
        <v>44827.880381516203</v>
      </c>
      <c r="C1362" s="5" t="s">
        <v>202</v>
      </c>
      <c r="D1362" s="11">
        <v>203310</v>
      </c>
      <c r="E1362" s="5" t="s">
        <v>194</v>
      </c>
      <c r="H1362" s="9">
        <v>90516.1</v>
      </c>
      <c r="I1362" s="5" t="s">
        <v>22</v>
      </c>
      <c r="J1362" s="5" t="s">
        <v>200</v>
      </c>
    </row>
    <row r="1363" spans="1:10">
      <c r="A1363" s="5" t="s">
        <v>870</v>
      </c>
      <c r="B1363" s="6">
        <v>44827.880381516203</v>
      </c>
      <c r="C1363" s="5" t="s">
        <v>56</v>
      </c>
      <c r="D1363" s="13">
        <v>45143214972</v>
      </c>
      <c r="E1363" s="5" t="s">
        <v>57</v>
      </c>
      <c r="H1363" s="9">
        <v>1107.5</v>
      </c>
      <c r="I1363" s="5" t="s">
        <v>22</v>
      </c>
      <c r="J1363" s="5" t="s">
        <v>58</v>
      </c>
    </row>
    <row r="1364" spans="1:10">
      <c r="A1364" s="5" t="s">
        <v>870</v>
      </c>
      <c r="B1364" s="6">
        <v>44827.880381516203</v>
      </c>
      <c r="C1364" s="5" t="s">
        <v>56</v>
      </c>
      <c r="D1364" s="13">
        <v>45172906151</v>
      </c>
      <c r="E1364" s="5" t="s">
        <v>57</v>
      </c>
      <c r="H1364" s="9">
        <v>1782.4</v>
      </c>
      <c r="I1364" s="5" t="s">
        <v>22</v>
      </c>
      <c r="J1364" s="5" t="s">
        <v>58</v>
      </c>
    </row>
    <row r="1365" spans="1:10">
      <c r="A1365" s="5" t="s">
        <v>870</v>
      </c>
      <c r="B1365" s="6">
        <v>44827.880381516203</v>
      </c>
      <c r="C1365" s="5" t="s">
        <v>56</v>
      </c>
      <c r="D1365" s="13">
        <v>45162937358</v>
      </c>
      <c r="E1365" s="5" t="s">
        <v>57</v>
      </c>
      <c r="H1365" s="9">
        <v>993.6</v>
      </c>
      <c r="I1365" s="5" t="s">
        <v>22</v>
      </c>
      <c r="J1365" s="5" t="s">
        <v>58</v>
      </c>
    </row>
    <row r="1366" spans="1:10">
      <c r="A1366" s="5" t="s">
        <v>870</v>
      </c>
      <c r="B1366" s="6">
        <v>44827.880381516203</v>
      </c>
      <c r="C1366" s="5" t="s">
        <v>56</v>
      </c>
      <c r="D1366" s="13">
        <v>45112978408</v>
      </c>
      <c r="E1366" s="5" t="s">
        <v>57</v>
      </c>
      <c r="H1366" s="9">
        <v>1307.69</v>
      </c>
      <c r="I1366" s="5" t="s">
        <v>22</v>
      </c>
      <c r="J1366" s="5" t="s">
        <v>58</v>
      </c>
    </row>
    <row r="1367" spans="1:10">
      <c r="A1367" s="5" t="s">
        <v>870</v>
      </c>
      <c r="B1367" s="6">
        <v>44827.880381516203</v>
      </c>
      <c r="C1367" s="5" t="s">
        <v>56</v>
      </c>
      <c r="D1367" s="13">
        <v>45172903403</v>
      </c>
      <c r="E1367" s="8" t="s">
        <v>21</v>
      </c>
      <c r="H1367" s="9">
        <v>1489.69</v>
      </c>
      <c r="I1367" s="5" t="s">
        <v>22</v>
      </c>
      <c r="J1367" s="5" t="s">
        <v>58</v>
      </c>
    </row>
    <row r="1368" spans="1:10">
      <c r="A1368" s="5" t="s">
        <v>870</v>
      </c>
      <c r="B1368" s="6">
        <v>44827.880381516203</v>
      </c>
      <c r="C1368" s="5" t="s">
        <v>56</v>
      </c>
      <c r="D1368" s="13">
        <v>45152839837</v>
      </c>
      <c r="E1368" s="5" t="s">
        <v>57</v>
      </c>
      <c r="H1368" s="9">
        <v>497.82</v>
      </c>
      <c r="I1368" s="5" t="s">
        <v>22</v>
      </c>
      <c r="J1368" s="5" t="s">
        <v>58</v>
      </c>
    </row>
    <row r="1369" spans="1:10">
      <c r="A1369" s="5" t="s">
        <v>870</v>
      </c>
      <c r="B1369" s="6">
        <v>44827.880381516203</v>
      </c>
      <c r="C1369" s="5" t="s">
        <v>56</v>
      </c>
      <c r="D1369" s="13">
        <v>45172907403</v>
      </c>
      <c r="E1369" s="5" t="s">
        <v>57</v>
      </c>
      <c r="H1369" s="9">
        <v>7000</v>
      </c>
      <c r="I1369" s="5" t="s">
        <v>22</v>
      </c>
      <c r="J1369" s="5" t="s">
        <v>195</v>
      </c>
    </row>
    <row r="1370" spans="1:10">
      <c r="A1370" s="5" t="s">
        <v>870</v>
      </c>
      <c r="B1370" s="6">
        <v>44827.880381516203</v>
      </c>
      <c r="C1370" s="5" t="s">
        <v>56</v>
      </c>
      <c r="D1370" s="13">
        <v>295402000440017</v>
      </c>
      <c r="E1370" s="5" t="s">
        <v>60</v>
      </c>
      <c r="H1370" s="9">
        <v>42438.6</v>
      </c>
      <c r="I1370" s="5" t="s">
        <v>22</v>
      </c>
      <c r="J1370" s="8" t="s">
        <v>61</v>
      </c>
    </row>
    <row r="1371" spans="1:10">
      <c r="A1371" s="5" t="s">
        <v>870</v>
      </c>
      <c r="B1371" s="6">
        <v>44827.880381516203</v>
      </c>
      <c r="C1371" s="5" t="s">
        <v>56</v>
      </c>
      <c r="D1371" s="13">
        <v>45132844704</v>
      </c>
      <c r="E1371" s="5" t="s">
        <v>57</v>
      </c>
      <c r="H1371" s="9">
        <v>23</v>
      </c>
      <c r="I1371" s="5" t="s">
        <v>22</v>
      </c>
      <c r="J1371" s="8" t="s">
        <v>185</v>
      </c>
    </row>
    <row r="1372" spans="1:10">
      <c r="A1372" s="5" t="s">
        <v>870</v>
      </c>
      <c r="B1372" s="6">
        <v>44827.880381516203</v>
      </c>
      <c r="C1372" s="5" t="s">
        <v>56</v>
      </c>
      <c r="D1372" s="13">
        <v>45152839830</v>
      </c>
      <c r="E1372" s="5" t="s">
        <v>57</v>
      </c>
      <c r="H1372" s="9">
        <v>451</v>
      </c>
      <c r="I1372" s="5" t="s">
        <v>22</v>
      </c>
      <c r="J1372" s="8" t="s">
        <v>185</v>
      </c>
    </row>
    <row r="1373" spans="1:10">
      <c r="A1373" s="5" t="s">
        <v>870</v>
      </c>
      <c r="B1373" s="6">
        <v>44827.880381516203</v>
      </c>
      <c r="C1373" s="5" t="s">
        <v>56</v>
      </c>
      <c r="D1373" s="13">
        <v>52216218080</v>
      </c>
      <c r="E1373" s="5" t="s">
        <v>57</v>
      </c>
      <c r="H1373" s="9">
        <v>157.49</v>
      </c>
      <c r="I1373" s="5" t="s">
        <v>22</v>
      </c>
      <c r="J1373" s="8" t="s">
        <v>185</v>
      </c>
    </row>
    <row r="1374" spans="1:10">
      <c r="A1374" s="5" t="s">
        <v>870</v>
      </c>
      <c r="B1374" s="6">
        <v>44827.880381516203</v>
      </c>
      <c r="C1374" s="5" t="s">
        <v>56</v>
      </c>
      <c r="D1374" s="13">
        <v>45112978828</v>
      </c>
      <c r="E1374" s="5" t="s">
        <v>57</v>
      </c>
      <c r="H1374" s="9">
        <v>339.47</v>
      </c>
      <c r="I1374" s="5" t="s">
        <v>22</v>
      </c>
      <c r="J1374" s="8" t="s">
        <v>185</v>
      </c>
    </row>
    <row r="1375" spans="1:10">
      <c r="A1375" s="5" t="s">
        <v>870</v>
      </c>
      <c r="B1375" s="6">
        <v>44827.880381516203</v>
      </c>
      <c r="C1375" s="5" t="s">
        <v>56</v>
      </c>
      <c r="D1375" s="13">
        <v>52716085833</v>
      </c>
      <c r="E1375" s="5" t="s">
        <v>57</v>
      </c>
      <c r="H1375" s="9">
        <v>2400</v>
      </c>
      <c r="I1375" s="5" t="s">
        <v>22</v>
      </c>
      <c r="J1375" s="8" t="s">
        <v>185</v>
      </c>
    </row>
    <row r="1376" spans="1:10">
      <c r="A1376" s="5" t="s">
        <v>870</v>
      </c>
      <c r="B1376" s="6">
        <v>44827.880381516203</v>
      </c>
      <c r="C1376" s="5" t="s">
        <v>56</v>
      </c>
      <c r="D1376" s="13">
        <v>45162938822</v>
      </c>
      <c r="E1376" s="5" t="s">
        <v>57</v>
      </c>
      <c r="H1376" s="9">
        <v>1788</v>
      </c>
      <c r="I1376" s="5" t="s">
        <v>22</v>
      </c>
      <c r="J1376" s="8" t="s">
        <v>185</v>
      </c>
    </row>
    <row r="1377" spans="1:10">
      <c r="A1377" s="5" t="s">
        <v>870</v>
      </c>
      <c r="B1377" s="6">
        <v>44827.880381516203</v>
      </c>
      <c r="C1377" s="5" t="s">
        <v>56</v>
      </c>
      <c r="D1377" s="13">
        <v>45172907080</v>
      </c>
      <c r="E1377" s="5" t="s">
        <v>57</v>
      </c>
      <c r="H1377" s="9">
        <v>100</v>
      </c>
      <c r="I1377" s="5" t="s">
        <v>22</v>
      </c>
      <c r="J1377" s="8" t="s">
        <v>185</v>
      </c>
    </row>
    <row r="1378" spans="1:10">
      <c r="A1378" s="5" t="s">
        <v>870</v>
      </c>
      <c r="B1378" s="6">
        <v>44827.880381516203</v>
      </c>
      <c r="C1378" s="5" t="s">
        <v>56</v>
      </c>
      <c r="D1378" s="13">
        <v>45172907394</v>
      </c>
      <c r="E1378" s="5" t="s">
        <v>57</v>
      </c>
      <c r="H1378" s="9">
        <v>473.96</v>
      </c>
      <c r="I1378" s="5" t="s">
        <v>22</v>
      </c>
      <c r="J1378" s="8" t="s">
        <v>185</v>
      </c>
    </row>
    <row r="1379" spans="1:10">
      <c r="A1379" s="5" t="s">
        <v>870</v>
      </c>
      <c r="B1379" s="6">
        <v>44827.880381516203</v>
      </c>
      <c r="C1379" s="5" t="s">
        <v>56</v>
      </c>
      <c r="D1379" s="13">
        <v>45112980030</v>
      </c>
      <c r="E1379" s="5" t="s">
        <v>57</v>
      </c>
      <c r="H1379" s="9">
        <v>14687.81</v>
      </c>
      <c r="I1379" s="5" t="s">
        <v>22</v>
      </c>
      <c r="J1379" s="8" t="s">
        <v>185</v>
      </c>
    </row>
    <row r="1380" spans="1:10">
      <c r="A1380" s="5" t="s">
        <v>870</v>
      </c>
      <c r="B1380" s="6">
        <v>44827.880381516203</v>
      </c>
      <c r="C1380" s="5" t="s">
        <v>56</v>
      </c>
      <c r="D1380" s="13">
        <v>45162939749</v>
      </c>
      <c r="E1380" s="5" t="s">
        <v>57</v>
      </c>
      <c r="H1380" s="9">
        <v>854.21</v>
      </c>
      <c r="I1380" s="5" t="s">
        <v>22</v>
      </c>
      <c r="J1380" s="8" t="s">
        <v>185</v>
      </c>
    </row>
    <row r="1381" spans="1:10">
      <c r="A1381" s="5" t="s">
        <v>870</v>
      </c>
      <c r="B1381" s="6">
        <v>44827.880381516203</v>
      </c>
      <c r="C1381" s="5" t="s">
        <v>56</v>
      </c>
      <c r="D1381" s="13">
        <v>45112980152</v>
      </c>
      <c r="E1381" s="5" t="s">
        <v>57</v>
      </c>
      <c r="H1381" s="9">
        <v>650</v>
      </c>
      <c r="I1381" s="5" t="s">
        <v>22</v>
      </c>
      <c r="J1381" s="5" t="s">
        <v>58</v>
      </c>
    </row>
    <row r="1382" spans="1:10">
      <c r="A1382" s="5" t="s">
        <v>870</v>
      </c>
      <c r="B1382" s="6">
        <v>44827.880381516203</v>
      </c>
      <c r="C1382" s="5" t="s">
        <v>56</v>
      </c>
      <c r="D1382" s="13">
        <v>45152840868</v>
      </c>
      <c r="E1382" s="5" t="s">
        <v>57</v>
      </c>
      <c r="H1382" s="9">
        <v>10156.76</v>
      </c>
      <c r="I1382" s="5" t="s">
        <v>22</v>
      </c>
      <c r="J1382" s="5" t="s">
        <v>58</v>
      </c>
    </row>
    <row r="1383" spans="1:10">
      <c r="A1383" s="5" t="s">
        <v>870</v>
      </c>
      <c r="B1383" s="6">
        <v>44827.880381516203</v>
      </c>
      <c r="C1383" s="5" t="s">
        <v>56</v>
      </c>
      <c r="D1383" s="13">
        <v>45143215765</v>
      </c>
      <c r="E1383" s="5" t="s">
        <v>57</v>
      </c>
      <c r="H1383" s="9">
        <v>19593.439999999999</v>
      </c>
      <c r="I1383" s="5" t="s">
        <v>22</v>
      </c>
      <c r="J1383" s="5" t="s">
        <v>58</v>
      </c>
    </row>
    <row r="1384" spans="1:10">
      <c r="A1384" s="5" t="s">
        <v>870</v>
      </c>
      <c r="B1384" s="6">
        <v>44827.880381516203</v>
      </c>
      <c r="C1384" s="5" t="s">
        <v>56</v>
      </c>
      <c r="D1384" s="13">
        <v>45122965842</v>
      </c>
      <c r="E1384" s="5" t="s">
        <v>57</v>
      </c>
      <c r="H1384" s="9">
        <v>447.4</v>
      </c>
      <c r="I1384" s="5" t="s">
        <v>22</v>
      </c>
      <c r="J1384" s="5" t="s">
        <v>58</v>
      </c>
    </row>
    <row r="1385" spans="1:10">
      <c r="A1385" s="5" t="s">
        <v>870</v>
      </c>
      <c r="B1385" s="6">
        <v>44827.880381516203</v>
      </c>
      <c r="C1385" s="5" t="s">
        <v>56</v>
      </c>
      <c r="D1385" s="13">
        <v>45172907791</v>
      </c>
      <c r="E1385" s="5" t="s">
        <v>57</v>
      </c>
      <c r="H1385" s="9">
        <v>16678.8</v>
      </c>
      <c r="I1385" s="5" t="s">
        <v>22</v>
      </c>
      <c r="J1385" s="5" t="s">
        <v>58</v>
      </c>
    </row>
    <row r="1386" spans="1:10">
      <c r="A1386" s="5" t="s">
        <v>870</v>
      </c>
      <c r="B1386" s="6">
        <v>44827.880381516203</v>
      </c>
      <c r="C1386" s="5" t="s">
        <v>56</v>
      </c>
      <c r="D1386" s="13">
        <v>45172907791</v>
      </c>
      <c r="E1386" s="5" t="s">
        <v>57</v>
      </c>
      <c r="H1386" s="9">
        <v>1934.8</v>
      </c>
      <c r="I1386" s="5" t="s">
        <v>22</v>
      </c>
      <c r="J1386" s="5" t="s">
        <v>58</v>
      </c>
    </row>
    <row r="1387" spans="1:10">
      <c r="A1387" s="5" t="s">
        <v>870</v>
      </c>
      <c r="B1387" s="6">
        <v>44827.880381516203</v>
      </c>
      <c r="C1387" s="5" t="s">
        <v>56</v>
      </c>
      <c r="D1387" s="13">
        <v>45152841163</v>
      </c>
      <c r="E1387" s="5" t="s">
        <v>57</v>
      </c>
      <c r="H1387" s="9">
        <v>20377.5</v>
      </c>
      <c r="I1387" s="5" t="s">
        <v>22</v>
      </c>
      <c r="J1387" s="5" t="s">
        <v>58</v>
      </c>
    </row>
    <row r="1388" spans="1:10">
      <c r="A1388" s="5" t="s">
        <v>870</v>
      </c>
      <c r="B1388" s="6">
        <v>44827.880381516203</v>
      </c>
      <c r="C1388" s="5" t="s">
        <v>56</v>
      </c>
      <c r="D1388" s="13">
        <v>52516103892</v>
      </c>
      <c r="E1388" s="5" t="s">
        <v>57</v>
      </c>
      <c r="H1388" s="9">
        <v>324.48</v>
      </c>
      <c r="I1388" s="5" t="s">
        <v>22</v>
      </c>
      <c r="J1388" s="5" t="s">
        <v>58</v>
      </c>
    </row>
    <row r="1389" spans="1:10">
      <c r="A1389" s="5" t="s">
        <v>870</v>
      </c>
      <c r="B1389" s="6">
        <v>44827.880381516203</v>
      </c>
      <c r="C1389" s="5" t="s">
        <v>56</v>
      </c>
      <c r="D1389" s="13">
        <v>52516103892</v>
      </c>
      <c r="E1389" s="5" t="s">
        <v>57</v>
      </c>
      <c r="H1389" s="9">
        <v>390.72</v>
      </c>
      <c r="I1389" s="5" t="s">
        <v>22</v>
      </c>
      <c r="J1389" s="5" t="s">
        <v>58</v>
      </c>
    </row>
    <row r="1390" spans="1:10">
      <c r="A1390" s="5" t="s">
        <v>870</v>
      </c>
      <c r="B1390" s="6">
        <v>44827.880381516203</v>
      </c>
      <c r="C1390" s="5" t="s">
        <v>56</v>
      </c>
      <c r="D1390" s="13">
        <v>52516103892</v>
      </c>
      <c r="E1390" s="5" t="s">
        <v>57</v>
      </c>
      <c r="H1390" s="9">
        <v>295.68</v>
      </c>
      <c r="I1390" s="5" t="s">
        <v>22</v>
      </c>
      <c r="J1390" s="5" t="s">
        <v>58</v>
      </c>
    </row>
    <row r="1391" spans="1:10">
      <c r="A1391" s="5" t="s">
        <v>870</v>
      </c>
      <c r="B1391" s="6">
        <v>44827.880381516203</v>
      </c>
      <c r="C1391" s="5" t="s">
        <v>56</v>
      </c>
      <c r="D1391" s="13">
        <v>52516103892</v>
      </c>
      <c r="E1391" s="5" t="s">
        <v>57</v>
      </c>
      <c r="H1391" s="9">
        <v>69.12</v>
      </c>
      <c r="I1391" s="5" t="s">
        <v>22</v>
      </c>
      <c r="J1391" s="5" t="s">
        <v>58</v>
      </c>
    </row>
    <row r="1392" spans="1:10">
      <c r="A1392" s="5" t="s">
        <v>870</v>
      </c>
      <c r="B1392" s="6">
        <v>44827.880381516203</v>
      </c>
      <c r="C1392" s="5" t="s">
        <v>56</v>
      </c>
      <c r="D1392" s="13">
        <v>52516103892</v>
      </c>
      <c r="E1392" s="5" t="s">
        <v>57</v>
      </c>
      <c r="H1392" s="9">
        <v>192.96</v>
      </c>
      <c r="I1392" s="5" t="s">
        <v>22</v>
      </c>
      <c r="J1392" s="5" t="s">
        <v>58</v>
      </c>
    </row>
    <row r="1393" spans="1:10">
      <c r="A1393" s="5" t="s">
        <v>870</v>
      </c>
      <c r="B1393" s="6">
        <v>44827.880381516203</v>
      </c>
      <c r="C1393" s="5" t="s">
        <v>56</v>
      </c>
      <c r="D1393" s="13">
        <v>52516103892</v>
      </c>
      <c r="E1393" s="5" t="s">
        <v>57</v>
      </c>
      <c r="H1393" s="9">
        <v>628.79999999999995</v>
      </c>
      <c r="I1393" s="5" t="s">
        <v>22</v>
      </c>
      <c r="J1393" s="5" t="s">
        <v>58</v>
      </c>
    </row>
    <row r="1394" spans="1:10">
      <c r="A1394" s="5" t="s">
        <v>870</v>
      </c>
      <c r="B1394" s="6">
        <v>44827.880381516203</v>
      </c>
      <c r="C1394" s="5" t="s">
        <v>56</v>
      </c>
      <c r="D1394" s="13">
        <v>52516103892</v>
      </c>
      <c r="E1394" s="5" t="s">
        <v>57</v>
      </c>
      <c r="H1394" s="9">
        <v>694.08</v>
      </c>
      <c r="I1394" s="5" t="s">
        <v>22</v>
      </c>
      <c r="J1394" s="5" t="s">
        <v>58</v>
      </c>
    </row>
    <row r="1395" spans="1:10">
      <c r="A1395" s="5" t="s">
        <v>870</v>
      </c>
      <c r="B1395" s="6">
        <v>44827.880381516203</v>
      </c>
      <c r="C1395" s="5" t="s">
        <v>56</v>
      </c>
      <c r="D1395" s="13">
        <v>45172903402</v>
      </c>
      <c r="E1395" s="8" t="s">
        <v>21</v>
      </c>
      <c r="H1395" s="9">
        <v>612</v>
      </c>
      <c r="I1395" s="5" t="s">
        <v>22</v>
      </c>
      <c r="J1395" s="5" t="s">
        <v>58</v>
      </c>
    </row>
    <row r="1396" spans="1:10">
      <c r="A1396" s="5" t="s">
        <v>870</v>
      </c>
      <c r="B1396" s="6">
        <v>44827.880381516203</v>
      </c>
      <c r="C1396" s="5" t="s">
        <v>56</v>
      </c>
      <c r="D1396" s="11">
        <v>202016</v>
      </c>
      <c r="E1396" s="5" t="s">
        <v>196</v>
      </c>
      <c r="H1396" s="9">
        <v>5011.2</v>
      </c>
      <c r="I1396" s="5" t="s">
        <v>22</v>
      </c>
      <c r="J1396" s="5" t="s">
        <v>200</v>
      </c>
    </row>
    <row r="1397" spans="1:10">
      <c r="A1397" s="5" t="s">
        <v>870</v>
      </c>
      <c r="B1397" s="6">
        <v>44827.880381516203</v>
      </c>
      <c r="C1397" s="5" t="s">
        <v>56</v>
      </c>
      <c r="D1397" s="11">
        <v>397520</v>
      </c>
      <c r="E1397" s="5" t="s">
        <v>57</v>
      </c>
      <c r="H1397" s="9">
        <v>13240.3</v>
      </c>
      <c r="I1397" s="5" t="s">
        <v>22</v>
      </c>
      <c r="J1397" s="5" t="s">
        <v>195</v>
      </c>
    </row>
    <row r="1398" spans="1:10">
      <c r="A1398" s="5" t="s">
        <v>870</v>
      </c>
      <c r="B1398" s="6">
        <v>44827.880381516203</v>
      </c>
      <c r="C1398" s="5" t="s">
        <v>56</v>
      </c>
      <c r="D1398" s="11"/>
      <c r="E1398" s="8"/>
      <c r="F1398" s="9">
        <v>5611.4</v>
      </c>
      <c r="I1398" s="7" t="s">
        <v>9</v>
      </c>
      <c r="J1398" s="8" t="s">
        <v>187</v>
      </c>
    </row>
    <row r="1399" spans="1:10">
      <c r="A1399" s="5" t="s">
        <v>870</v>
      </c>
      <c r="B1399" s="6">
        <v>44827.880381516203</v>
      </c>
      <c r="C1399" s="5" t="s">
        <v>56</v>
      </c>
      <c r="D1399" s="11"/>
      <c r="E1399" s="8"/>
      <c r="F1399" s="9">
        <v>28696.1</v>
      </c>
      <c r="I1399" s="7" t="s">
        <v>9</v>
      </c>
      <c r="J1399" s="5" t="s">
        <v>64</v>
      </c>
    </row>
    <row r="1400" spans="1:10">
      <c r="A1400" s="5" t="s">
        <v>870</v>
      </c>
      <c r="B1400" s="6">
        <v>44827.880381516203</v>
      </c>
      <c r="C1400" s="5" t="s">
        <v>56</v>
      </c>
      <c r="D1400" s="11"/>
      <c r="E1400" s="8"/>
      <c r="F1400" s="9">
        <v>2707.4</v>
      </c>
      <c r="I1400" s="7" t="s">
        <v>9</v>
      </c>
      <c r="J1400" s="5" t="s">
        <v>271</v>
      </c>
    </row>
    <row r="1401" spans="1:10">
      <c r="A1401" s="5" t="s">
        <v>870</v>
      </c>
      <c r="B1401" s="6">
        <v>44827.880381516203</v>
      </c>
      <c r="C1401" s="5" t="s">
        <v>56</v>
      </c>
      <c r="D1401" s="11"/>
      <c r="E1401" s="8"/>
      <c r="F1401" s="9">
        <v>244</v>
      </c>
      <c r="I1401" s="7" t="s">
        <v>9</v>
      </c>
      <c r="J1401" s="8" t="s">
        <v>185</v>
      </c>
    </row>
    <row r="1402" spans="1:10">
      <c r="A1402" s="5" t="s">
        <v>870</v>
      </c>
      <c r="B1402" s="6">
        <v>44827.880381516203</v>
      </c>
      <c r="C1402" s="5" t="s">
        <v>56</v>
      </c>
      <c r="D1402" s="11"/>
      <c r="E1402" s="8"/>
      <c r="F1402" s="9">
        <v>69312.100000000006</v>
      </c>
      <c r="I1402" s="7" t="s">
        <v>9</v>
      </c>
      <c r="J1402" s="5" t="s">
        <v>58</v>
      </c>
    </row>
    <row r="1403" spans="1:10">
      <c r="A1403" s="5" t="s">
        <v>870</v>
      </c>
      <c r="B1403" s="6">
        <v>44827.880381516203</v>
      </c>
      <c r="C1403" s="5" t="s">
        <v>56</v>
      </c>
      <c r="D1403" s="11"/>
      <c r="E1403" s="8"/>
      <c r="F1403" s="9">
        <v>8381</v>
      </c>
      <c r="I1403" s="7" t="s">
        <v>9</v>
      </c>
      <c r="J1403" s="8" t="s">
        <v>205</v>
      </c>
    </row>
    <row r="1404" spans="1:10">
      <c r="A1404" s="5" t="s">
        <v>870</v>
      </c>
      <c r="B1404" s="6">
        <v>44827.880381516203</v>
      </c>
      <c r="C1404" s="5" t="s">
        <v>56</v>
      </c>
      <c r="D1404" s="11"/>
      <c r="E1404" s="8"/>
      <c r="F1404" s="9">
        <v>700</v>
      </c>
      <c r="I1404" s="7" t="s">
        <v>9</v>
      </c>
      <c r="J1404" s="8" t="s">
        <v>199</v>
      </c>
    </row>
    <row r="1405" spans="1:10">
      <c r="A1405" s="5" t="s">
        <v>870</v>
      </c>
      <c r="B1405" s="6">
        <v>44827.880381516203</v>
      </c>
      <c r="C1405" s="5" t="s">
        <v>56</v>
      </c>
      <c r="D1405" s="11"/>
      <c r="E1405" s="8"/>
      <c r="F1405" s="9">
        <v>4535.3</v>
      </c>
      <c r="I1405" s="7" t="s">
        <v>9</v>
      </c>
      <c r="J1405" s="8" t="s">
        <v>273</v>
      </c>
    </row>
    <row r="1406" spans="1:10">
      <c r="A1406" s="5" t="s">
        <v>870</v>
      </c>
      <c r="B1406" s="6">
        <v>44827.880381516203</v>
      </c>
      <c r="C1406" s="5" t="s">
        <v>56</v>
      </c>
      <c r="D1406" s="11"/>
      <c r="E1406" s="8"/>
      <c r="F1406" s="9">
        <v>2457.1</v>
      </c>
      <c r="I1406" s="7" t="s">
        <v>9</v>
      </c>
      <c r="J1406" s="8" t="s">
        <v>274</v>
      </c>
    </row>
    <row r="1407" spans="1:10">
      <c r="A1407" s="5" t="s">
        <v>870</v>
      </c>
      <c r="B1407" s="6">
        <v>44827.880381516203</v>
      </c>
      <c r="C1407" s="5" t="s">
        <v>56</v>
      </c>
      <c r="D1407" s="11"/>
      <c r="E1407" s="8"/>
      <c r="F1407" s="9">
        <v>33660.1</v>
      </c>
      <c r="I1407" s="7" t="s">
        <v>9</v>
      </c>
      <c r="J1407" s="8" t="s">
        <v>66</v>
      </c>
    </row>
    <row r="1408" spans="1:10">
      <c r="A1408" s="5" t="s">
        <v>870</v>
      </c>
      <c r="B1408" s="6">
        <v>44827.880381516203</v>
      </c>
      <c r="C1408" s="5" t="s">
        <v>56</v>
      </c>
      <c r="D1408" s="11"/>
      <c r="E1408" s="8"/>
      <c r="F1408" s="9">
        <v>23</v>
      </c>
      <c r="I1408" s="7" t="s">
        <v>9</v>
      </c>
      <c r="J1408" s="8" t="s">
        <v>869</v>
      </c>
    </row>
    <row r="1409" spans="1:10">
      <c r="A1409" s="10" t="s">
        <v>15</v>
      </c>
      <c r="B1409" s="3"/>
      <c r="C1409" s="3"/>
      <c r="D1409" s="16">
        <f>138816.99+27144</f>
        <v>165960.99</v>
      </c>
      <c r="E1409" s="8"/>
      <c r="F1409" s="14">
        <f>SUM(F1358:G1408)</f>
        <v>165960.99000000002</v>
      </c>
      <c r="H1409" s="9"/>
      <c r="I1409" s="7"/>
      <c r="J1409" s="5"/>
    </row>
    <row r="1410" spans="1:10">
      <c r="A1410" s="12" t="s">
        <v>16</v>
      </c>
      <c r="B1410" s="12" t="s">
        <v>17</v>
      </c>
      <c r="C1410" s="12" t="s">
        <v>18</v>
      </c>
      <c r="D1410" s="11"/>
      <c r="E1410" s="8"/>
      <c r="H1410" s="9"/>
      <c r="I1410" s="7"/>
      <c r="J1410" s="5"/>
    </row>
    <row r="1411" spans="1:10" ht="15.75">
      <c r="D1411" s="21">
        <v>111883124</v>
      </c>
    </row>
    <row r="1412" spans="1:10" ht="15.75">
      <c r="D1412" s="21">
        <v>111883203</v>
      </c>
    </row>
    <row r="1414" spans="1:10">
      <c r="A1414" s="1" t="s">
        <v>0</v>
      </c>
      <c r="B1414" s="2"/>
      <c r="C1414" s="2"/>
      <c r="D1414" s="2"/>
      <c r="E1414" s="2"/>
      <c r="F1414" s="2"/>
      <c r="G1414" s="2"/>
      <c r="H1414" s="2"/>
      <c r="I1414" s="2"/>
      <c r="J1414" s="2"/>
    </row>
    <row r="1415" spans="1:10">
      <c r="A1415" s="3" t="s">
        <v>855</v>
      </c>
      <c r="B1415" s="2"/>
      <c r="C1415" s="2"/>
      <c r="D1415" s="2"/>
      <c r="E1415" s="2"/>
      <c r="F1415" s="2"/>
      <c r="G1415" s="2"/>
      <c r="H1415" s="2"/>
      <c r="I1415" s="2"/>
      <c r="J1415" s="2"/>
    </row>
    <row r="1416" spans="1:10">
      <c r="A1416" s="103" t="s">
        <v>0</v>
      </c>
      <c r="B1416" s="103" t="s">
        <v>2</v>
      </c>
      <c r="C1416" s="103" t="s">
        <v>3</v>
      </c>
      <c r="D1416" s="103" t="s">
        <v>4</v>
      </c>
      <c r="E1416" s="103" t="s">
        <v>5</v>
      </c>
      <c r="F1416" s="105" t="s">
        <v>6</v>
      </c>
      <c r="G1416" s="106"/>
      <c r="H1416" s="107"/>
      <c r="I1416" s="103" t="s">
        <v>7</v>
      </c>
      <c r="J1416" s="103" t="s">
        <v>8</v>
      </c>
    </row>
    <row r="1417" spans="1:10">
      <c r="A1417" s="104"/>
      <c r="B1417" s="104"/>
      <c r="C1417" s="104"/>
      <c r="D1417" s="104"/>
      <c r="E1417" s="104"/>
      <c r="F1417" s="46" t="s">
        <v>9</v>
      </c>
      <c r="G1417" s="46" t="s">
        <v>10</v>
      </c>
      <c r="H1417" s="46" t="s">
        <v>11</v>
      </c>
      <c r="I1417" s="104"/>
      <c r="J1417" s="104"/>
    </row>
    <row r="1418" spans="1:10">
      <c r="A1418" s="19" t="s">
        <v>881</v>
      </c>
      <c r="B1418" s="37"/>
      <c r="C1418" s="19"/>
      <c r="D1418" s="50"/>
      <c r="E1418" s="8"/>
      <c r="F1418" s="9"/>
      <c r="I1418" s="7"/>
      <c r="J1418" s="5"/>
    </row>
    <row r="1419" spans="1:10">
      <c r="A1419" s="10" t="s">
        <v>15</v>
      </c>
      <c r="B1419" s="3"/>
      <c r="C1419" s="3"/>
      <c r="D1419" s="11"/>
      <c r="E1419" s="8"/>
      <c r="H1419" s="9"/>
      <c r="I1419" s="7"/>
      <c r="J1419" s="5"/>
    </row>
    <row r="1420" spans="1:10">
      <c r="A1420" s="12" t="s">
        <v>16</v>
      </c>
      <c r="B1420" s="12" t="s">
        <v>17</v>
      </c>
      <c r="C1420" s="12" t="s">
        <v>18</v>
      </c>
      <c r="D1420" s="11"/>
      <c r="E1420" s="8"/>
      <c r="H1420" s="9"/>
      <c r="I1420" s="7"/>
      <c r="J1420" s="5"/>
    </row>
    <row r="1423" spans="1:10">
      <c r="A1423" s="1" t="s">
        <v>0</v>
      </c>
      <c r="B1423" s="2"/>
      <c r="C1423" s="2"/>
      <c r="D1423" s="2"/>
      <c r="E1423" s="2"/>
      <c r="F1423" s="2"/>
      <c r="G1423" s="2"/>
      <c r="H1423" s="2"/>
      <c r="I1423" s="2"/>
      <c r="J1423" s="2"/>
    </row>
    <row r="1424" spans="1:10">
      <c r="A1424" s="3" t="s">
        <v>911</v>
      </c>
      <c r="B1424" s="2"/>
      <c r="C1424" s="2"/>
      <c r="D1424" s="2"/>
      <c r="E1424" s="2"/>
      <c r="F1424" s="2"/>
      <c r="G1424" s="2"/>
      <c r="H1424" s="2"/>
      <c r="I1424" s="2"/>
      <c r="J1424" s="2"/>
    </row>
    <row r="1425" spans="1:10">
      <c r="A1425" s="103" t="s">
        <v>0</v>
      </c>
      <c r="B1425" s="103" t="s">
        <v>2</v>
      </c>
      <c r="C1425" s="103" t="s">
        <v>3</v>
      </c>
      <c r="D1425" s="103" t="s">
        <v>4</v>
      </c>
      <c r="E1425" s="103" t="s">
        <v>5</v>
      </c>
      <c r="F1425" s="105" t="s">
        <v>6</v>
      </c>
      <c r="G1425" s="106"/>
      <c r="H1425" s="107"/>
      <c r="I1425" s="103" t="s">
        <v>7</v>
      </c>
      <c r="J1425" s="103" t="s">
        <v>8</v>
      </c>
    </row>
    <row r="1426" spans="1:10">
      <c r="A1426" s="104"/>
      <c r="B1426" s="104"/>
      <c r="C1426" s="104"/>
      <c r="D1426" s="104"/>
      <c r="E1426" s="104"/>
      <c r="F1426" s="46" t="s">
        <v>9</v>
      </c>
      <c r="G1426" s="46" t="s">
        <v>10</v>
      </c>
      <c r="H1426" s="46" t="s">
        <v>11</v>
      </c>
      <c r="I1426" s="104"/>
      <c r="J1426" s="104"/>
    </row>
    <row r="1427" spans="1:10">
      <c r="A1427" s="5" t="s">
        <v>922</v>
      </c>
      <c r="B1427" s="6">
        <v>44830.447608090275</v>
      </c>
      <c r="C1427" s="5" t="s">
        <v>56</v>
      </c>
      <c r="D1427" s="7"/>
      <c r="E1427" s="8"/>
      <c r="F1427" s="9">
        <v>1986.5</v>
      </c>
      <c r="I1427" s="7" t="s">
        <v>9</v>
      </c>
      <c r="J1427" s="8" t="s">
        <v>186</v>
      </c>
    </row>
    <row r="1428" spans="1:10">
      <c r="A1428" s="5" t="s">
        <v>922</v>
      </c>
      <c r="B1428" s="6">
        <v>44830.447608090275</v>
      </c>
      <c r="C1428" s="5" t="s">
        <v>56</v>
      </c>
      <c r="D1428" s="7"/>
      <c r="E1428" s="8"/>
      <c r="F1428" s="9">
        <v>13622.2</v>
      </c>
      <c r="I1428" s="7" t="s">
        <v>9</v>
      </c>
      <c r="J1428" s="8" t="s">
        <v>63</v>
      </c>
    </row>
    <row r="1429" spans="1:10">
      <c r="A1429" s="5" t="s">
        <v>922</v>
      </c>
      <c r="B1429" s="6">
        <v>44830.447608090275</v>
      </c>
      <c r="C1429" s="5" t="s">
        <v>56</v>
      </c>
      <c r="D1429" s="7"/>
      <c r="E1429" s="8"/>
      <c r="F1429" s="9">
        <v>13839.6</v>
      </c>
      <c r="I1429" s="7" t="s">
        <v>9</v>
      </c>
      <c r="J1429" s="8" t="s">
        <v>187</v>
      </c>
    </row>
    <row r="1430" spans="1:10">
      <c r="A1430" s="5" t="s">
        <v>922</v>
      </c>
      <c r="B1430" s="6">
        <v>44830.447608090275</v>
      </c>
      <c r="C1430" s="5" t="s">
        <v>56</v>
      </c>
      <c r="D1430" s="7"/>
      <c r="E1430" s="8"/>
      <c r="F1430" s="9">
        <v>23492.2</v>
      </c>
      <c r="I1430" s="7" t="s">
        <v>9</v>
      </c>
      <c r="J1430" s="8" t="s">
        <v>189</v>
      </c>
    </row>
    <row r="1431" spans="1:10">
      <c r="A1431" s="5" t="s">
        <v>922</v>
      </c>
      <c r="B1431" s="6">
        <v>44830.447608090275</v>
      </c>
      <c r="C1431" s="5" t="s">
        <v>56</v>
      </c>
      <c r="D1431" s="7"/>
      <c r="E1431" s="8"/>
      <c r="F1431" s="9">
        <v>7148.7</v>
      </c>
      <c r="I1431" s="7" t="s">
        <v>9</v>
      </c>
      <c r="J1431" s="5" t="s">
        <v>198</v>
      </c>
    </row>
    <row r="1432" spans="1:10">
      <c r="A1432" s="5" t="s">
        <v>922</v>
      </c>
      <c r="B1432" s="6">
        <v>44830.447608090275</v>
      </c>
      <c r="C1432" s="5" t="s">
        <v>56</v>
      </c>
      <c r="D1432" s="7"/>
      <c r="E1432" s="8"/>
      <c r="F1432" s="9">
        <v>2545.9</v>
      </c>
      <c r="I1432" s="7" t="s">
        <v>9</v>
      </c>
      <c r="J1432" s="5" t="s">
        <v>272</v>
      </c>
    </row>
    <row r="1433" spans="1:10">
      <c r="A1433" s="5" t="s">
        <v>922</v>
      </c>
      <c r="B1433" s="6">
        <v>44830.447608090275</v>
      </c>
      <c r="C1433" s="5" t="s">
        <v>56</v>
      </c>
      <c r="D1433" s="7"/>
      <c r="E1433" s="8"/>
      <c r="F1433" s="9">
        <v>18895.2</v>
      </c>
      <c r="I1433" s="7" t="s">
        <v>9</v>
      </c>
      <c r="J1433" s="8" t="s">
        <v>190</v>
      </c>
    </row>
    <row r="1434" spans="1:10">
      <c r="A1434" s="5" t="s">
        <v>922</v>
      </c>
      <c r="B1434" s="6">
        <v>44830.447608090275</v>
      </c>
      <c r="C1434" s="5" t="s">
        <v>56</v>
      </c>
      <c r="D1434" s="7"/>
      <c r="E1434" s="8"/>
      <c r="F1434" s="9">
        <v>15338.2</v>
      </c>
      <c r="I1434" s="7" t="s">
        <v>9</v>
      </c>
      <c r="J1434" s="8" t="s">
        <v>275</v>
      </c>
    </row>
    <row r="1435" spans="1:10">
      <c r="A1435" s="5" t="s">
        <v>922</v>
      </c>
      <c r="B1435" s="6">
        <v>44830.447608090275</v>
      </c>
      <c r="C1435" s="5" t="s">
        <v>56</v>
      </c>
      <c r="D1435" s="7"/>
      <c r="E1435" s="8"/>
      <c r="F1435" s="9">
        <v>23245.5</v>
      </c>
      <c r="I1435" s="7" t="s">
        <v>9</v>
      </c>
      <c r="J1435" s="8" t="s">
        <v>191</v>
      </c>
    </row>
    <row r="1436" spans="1:10">
      <c r="A1436" s="5" t="s">
        <v>922</v>
      </c>
      <c r="B1436" s="6">
        <v>44830.447608090275</v>
      </c>
      <c r="C1436" s="5" t="s">
        <v>56</v>
      </c>
      <c r="D1436" s="7"/>
      <c r="E1436" s="8"/>
      <c r="F1436" s="9">
        <v>6641.3</v>
      </c>
      <c r="I1436" s="7" t="s">
        <v>9</v>
      </c>
      <c r="J1436" s="8" t="s">
        <v>192</v>
      </c>
    </row>
    <row r="1437" spans="1:10">
      <c r="A1437" s="5" t="s">
        <v>922</v>
      </c>
      <c r="B1437" s="6">
        <v>44830.447608090275</v>
      </c>
      <c r="C1437" s="5" t="s">
        <v>56</v>
      </c>
      <c r="D1437" s="7"/>
      <c r="E1437" s="8"/>
      <c r="F1437" s="9">
        <v>10845.6</v>
      </c>
      <c r="I1437" s="7" t="s">
        <v>9</v>
      </c>
      <c r="J1437" s="8" t="s">
        <v>276</v>
      </c>
    </row>
    <row r="1438" spans="1:10">
      <c r="A1438" s="10" t="s">
        <v>15</v>
      </c>
      <c r="B1438" s="3"/>
      <c r="C1438" s="3"/>
      <c r="D1438" s="16">
        <f>134816.9+2784</f>
        <v>137600.9</v>
      </c>
      <c r="E1438" s="8"/>
      <c r="F1438" s="33">
        <f>SUM(F1427:G1437)</f>
        <v>137600.9</v>
      </c>
      <c r="H1438" s="9"/>
      <c r="I1438" s="7"/>
      <c r="J1438" s="8"/>
    </row>
    <row r="1439" spans="1:10">
      <c r="A1439" s="12" t="s">
        <v>16</v>
      </c>
      <c r="B1439" s="12" t="s">
        <v>17</v>
      </c>
      <c r="C1439" s="12" t="s">
        <v>18</v>
      </c>
      <c r="E1439" s="8"/>
      <c r="H1439" s="9"/>
      <c r="I1439" s="7"/>
      <c r="J1439" s="8"/>
    </row>
    <row r="1440" spans="1:10" ht="15.75">
      <c r="A1440" s="5"/>
      <c r="B1440" s="6"/>
      <c r="C1440" s="5"/>
      <c r="D1440" s="21">
        <v>111883125</v>
      </c>
      <c r="E1440" s="8"/>
      <c r="H1440" s="9"/>
      <c r="I1440" s="7"/>
      <c r="J1440" s="8"/>
    </row>
    <row r="1441" spans="1:10" ht="15.75">
      <c r="A1441" s="5"/>
      <c r="B1441" s="6"/>
      <c r="C1441" s="5"/>
      <c r="D1441" s="21">
        <v>111883207</v>
      </c>
      <c r="E1441" s="8"/>
      <c r="H1441" s="9"/>
      <c r="I1441" s="7"/>
      <c r="J1441" s="8"/>
    </row>
    <row r="1442" spans="1:10">
      <c r="A1442" s="5"/>
      <c r="B1442" s="6"/>
      <c r="C1442" s="5"/>
      <c r="D1442" s="11"/>
      <c r="E1442" s="8"/>
      <c r="H1442" s="9"/>
      <c r="I1442" s="7"/>
      <c r="J1442" s="8"/>
    </row>
    <row r="1443" spans="1:10">
      <c r="A1443" s="5" t="s">
        <v>921</v>
      </c>
      <c r="B1443" s="6">
        <v>44830.773488483799</v>
      </c>
      <c r="C1443" s="5" t="s">
        <v>56</v>
      </c>
      <c r="D1443" s="11"/>
      <c r="E1443" s="8"/>
      <c r="F1443" s="9">
        <v>278.2</v>
      </c>
      <c r="I1443" s="7" t="s">
        <v>9</v>
      </c>
      <c r="J1443" s="5" t="s">
        <v>515</v>
      </c>
    </row>
    <row r="1444" spans="1:10">
      <c r="A1444" s="10" t="s">
        <v>15</v>
      </c>
      <c r="B1444" s="3"/>
      <c r="C1444" s="3"/>
      <c r="D1444" s="11"/>
      <c r="E1444" s="8"/>
      <c r="H1444" s="9"/>
      <c r="I1444" s="7"/>
      <c r="J1444" s="8"/>
    </row>
    <row r="1445" spans="1:10">
      <c r="A1445" s="12" t="s">
        <v>16</v>
      </c>
      <c r="B1445" s="12" t="s">
        <v>17</v>
      </c>
      <c r="C1445" s="12" t="s">
        <v>18</v>
      </c>
      <c r="D1445" s="11"/>
      <c r="E1445" s="8"/>
      <c r="H1445" s="9"/>
      <c r="I1445" s="7"/>
      <c r="J1445" s="8"/>
    </row>
    <row r="1446" spans="1:10">
      <c r="A1446" s="5"/>
      <c r="B1446" s="6"/>
      <c r="C1446" s="5"/>
      <c r="D1446" s="11"/>
      <c r="E1446" s="8"/>
      <c r="H1446" s="9"/>
      <c r="I1446" s="7"/>
      <c r="J1446" s="8"/>
    </row>
    <row r="1447" spans="1:10">
      <c r="A1447" s="5"/>
      <c r="B1447" s="6"/>
      <c r="C1447" s="5"/>
      <c r="D1447" s="11"/>
      <c r="E1447" s="8"/>
      <c r="H1447" s="9"/>
      <c r="I1447" s="7"/>
      <c r="J1447" s="8"/>
    </row>
    <row r="1448" spans="1:10">
      <c r="A1448" s="5"/>
      <c r="B1448" s="6"/>
      <c r="C1448" s="5"/>
      <c r="D1448" s="11"/>
      <c r="E1448" s="8"/>
      <c r="H1448" s="9"/>
      <c r="I1448" s="7"/>
      <c r="J1448" s="8"/>
    </row>
    <row r="1449" spans="1:10">
      <c r="A1449" s="5" t="s">
        <v>919</v>
      </c>
      <c r="B1449" s="6">
        <v>44830.888684386577</v>
      </c>
      <c r="C1449" s="5" t="s">
        <v>56</v>
      </c>
      <c r="D1449" s="11"/>
      <c r="E1449" s="8"/>
      <c r="G1449" s="9">
        <v>12800</v>
      </c>
      <c r="I1449" s="7" t="s">
        <v>10</v>
      </c>
      <c r="J1449" s="5" t="s">
        <v>58</v>
      </c>
    </row>
    <row r="1450" spans="1:10">
      <c r="A1450" s="5" t="s">
        <v>920</v>
      </c>
      <c r="B1450" s="6">
        <v>44830.888684386577</v>
      </c>
      <c r="C1450" s="5" t="s">
        <v>202</v>
      </c>
      <c r="D1450" s="13">
        <v>45152844002</v>
      </c>
      <c r="E1450" s="5" t="s">
        <v>57</v>
      </c>
      <c r="H1450" s="9">
        <v>73.739999999999995</v>
      </c>
      <c r="I1450" s="5" t="s">
        <v>22</v>
      </c>
      <c r="J1450" s="8" t="s">
        <v>185</v>
      </c>
    </row>
    <row r="1451" spans="1:10">
      <c r="A1451" s="5" t="s">
        <v>919</v>
      </c>
      <c r="B1451" s="6">
        <v>44830.888684386577</v>
      </c>
      <c r="C1451" s="5" t="s">
        <v>56</v>
      </c>
      <c r="D1451" s="13">
        <v>45122969227</v>
      </c>
      <c r="E1451" s="5" t="s">
        <v>57</v>
      </c>
      <c r="H1451" s="9">
        <v>3759.94</v>
      </c>
      <c r="I1451" s="5" t="s">
        <v>22</v>
      </c>
      <c r="J1451" s="5" t="s">
        <v>195</v>
      </c>
    </row>
    <row r="1452" spans="1:10">
      <c r="A1452" s="5" t="s">
        <v>919</v>
      </c>
      <c r="B1452" s="6">
        <v>44830.888684386577</v>
      </c>
      <c r="C1452" s="5" t="s">
        <v>56</v>
      </c>
      <c r="D1452" s="13">
        <v>45162942947</v>
      </c>
      <c r="E1452" s="5" t="s">
        <v>57</v>
      </c>
      <c r="H1452" s="9">
        <v>1730</v>
      </c>
      <c r="I1452" s="5" t="s">
        <v>22</v>
      </c>
      <c r="J1452" s="8" t="s">
        <v>61</v>
      </c>
    </row>
    <row r="1453" spans="1:10">
      <c r="A1453" s="5" t="s">
        <v>919</v>
      </c>
      <c r="B1453" s="6">
        <v>44830.888684386577</v>
      </c>
      <c r="C1453" s="5" t="s">
        <v>56</v>
      </c>
      <c r="D1453" s="13">
        <v>45122966022</v>
      </c>
      <c r="E1453" s="5" t="s">
        <v>57</v>
      </c>
      <c r="H1453" s="9">
        <v>90</v>
      </c>
      <c r="I1453" s="5" t="s">
        <v>22</v>
      </c>
      <c r="J1453" s="5" t="s">
        <v>58</v>
      </c>
    </row>
    <row r="1454" spans="1:10">
      <c r="A1454" s="5" t="s">
        <v>919</v>
      </c>
      <c r="B1454" s="6">
        <v>44830.888684386577</v>
      </c>
      <c r="C1454" s="5" t="s">
        <v>56</v>
      </c>
      <c r="D1454" s="13">
        <v>45122968750</v>
      </c>
      <c r="E1454" s="5" t="s">
        <v>57</v>
      </c>
      <c r="H1454" s="9">
        <v>15553.42</v>
      </c>
      <c r="I1454" s="5" t="s">
        <v>22</v>
      </c>
      <c r="J1454" s="5" t="s">
        <v>58</v>
      </c>
    </row>
    <row r="1455" spans="1:10">
      <c r="A1455" s="5" t="s">
        <v>919</v>
      </c>
      <c r="B1455" s="6">
        <v>44830.888684386577</v>
      </c>
      <c r="C1455" s="5" t="s">
        <v>56</v>
      </c>
      <c r="D1455" s="13">
        <v>45122968814</v>
      </c>
      <c r="E1455" s="5" t="s">
        <v>57</v>
      </c>
      <c r="H1455" s="9">
        <v>20305.599999999999</v>
      </c>
      <c r="I1455" s="5" t="s">
        <v>22</v>
      </c>
      <c r="J1455" s="5" t="s">
        <v>58</v>
      </c>
    </row>
    <row r="1456" spans="1:10">
      <c r="A1456" s="5" t="s">
        <v>919</v>
      </c>
      <c r="B1456" s="6">
        <v>44830.888684386577</v>
      </c>
      <c r="C1456" s="5" t="s">
        <v>56</v>
      </c>
      <c r="D1456" s="13">
        <v>45172910439</v>
      </c>
      <c r="E1456" s="5" t="s">
        <v>57</v>
      </c>
      <c r="H1456" s="9">
        <v>5880</v>
      </c>
      <c r="I1456" s="5" t="s">
        <v>22</v>
      </c>
      <c r="J1456" s="5" t="s">
        <v>58</v>
      </c>
    </row>
    <row r="1457" spans="1:10">
      <c r="A1457" s="5" t="s">
        <v>919</v>
      </c>
      <c r="B1457" s="6">
        <v>44830.888684386577</v>
      </c>
      <c r="C1457" s="5" t="s">
        <v>56</v>
      </c>
      <c r="D1457" s="13">
        <v>45152844138</v>
      </c>
      <c r="E1457" s="5" t="s">
        <v>57</v>
      </c>
      <c r="H1457" s="9">
        <v>26988.400000000001</v>
      </c>
      <c r="I1457" s="5" t="s">
        <v>22</v>
      </c>
      <c r="J1457" s="5" t="s">
        <v>58</v>
      </c>
    </row>
    <row r="1458" spans="1:10">
      <c r="A1458" s="5" t="s">
        <v>919</v>
      </c>
      <c r="B1458" s="6">
        <v>44830.888684386577</v>
      </c>
      <c r="C1458" s="5" t="s">
        <v>56</v>
      </c>
      <c r="D1458" s="13">
        <v>45122969285</v>
      </c>
      <c r="E1458" s="5" t="s">
        <v>57</v>
      </c>
      <c r="H1458" s="9">
        <v>20000</v>
      </c>
      <c r="I1458" s="5" t="s">
        <v>22</v>
      </c>
      <c r="J1458" s="5" t="s">
        <v>200</v>
      </c>
    </row>
    <row r="1459" spans="1:10">
      <c r="A1459" s="5" t="s">
        <v>919</v>
      </c>
      <c r="B1459" s="6">
        <v>44830.888684386577</v>
      </c>
      <c r="C1459" s="5" t="s">
        <v>56</v>
      </c>
      <c r="D1459" s="13">
        <v>45152841170</v>
      </c>
      <c r="E1459" s="5" t="s">
        <v>57</v>
      </c>
      <c r="H1459" s="9">
        <v>585.65</v>
      </c>
      <c r="I1459" s="5" t="s">
        <v>22</v>
      </c>
      <c r="J1459" s="5" t="s">
        <v>197</v>
      </c>
    </row>
    <row r="1460" spans="1:10">
      <c r="A1460" s="5" t="s">
        <v>919</v>
      </c>
      <c r="B1460" s="6">
        <v>44830.888684386577</v>
      </c>
      <c r="C1460" s="5" t="s">
        <v>56</v>
      </c>
      <c r="D1460" s="13">
        <v>45172907026</v>
      </c>
      <c r="E1460" s="5" t="s">
        <v>57</v>
      </c>
      <c r="H1460" s="9">
        <v>352.1</v>
      </c>
      <c r="I1460" s="5" t="s">
        <v>22</v>
      </c>
      <c r="J1460" s="5" t="s">
        <v>197</v>
      </c>
    </row>
    <row r="1461" spans="1:10">
      <c r="A1461" s="5" t="s">
        <v>919</v>
      </c>
      <c r="B1461" s="6">
        <v>44830.888684386577</v>
      </c>
      <c r="C1461" s="5" t="s">
        <v>56</v>
      </c>
      <c r="D1461" s="13">
        <v>45152841233</v>
      </c>
      <c r="E1461" s="5" t="s">
        <v>57</v>
      </c>
      <c r="H1461" s="9">
        <v>225</v>
      </c>
      <c r="I1461" s="5" t="s">
        <v>22</v>
      </c>
      <c r="J1461" s="5" t="s">
        <v>197</v>
      </c>
    </row>
    <row r="1462" spans="1:10">
      <c r="A1462" s="5" t="s">
        <v>919</v>
      </c>
      <c r="B1462" s="6">
        <v>44830.888684386577</v>
      </c>
      <c r="C1462" s="5" t="s">
        <v>56</v>
      </c>
      <c r="D1462" s="13">
        <v>45122966701</v>
      </c>
      <c r="E1462" s="5" t="s">
        <v>57</v>
      </c>
      <c r="H1462" s="9">
        <v>1114.3800000000001</v>
      </c>
      <c r="I1462" s="5" t="s">
        <v>22</v>
      </c>
      <c r="J1462" s="5" t="s">
        <v>197</v>
      </c>
    </row>
    <row r="1463" spans="1:10">
      <c r="A1463" s="5" t="s">
        <v>919</v>
      </c>
      <c r="B1463" s="6">
        <v>44830.888684386577</v>
      </c>
      <c r="C1463" s="5" t="s">
        <v>56</v>
      </c>
      <c r="D1463" s="13">
        <v>45172908520</v>
      </c>
      <c r="E1463" s="5" t="s">
        <v>57</v>
      </c>
      <c r="H1463" s="9">
        <v>587.28</v>
      </c>
      <c r="I1463" s="5" t="s">
        <v>22</v>
      </c>
      <c r="J1463" s="5" t="s">
        <v>197</v>
      </c>
    </row>
    <row r="1464" spans="1:10">
      <c r="A1464" s="5" t="s">
        <v>919</v>
      </c>
      <c r="B1464" s="6">
        <v>44830.888684386577</v>
      </c>
      <c r="C1464" s="5" t="s">
        <v>56</v>
      </c>
      <c r="D1464" s="13">
        <v>45152841952</v>
      </c>
      <c r="E1464" s="5" t="s">
        <v>57</v>
      </c>
      <c r="H1464" s="9">
        <v>187.2</v>
      </c>
      <c r="I1464" s="5" t="s">
        <v>22</v>
      </c>
      <c r="J1464" s="5" t="s">
        <v>197</v>
      </c>
    </row>
    <row r="1465" spans="1:10">
      <c r="A1465" s="5" t="s">
        <v>919</v>
      </c>
      <c r="B1465" s="6">
        <v>44830.888684386577</v>
      </c>
      <c r="C1465" s="5" t="s">
        <v>56</v>
      </c>
      <c r="D1465" s="13">
        <v>45143216610</v>
      </c>
      <c r="E1465" s="5" t="s">
        <v>57</v>
      </c>
      <c r="H1465" s="9">
        <v>2554.35</v>
      </c>
      <c r="I1465" s="5" t="s">
        <v>22</v>
      </c>
      <c r="J1465" s="5" t="s">
        <v>197</v>
      </c>
    </row>
    <row r="1466" spans="1:10">
      <c r="A1466" s="5" t="s">
        <v>919</v>
      </c>
      <c r="B1466" s="6">
        <v>44830.888684386577</v>
      </c>
      <c r="C1466" s="5" t="s">
        <v>56</v>
      </c>
      <c r="D1466" s="13">
        <v>45112983130</v>
      </c>
      <c r="E1466" s="5" t="s">
        <v>57</v>
      </c>
      <c r="H1466" s="9">
        <v>1780.8</v>
      </c>
      <c r="I1466" s="5" t="s">
        <v>22</v>
      </c>
      <c r="J1466" s="5" t="s">
        <v>197</v>
      </c>
    </row>
    <row r="1467" spans="1:10">
      <c r="A1467" s="5" t="s">
        <v>919</v>
      </c>
      <c r="B1467" s="6">
        <v>44830.888684386577</v>
      </c>
      <c r="C1467" s="5" t="s">
        <v>56</v>
      </c>
      <c r="D1467" s="13">
        <v>45112983234</v>
      </c>
      <c r="E1467" s="5" t="s">
        <v>57</v>
      </c>
      <c r="H1467" s="9">
        <v>1976</v>
      </c>
      <c r="I1467" s="5" t="s">
        <v>22</v>
      </c>
      <c r="J1467" s="5" t="s">
        <v>197</v>
      </c>
    </row>
    <row r="1468" spans="1:10">
      <c r="A1468" s="5" t="s">
        <v>919</v>
      </c>
      <c r="B1468" s="6">
        <v>44830.888684386577</v>
      </c>
      <c r="C1468" s="5" t="s">
        <v>56</v>
      </c>
      <c r="D1468" s="13">
        <v>45162942645</v>
      </c>
      <c r="E1468" s="5" t="s">
        <v>57</v>
      </c>
      <c r="H1468" s="9">
        <v>4140.55</v>
      </c>
      <c r="I1468" s="5" t="s">
        <v>22</v>
      </c>
      <c r="J1468" s="5" t="s">
        <v>197</v>
      </c>
    </row>
    <row r="1469" spans="1:10">
      <c r="A1469" s="5" t="s">
        <v>919</v>
      </c>
      <c r="B1469" s="6">
        <v>44830.888684386577</v>
      </c>
      <c r="C1469" s="5" t="s">
        <v>56</v>
      </c>
      <c r="D1469" s="13">
        <v>45152841161</v>
      </c>
      <c r="E1469" s="5" t="s">
        <v>57</v>
      </c>
      <c r="H1469" s="9">
        <v>2800.6</v>
      </c>
      <c r="I1469" s="5" t="s">
        <v>22</v>
      </c>
      <c r="J1469" s="5" t="s">
        <v>197</v>
      </c>
    </row>
    <row r="1470" spans="1:10">
      <c r="A1470" s="5" t="s">
        <v>919</v>
      </c>
      <c r="B1470" s="6">
        <v>44830.888684386577</v>
      </c>
      <c r="C1470" s="5" t="s">
        <v>56</v>
      </c>
      <c r="D1470" s="13">
        <v>45143219948</v>
      </c>
      <c r="E1470" s="5" t="s">
        <v>57</v>
      </c>
      <c r="H1470" s="9">
        <v>1100</v>
      </c>
      <c r="I1470" s="5" t="s">
        <v>22</v>
      </c>
      <c r="J1470" s="5" t="s">
        <v>200</v>
      </c>
    </row>
    <row r="1471" spans="1:10">
      <c r="A1471" s="5" t="s">
        <v>919</v>
      </c>
      <c r="B1471" s="6">
        <v>44830.888684386577</v>
      </c>
      <c r="C1471" s="5" t="s">
        <v>56</v>
      </c>
      <c r="D1471" s="13">
        <v>45152844002</v>
      </c>
      <c r="E1471" s="5" t="s">
        <v>57</v>
      </c>
      <c r="H1471" s="9">
        <v>79.59</v>
      </c>
      <c r="I1471" s="5" t="s">
        <v>22</v>
      </c>
      <c r="J1471" s="8" t="s">
        <v>185</v>
      </c>
    </row>
    <row r="1472" spans="1:10">
      <c r="A1472" s="5" t="s">
        <v>919</v>
      </c>
      <c r="B1472" s="6">
        <v>44830.888684386577</v>
      </c>
      <c r="C1472" s="5" t="s">
        <v>56</v>
      </c>
      <c r="D1472" s="13">
        <v>45152844002</v>
      </c>
      <c r="E1472" s="5" t="s">
        <v>57</v>
      </c>
      <c r="H1472" s="9">
        <v>167.99</v>
      </c>
      <c r="I1472" s="5" t="s">
        <v>22</v>
      </c>
      <c r="J1472" s="8" t="s">
        <v>185</v>
      </c>
    </row>
    <row r="1473" spans="1:10">
      <c r="A1473" s="5" t="s">
        <v>919</v>
      </c>
      <c r="B1473" s="6">
        <v>44830.888684386577</v>
      </c>
      <c r="C1473" s="5" t="s">
        <v>56</v>
      </c>
      <c r="D1473" s="13">
        <v>45152844002</v>
      </c>
      <c r="E1473" s="5" t="s">
        <v>57</v>
      </c>
      <c r="H1473" s="9">
        <v>131.94</v>
      </c>
      <c r="I1473" s="5" t="s">
        <v>22</v>
      </c>
      <c r="J1473" s="8" t="s">
        <v>185</v>
      </c>
    </row>
    <row r="1474" spans="1:10">
      <c r="A1474" s="5" t="s">
        <v>919</v>
      </c>
      <c r="B1474" s="6">
        <v>44830.888684386577</v>
      </c>
      <c r="C1474" s="5" t="s">
        <v>56</v>
      </c>
      <c r="D1474" s="13">
        <v>45152844002</v>
      </c>
      <c r="E1474" s="5" t="s">
        <v>57</v>
      </c>
      <c r="H1474" s="9">
        <v>193.59</v>
      </c>
      <c r="I1474" s="5" t="s">
        <v>22</v>
      </c>
      <c r="J1474" s="8" t="s">
        <v>185</v>
      </c>
    </row>
    <row r="1475" spans="1:10">
      <c r="A1475" s="5" t="s">
        <v>919</v>
      </c>
      <c r="B1475" s="6">
        <v>44830.888684386577</v>
      </c>
      <c r="C1475" s="5" t="s">
        <v>56</v>
      </c>
      <c r="D1475" s="13">
        <v>45152844002</v>
      </c>
      <c r="E1475" s="5" t="s">
        <v>57</v>
      </c>
      <c r="H1475" s="9">
        <v>26.57</v>
      </c>
      <c r="I1475" s="5" t="s">
        <v>22</v>
      </c>
      <c r="J1475" s="8" t="s">
        <v>185</v>
      </c>
    </row>
    <row r="1476" spans="1:10">
      <c r="A1476" s="5" t="s">
        <v>919</v>
      </c>
      <c r="B1476" s="6">
        <v>44830.888684386577</v>
      </c>
      <c r="C1476" s="5" t="s">
        <v>56</v>
      </c>
      <c r="D1476" s="13">
        <v>45152844002</v>
      </c>
      <c r="E1476" s="5" t="s">
        <v>57</v>
      </c>
      <c r="H1476" s="9">
        <v>43.7</v>
      </c>
      <c r="I1476" s="5" t="s">
        <v>22</v>
      </c>
      <c r="J1476" s="8" t="s">
        <v>185</v>
      </c>
    </row>
    <row r="1477" spans="1:10">
      <c r="A1477" s="5" t="s">
        <v>919</v>
      </c>
      <c r="B1477" s="6">
        <v>44830.888684386577</v>
      </c>
      <c r="C1477" s="5" t="s">
        <v>56</v>
      </c>
      <c r="D1477" s="13">
        <v>45152844002</v>
      </c>
      <c r="E1477" s="5" t="s">
        <v>57</v>
      </c>
      <c r="H1477" s="9">
        <v>49.9</v>
      </c>
      <c r="I1477" s="5" t="s">
        <v>22</v>
      </c>
      <c r="J1477" s="8" t="s">
        <v>185</v>
      </c>
    </row>
    <row r="1478" spans="1:10">
      <c r="A1478" s="5" t="s">
        <v>919</v>
      </c>
      <c r="B1478" s="6">
        <v>44830.888684386577</v>
      </c>
      <c r="C1478" s="5" t="s">
        <v>56</v>
      </c>
      <c r="D1478" s="13">
        <v>45152844002</v>
      </c>
      <c r="E1478" s="5" t="s">
        <v>57</v>
      </c>
      <c r="H1478" s="9">
        <v>171.36</v>
      </c>
      <c r="I1478" s="5" t="s">
        <v>22</v>
      </c>
      <c r="J1478" s="8" t="s">
        <v>185</v>
      </c>
    </row>
    <row r="1479" spans="1:10">
      <c r="A1479" s="5" t="s">
        <v>919</v>
      </c>
      <c r="B1479" s="6">
        <v>44830.888684386577</v>
      </c>
      <c r="C1479" s="5" t="s">
        <v>56</v>
      </c>
      <c r="D1479" s="13">
        <v>45152844002</v>
      </c>
      <c r="E1479" s="5" t="s">
        <v>57</v>
      </c>
      <c r="H1479" s="9">
        <v>597.71</v>
      </c>
      <c r="I1479" s="5" t="s">
        <v>22</v>
      </c>
      <c r="J1479" s="8" t="s">
        <v>185</v>
      </c>
    </row>
    <row r="1480" spans="1:10">
      <c r="A1480" s="5" t="s">
        <v>919</v>
      </c>
      <c r="B1480" s="6">
        <v>44830.888684386577</v>
      </c>
      <c r="C1480" s="5" t="s">
        <v>56</v>
      </c>
      <c r="D1480" s="13">
        <v>45152844002</v>
      </c>
      <c r="E1480" s="5" t="s">
        <v>57</v>
      </c>
      <c r="H1480" s="9">
        <v>198.76</v>
      </c>
      <c r="I1480" s="5" t="s">
        <v>22</v>
      </c>
      <c r="J1480" s="8" t="s">
        <v>185</v>
      </c>
    </row>
    <row r="1481" spans="1:10">
      <c r="A1481" s="5" t="s">
        <v>919</v>
      </c>
      <c r="B1481" s="6">
        <v>44830.888684386577</v>
      </c>
      <c r="C1481" s="5" t="s">
        <v>56</v>
      </c>
      <c r="D1481" s="13">
        <v>45152844002</v>
      </c>
      <c r="E1481" s="5" t="s">
        <v>57</v>
      </c>
      <c r="H1481" s="9">
        <v>215.52</v>
      </c>
      <c r="I1481" s="5" t="s">
        <v>22</v>
      </c>
      <c r="J1481" s="8" t="s">
        <v>185</v>
      </c>
    </row>
    <row r="1482" spans="1:10">
      <c r="A1482" s="5" t="s">
        <v>919</v>
      </c>
      <c r="B1482" s="6">
        <v>44830.888684386577</v>
      </c>
      <c r="C1482" s="5" t="s">
        <v>56</v>
      </c>
      <c r="D1482" s="13">
        <v>45152844002</v>
      </c>
      <c r="E1482" s="5" t="s">
        <v>57</v>
      </c>
      <c r="H1482" s="9">
        <v>309.76</v>
      </c>
      <c r="I1482" s="5" t="s">
        <v>22</v>
      </c>
      <c r="J1482" s="8" t="s">
        <v>185</v>
      </c>
    </row>
    <row r="1483" spans="1:10">
      <c r="A1483" s="5" t="s">
        <v>919</v>
      </c>
      <c r="B1483" s="6">
        <v>44830.888684386577</v>
      </c>
      <c r="C1483" s="5" t="s">
        <v>56</v>
      </c>
      <c r="D1483" s="13">
        <v>45152844002</v>
      </c>
      <c r="E1483" s="5" t="s">
        <v>57</v>
      </c>
      <c r="H1483" s="9">
        <v>261.26</v>
      </c>
      <c r="I1483" s="5" t="s">
        <v>22</v>
      </c>
      <c r="J1483" s="8" t="s">
        <v>185</v>
      </c>
    </row>
    <row r="1484" spans="1:10">
      <c r="A1484" s="5" t="s">
        <v>919</v>
      </c>
      <c r="B1484" s="6">
        <v>44830.888684386577</v>
      </c>
      <c r="C1484" s="5" t="s">
        <v>56</v>
      </c>
      <c r="D1484" s="13">
        <v>45152844002</v>
      </c>
      <c r="E1484" s="5" t="s">
        <v>57</v>
      </c>
      <c r="H1484" s="9">
        <v>85.06</v>
      </c>
      <c r="I1484" s="5" t="s">
        <v>22</v>
      </c>
      <c r="J1484" s="8" t="s">
        <v>185</v>
      </c>
    </row>
    <row r="1485" spans="1:10">
      <c r="A1485" s="5" t="s">
        <v>919</v>
      </c>
      <c r="B1485" s="6">
        <v>44830.888684386577</v>
      </c>
      <c r="C1485" s="5" t="s">
        <v>56</v>
      </c>
      <c r="D1485" s="13">
        <v>295402000450032</v>
      </c>
      <c r="E1485" s="5" t="s">
        <v>60</v>
      </c>
      <c r="H1485" s="9">
        <v>216967.81</v>
      </c>
      <c r="I1485" s="5" t="s">
        <v>22</v>
      </c>
      <c r="J1485" s="8" t="s">
        <v>61</v>
      </c>
    </row>
    <row r="1486" spans="1:10">
      <c r="A1486" s="5" t="s">
        <v>919</v>
      </c>
      <c r="B1486" s="6">
        <v>44830.888684386577</v>
      </c>
      <c r="C1486" s="5" t="s">
        <v>56</v>
      </c>
      <c r="D1486" s="13">
        <v>297101005580029</v>
      </c>
      <c r="E1486" s="5" t="s">
        <v>368</v>
      </c>
      <c r="H1486" s="9">
        <v>696</v>
      </c>
      <c r="I1486" s="5" t="s">
        <v>22</v>
      </c>
      <c r="J1486" s="5" t="s">
        <v>200</v>
      </c>
    </row>
    <row r="1487" spans="1:10">
      <c r="A1487" s="5" t="s">
        <v>919</v>
      </c>
      <c r="B1487" s="6">
        <v>44830.888684386577</v>
      </c>
      <c r="C1487" s="5" t="s">
        <v>56</v>
      </c>
      <c r="D1487" s="13">
        <v>297101005580029</v>
      </c>
      <c r="E1487" s="5" t="s">
        <v>60</v>
      </c>
      <c r="H1487" s="9">
        <v>177070</v>
      </c>
      <c r="I1487" s="5" t="s">
        <v>22</v>
      </c>
      <c r="J1487" s="5" t="s">
        <v>200</v>
      </c>
    </row>
    <row r="1488" spans="1:10">
      <c r="A1488" s="5" t="s">
        <v>919</v>
      </c>
      <c r="B1488" s="6">
        <v>44830.888684386577</v>
      </c>
      <c r="C1488" s="5" t="s">
        <v>56</v>
      </c>
      <c r="D1488" s="11">
        <v>666730</v>
      </c>
      <c r="E1488" s="5" t="s">
        <v>57</v>
      </c>
      <c r="H1488" s="9">
        <v>217800</v>
      </c>
      <c r="I1488" s="5" t="s">
        <v>22</v>
      </c>
      <c r="J1488" s="5" t="s">
        <v>200</v>
      </c>
    </row>
    <row r="1489" spans="1:10">
      <c r="A1489" s="5" t="s">
        <v>919</v>
      </c>
      <c r="B1489" s="6">
        <v>44830.888684386577</v>
      </c>
      <c r="C1489" s="5" t="s">
        <v>56</v>
      </c>
      <c r="D1489" s="11"/>
      <c r="E1489" s="8"/>
      <c r="F1489" s="9">
        <v>17150.099999999999</v>
      </c>
      <c r="I1489" s="7" t="s">
        <v>9</v>
      </c>
      <c r="J1489" s="8" t="s">
        <v>186</v>
      </c>
    </row>
    <row r="1490" spans="1:10">
      <c r="A1490" s="5" t="s">
        <v>919</v>
      </c>
      <c r="B1490" s="6">
        <v>44830.888684386577</v>
      </c>
      <c r="C1490" s="5" t="s">
        <v>56</v>
      </c>
      <c r="D1490" s="11"/>
      <c r="E1490" s="8"/>
      <c r="F1490" s="9">
        <v>16697.2</v>
      </c>
      <c r="I1490" s="7" t="s">
        <v>9</v>
      </c>
      <c r="J1490" s="5" t="s">
        <v>64</v>
      </c>
    </row>
    <row r="1491" spans="1:10">
      <c r="A1491" s="5" t="s">
        <v>919</v>
      </c>
      <c r="B1491" s="6">
        <v>44830.888684386577</v>
      </c>
      <c r="C1491" s="5" t="s">
        <v>56</v>
      </c>
      <c r="D1491" s="11"/>
      <c r="E1491" s="8"/>
      <c r="F1491" s="9">
        <v>5875.3</v>
      </c>
      <c r="I1491" s="7" t="s">
        <v>9</v>
      </c>
      <c r="J1491" s="5" t="s">
        <v>271</v>
      </c>
    </row>
    <row r="1492" spans="1:10">
      <c r="A1492" s="5" t="s">
        <v>919</v>
      </c>
      <c r="B1492" s="6">
        <v>44830.888684386577</v>
      </c>
      <c r="C1492" s="5" t="s">
        <v>56</v>
      </c>
      <c r="D1492" s="11"/>
      <c r="E1492" s="8"/>
      <c r="F1492" s="9">
        <v>528517.69999999995</v>
      </c>
      <c r="I1492" s="7" t="s">
        <v>9</v>
      </c>
      <c r="J1492" s="5" t="s">
        <v>195</v>
      </c>
    </row>
    <row r="1493" spans="1:10">
      <c r="A1493" s="5" t="s">
        <v>919</v>
      </c>
      <c r="B1493" s="6">
        <v>44830.888684386577</v>
      </c>
      <c r="C1493" s="5" t="s">
        <v>56</v>
      </c>
      <c r="D1493" s="11"/>
      <c r="E1493" s="8"/>
      <c r="F1493" s="9">
        <v>27187.599999999999</v>
      </c>
      <c r="I1493" s="7" t="s">
        <v>9</v>
      </c>
      <c r="J1493" s="8" t="s">
        <v>190</v>
      </c>
    </row>
    <row r="1494" spans="1:10">
      <c r="A1494" s="5" t="s">
        <v>919</v>
      </c>
      <c r="B1494" s="6">
        <v>44830.888684386577</v>
      </c>
      <c r="C1494" s="5" t="s">
        <v>56</v>
      </c>
      <c r="D1494" s="11"/>
      <c r="E1494" s="8"/>
      <c r="F1494" s="9">
        <v>1755</v>
      </c>
      <c r="I1494" s="7" t="s">
        <v>9</v>
      </c>
      <c r="J1494" s="5" t="s">
        <v>58</v>
      </c>
    </row>
    <row r="1495" spans="1:10">
      <c r="A1495" s="5" t="s">
        <v>919</v>
      </c>
      <c r="B1495" s="6">
        <v>44830.888684386577</v>
      </c>
      <c r="C1495" s="5" t="s">
        <v>56</v>
      </c>
      <c r="D1495" s="11"/>
      <c r="E1495" s="8"/>
      <c r="F1495" s="9">
        <v>2611.5</v>
      </c>
      <c r="I1495" s="7" t="s">
        <v>9</v>
      </c>
      <c r="J1495" s="8" t="s">
        <v>274</v>
      </c>
    </row>
    <row r="1496" spans="1:10">
      <c r="A1496" s="5" t="s">
        <v>919</v>
      </c>
      <c r="B1496" s="6">
        <v>44830.888684386577</v>
      </c>
      <c r="C1496" s="5" t="s">
        <v>56</v>
      </c>
      <c r="D1496" s="11"/>
      <c r="E1496" s="8"/>
      <c r="F1496" s="9">
        <v>4664.3999999999996</v>
      </c>
      <c r="I1496" s="7" t="s">
        <v>9</v>
      </c>
      <c r="J1496" s="8" t="s">
        <v>275</v>
      </c>
    </row>
    <row r="1497" spans="1:10">
      <c r="A1497" s="5" t="s">
        <v>919</v>
      </c>
      <c r="B1497" s="6">
        <v>44830.888684386577</v>
      </c>
      <c r="C1497" s="5" t="s">
        <v>56</v>
      </c>
      <c r="D1497" s="11"/>
      <c r="E1497" s="8"/>
      <c r="F1497" s="9">
        <v>9529.1</v>
      </c>
      <c r="I1497" s="7" t="s">
        <v>9</v>
      </c>
      <c r="J1497" s="8" t="s">
        <v>276</v>
      </c>
    </row>
    <row r="1498" spans="1:10">
      <c r="A1498" s="10" t="s">
        <v>15</v>
      </c>
      <c r="B1498" s="3"/>
      <c r="C1498" s="3"/>
      <c r="D1498" s="16">
        <f>568393.5+58394.4</f>
        <v>626787.9</v>
      </c>
      <c r="E1498" s="8"/>
      <c r="F1498" s="33">
        <f>SUM(F1449:G1497)</f>
        <v>626787.89999999991</v>
      </c>
      <c r="H1498" s="9"/>
      <c r="I1498" s="7"/>
      <c r="J1498" s="8"/>
    </row>
    <row r="1499" spans="1:10">
      <c r="A1499" s="12" t="s">
        <v>16</v>
      </c>
      <c r="B1499" s="12" t="s">
        <v>17</v>
      </c>
      <c r="C1499" s="12" t="s">
        <v>18</v>
      </c>
      <c r="D1499" s="11"/>
      <c r="E1499" s="8"/>
      <c r="H1499" s="9"/>
      <c r="I1499" s="7"/>
      <c r="J1499" s="8"/>
    </row>
    <row r="1500" spans="1:10" ht="15.75">
      <c r="D1500" s="21">
        <v>111889394</v>
      </c>
    </row>
    <row r="1501" spans="1:10" ht="15.75">
      <c r="D1501" s="21">
        <v>111889490</v>
      </c>
    </row>
    <row r="1503" spans="1:10">
      <c r="A1503" s="1" t="s">
        <v>0</v>
      </c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1:10">
      <c r="A1504" s="3" t="s">
        <v>952</v>
      </c>
      <c r="B1504" s="2"/>
      <c r="C1504" s="2"/>
      <c r="D1504" s="2"/>
      <c r="E1504" s="2"/>
      <c r="F1504" s="2"/>
      <c r="G1504" s="2"/>
      <c r="H1504" s="2"/>
      <c r="I1504" s="2"/>
      <c r="J1504" s="2"/>
    </row>
    <row r="1505" spans="1:10">
      <c r="A1505" s="103" t="s">
        <v>0</v>
      </c>
      <c r="B1505" s="103" t="s">
        <v>2</v>
      </c>
      <c r="C1505" s="103" t="s">
        <v>3</v>
      </c>
      <c r="D1505" s="103" t="s">
        <v>4</v>
      </c>
      <c r="E1505" s="103" t="s">
        <v>5</v>
      </c>
      <c r="F1505" s="105" t="s">
        <v>6</v>
      </c>
      <c r="G1505" s="106"/>
      <c r="H1505" s="107"/>
      <c r="I1505" s="103" t="s">
        <v>7</v>
      </c>
      <c r="J1505" s="103" t="s">
        <v>8</v>
      </c>
    </row>
    <row r="1506" spans="1:10">
      <c r="A1506" s="104"/>
      <c r="B1506" s="104"/>
      <c r="C1506" s="104"/>
      <c r="D1506" s="104"/>
      <c r="E1506" s="104"/>
      <c r="F1506" s="46" t="s">
        <v>9</v>
      </c>
      <c r="G1506" s="46" t="s">
        <v>10</v>
      </c>
      <c r="H1506" s="46" t="s">
        <v>11</v>
      </c>
      <c r="I1506" s="104"/>
      <c r="J1506" s="104"/>
    </row>
    <row r="1507" spans="1:10">
      <c r="A1507" s="5" t="s">
        <v>964</v>
      </c>
      <c r="B1507" s="6">
        <v>44831.441664143516</v>
      </c>
      <c r="C1507" s="5" t="s">
        <v>56</v>
      </c>
      <c r="D1507" s="7"/>
      <c r="E1507" s="8"/>
      <c r="F1507" s="9">
        <v>2088.6999999999998</v>
      </c>
      <c r="I1507" s="7" t="s">
        <v>9</v>
      </c>
      <c r="J1507" s="8" t="s">
        <v>186</v>
      </c>
    </row>
    <row r="1508" spans="1:10">
      <c r="A1508" s="5" t="s">
        <v>964</v>
      </c>
      <c r="B1508" s="6">
        <v>44831.441664143516</v>
      </c>
      <c r="C1508" s="5" t="s">
        <v>56</v>
      </c>
      <c r="D1508" s="7"/>
      <c r="E1508" s="8"/>
      <c r="F1508" s="9">
        <v>6339.7</v>
      </c>
      <c r="I1508" s="7" t="s">
        <v>9</v>
      </c>
      <c r="J1508" s="8" t="s">
        <v>63</v>
      </c>
    </row>
    <row r="1509" spans="1:10">
      <c r="A1509" s="5" t="s">
        <v>964</v>
      </c>
      <c r="B1509" s="6">
        <v>44831.441664143516</v>
      </c>
      <c r="C1509" s="5" t="s">
        <v>56</v>
      </c>
      <c r="D1509" s="7"/>
      <c r="E1509" s="8"/>
      <c r="F1509" s="9">
        <v>25701.1</v>
      </c>
      <c r="I1509" s="7" t="s">
        <v>9</v>
      </c>
      <c r="J1509" s="8" t="s">
        <v>187</v>
      </c>
    </row>
    <row r="1510" spans="1:10">
      <c r="A1510" s="5" t="s">
        <v>964</v>
      </c>
      <c r="B1510" s="6">
        <v>44831.441664143516</v>
      </c>
      <c r="C1510" s="5" t="s">
        <v>56</v>
      </c>
      <c r="D1510" s="7"/>
      <c r="E1510" s="8"/>
      <c r="F1510" s="9">
        <v>30055.599999999999</v>
      </c>
      <c r="I1510" s="7" t="s">
        <v>9</v>
      </c>
      <c r="J1510" s="8" t="s">
        <v>188</v>
      </c>
    </row>
    <row r="1511" spans="1:10">
      <c r="A1511" s="5" t="s">
        <v>964</v>
      </c>
      <c r="B1511" s="6">
        <v>44831.441664143516</v>
      </c>
      <c r="C1511" s="5" t="s">
        <v>56</v>
      </c>
      <c r="D1511" s="7"/>
      <c r="E1511" s="8"/>
      <c r="F1511" s="9">
        <v>15248.7</v>
      </c>
      <c r="I1511" s="7" t="s">
        <v>9</v>
      </c>
      <c r="J1511" s="8" t="s">
        <v>189</v>
      </c>
    </row>
    <row r="1512" spans="1:10">
      <c r="A1512" s="5" t="s">
        <v>964</v>
      </c>
      <c r="B1512" s="6">
        <v>44831.441664143516</v>
      </c>
      <c r="C1512" s="5" t="s">
        <v>56</v>
      </c>
      <c r="D1512" s="7"/>
      <c r="E1512" s="8"/>
      <c r="F1512" s="9">
        <v>16948.2</v>
      </c>
      <c r="I1512" s="7" t="s">
        <v>9</v>
      </c>
      <c r="J1512" s="5" t="s">
        <v>198</v>
      </c>
    </row>
    <row r="1513" spans="1:10">
      <c r="A1513" s="5" t="s">
        <v>964</v>
      </c>
      <c r="B1513" s="6">
        <v>44831.441664143516</v>
      </c>
      <c r="C1513" s="5" t="s">
        <v>56</v>
      </c>
      <c r="D1513" s="7"/>
      <c r="E1513" s="8"/>
      <c r="F1513" s="9">
        <v>3588.3</v>
      </c>
      <c r="I1513" s="7" t="s">
        <v>9</v>
      </c>
      <c r="J1513" s="5" t="s">
        <v>272</v>
      </c>
    </row>
    <row r="1514" spans="1:10">
      <c r="A1514" s="5" t="s">
        <v>964</v>
      </c>
      <c r="B1514" s="6">
        <v>44831.441664143516</v>
      </c>
      <c r="C1514" s="5" t="s">
        <v>56</v>
      </c>
      <c r="D1514" s="7"/>
      <c r="E1514" s="8"/>
      <c r="F1514" s="9">
        <v>9004.5</v>
      </c>
      <c r="I1514" s="7" t="s">
        <v>9</v>
      </c>
      <c r="J1514" s="8" t="s">
        <v>273</v>
      </c>
    </row>
    <row r="1515" spans="1:10">
      <c r="A1515" s="5" t="s">
        <v>964</v>
      </c>
      <c r="B1515" s="6">
        <v>44831.441664143516</v>
      </c>
      <c r="C1515" s="5" t="s">
        <v>56</v>
      </c>
      <c r="D1515" s="7"/>
      <c r="E1515" s="8"/>
      <c r="F1515" s="9">
        <v>7838.6</v>
      </c>
      <c r="I1515" s="7" t="s">
        <v>9</v>
      </c>
      <c r="J1515" s="8" t="s">
        <v>66</v>
      </c>
    </row>
    <row r="1516" spans="1:10">
      <c r="A1516" s="5" t="s">
        <v>964</v>
      </c>
      <c r="B1516" s="6">
        <v>44831.441664143516</v>
      </c>
      <c r="C1516" s="5" t="s">
        <v>56</v>
      </c>
      <c r="D1516" s="7"/>
      <c r="E1516" s="8"/>
      <c r="F1516" s="9">
        <v>26626</v>
      </c>
      <c r="I1516" s="7" t="s">
        <v>9</v>
      </c>
      <c r="J1516" s="8" t="s">
        <v>191</v>
      </c>
    </row>
    <row r="1517" spans="1:10">
      <c r="A1517" s="10" t="s">
        <v>15</v>
      </c>
      <c r="B1517" s="3"/>
      <c r="C1517" s="3"/>
      <c r="D1517" s="16">
        <f>141351.4+2088</f>
        <v>143439.4</v>
      </c>
      <c r="E1517" s="8"/>
      <c r="F1517" s="14">
        <f>SUM(F1507:G1516)</f>
        <v>143439.40000000002</v>
      </c>
      <c r="H1517" s="9"/>
      <c r="I1517" s="7"/>
      <c r="J1517" s="5"/>
    </row>
    <row r="1518" spans="1:10">
      <c r="A1518" s="12" t="s">
        <v>16</v>
      </c>
      <c r="B1518" s="12" t="s">
        <v>17</v>
      </c>
      <c r="C1518" s="12" t="s">
        <v>18</v>
      </c>
      <c r="E1518" s="8"/>
      <c r="H1518" s="9"/>
      <c r="I1518" s="7"/>
      <c r="J1518" s="5"/>
    </row>
    <row r="1519" spans="1:10" ht="15.75">
      <c r="A1519" s="5"/>
      <c r="B1519" s="6"/>
      <c r="C1519" s="5"/>
      <c r="D1519" s="21">
        <v>111889395</v>
      </c>
      <c r="E1519" s="8"/>
      <c r="H1519" s="9"/>
      <c r="I1519" s="7"/>
      <c r="J1519" s="5"/>
    </row>
    <row r="1520" spans="1:10" ht="15.75">
      <c r="A1520" s="5"/>
      <c r="B1520" s="6"/>
      <c r="C1520" s="5"/>
      <c r="D1520" s="21">
        <v>111889491</v>
      </c>
      <c r="E1520" s="8"/>
      <c r="H1520" s="9"/>
      <c r="I1520" s="7"/>
      <c r="J1520" s="5"/>
    </row>
    <row r="1521" spans="1:10">
      <c r="A1521" s="5"/>
      <c r="B1521" s="6"/>
      <c r="C1521" s="5"/>
      <c r="D1521" s="11"/>
      <c r="E1521" s="8"/>
      <c r="H1521" s="9"/>
      <c r="I1521" s="7"/>
      <c r="J1521" s="5"/>
    </row>
    <row r="1522" spans="1:10">
      <c r="A1522" s="5" t="s">
        <v>961</v>
      </c>
      <c r="B1522" s="6">
        <v>44831.844467256946</v>
      </c>
      <c r="C1522" s="5" t="s">
        <v>56</v>
      </c>
      <c r="D1522" s="11"/>
      <c r="E1522" s="8"/>
      <c r="G1522" s="9">
        <v>19345.04</v>
      </c>
      <c r="I1522" s="7" t="s">
        <v>10</v>
      </c>
      <c r="J1522" s="5" t="s">
        <v>58</v>
      </c>
    </row>
    <row r="1523" spans="1:10">
      <c r="A1523" s="5" t="s">
        <v>961</v>
      </c>
      <c r="B1523" s="6">
        <v>44831.844467256946</v>
      </c>
      <c r="C1523" s="5" t="s">
        <v>56</v>
      </c>
      <c r="D1523" s="11"/>
      <c r="E1523" s="8"/>
      <c r="G1523" s="9">
        <v>918.5</v>
      </c>
      <c r="I1523" s="7" t="s">
        <v>10</v>
      </c>
      <c r="J1523" s="8" t="s">
        <v>199</v>
      </c>
    </row>
    <row r="1524" spans="1:10">
      <c r="A1524" s="5" t="s">
        <v>961</v>
      </c>
      <c r="B1524" s="6">
        <v>44831.844467256946</v>
      </c>
      <c r="C1524" s="5" t="s">
        <v>56</v>
      </c>
      <c r="D1524" s="11">
        <v>83613</v>
      </c>
      <c r="E1524" s="5" t="s">
        <v>194</v>
      </c>
      <c r="H1524" s="9">
        <v>26312.68</v>
      </c>
      <c r="I1524" s="5" t="s">
        <v>22</v>
      </c>
      <c r="J1524" s="5" t="s">
        <v>963</v>
      </c>
    </row>
    <row r="1525" spans="1:10">
      <c r="A1525" s="5" t="s">
        <v>961</v>
      </c>
      <c r="B1525" s="6">
        <v>44831.844467256946</v>
      </c>
      <c r="C1525" s="5" t="s">
        <v>56</v>
      </c>
      <c r="D1525" s="13">
        <v>45132851536</v>
      </c>
      <c r="E1525" s="5" t="s">
        <v>57</v>
      </c>
      <c r="H1525" s="9">
        <v>17000</v>
      </c>
      <c r="I1525" s="5" t="s">
        <v>22</v>
      </c>
      <c r="J1525" s="5" t="s">
        <v>195</v>
      </c>
    </row>
    <row r="1526" spans="1:10">
      <c r="A1526" s="5" t="s">
        <v>961</v>
      </c>
      <c r="B1526" s="6">
        <v>44831.844467256946</v>
      </c>
      <c r="C1526" s="5" t="s">
        <v>56</v>
      </c>
      <c r="D1526" s="13">
        <v>45122971827</v>
      </c>
      <c r="E1526" s="5" t="s">
        <v>57</v>
      </c>
      <c r="H1526" s="9">
        <v>40000</v>
      </c>
      <c r="I1526" s="5" t="s">
        <v>22</v>
      </c>
      <c r="J1526" s="5" t="s">
        <v>200</v>
      </c>
    </row>
    <row r="1527" spans="1:10">
      <c r="A1527" s="5" t="s">
        <v>961</v>
      </c>
      <c r="B1527" s="6">
        <v>44831.844467256946</v>
      </c>
      <c r="C1527" s="5" t="s">
        <v>56</v>
      </c>
      <c r="D1527" s="13">
        <v>296004001960021</v>
      </c>
      <c r="E1527" s="5" t="s">
        <v>368</v>
      </c>
      <c r="H1527" s="9">
        <v>696</v>
      </c>
      <c r="I1527" s="5" t="s">
        <v>22</v>
      </c>
      <c r="J1527" s="8" t="s">
        <v>61</v>
      </c>
    </row>
    <row r="1528" spans="1:10">
      <c r="A1528" s="5" t="s">
        <v>961</v>
      </c>
      <c r="B1528" s="6">
        <v>44831.844467256946</v>
      </c>
      <c r="C1528" s="5" t="s">
        <v>56</v>
      </c>
      <c r="D1528" s="13">
        <v>296004001960021</v>
      </c>
      <c r="E1528" s="5" t="s">
        <v>60</v>
      </c>
      <c r="H1528" s="9">
        <v>48558.03</v>
      </c>
      <c r="I1528" s="5" t="s">
        <v>22</v>
      </c>
      <c r="J1528" s="8" t="s">
        <v>61</v>
      </c>
    </row>
    <row r="1529" spans="1:10">
      <c r="A1529" s="5" t="s">
        <v>961</v>
      </c>
      <c r="B1529" s="6">
        <v>44831.844467256946</v>
      </c>
      <c r="C1529" s="5" t="s">
        <v>56</v>
      </c>
      <c r="D1529" s="13">
        <v>45152846898</v>
      </c>
      <c r="E1529" s="5" t="s">
        <v>57</v>
      </c>
      <c r="H1529" s="9">
        <v>13905.4</v>
      </c>
      <c r="I1529" s="5" t="s">
        <v>22</v>
      </c>
      <c r="J1529" s="5" t="s">
        <v>58</v>
      </c>
    </row>
    <row r="1530" spans="1:10">
      <c r="A1530" s="5" t="s">
        <v>961</v>
      </c>
      <c r="B1530" s="6">
        <v>44831.844467256946</v>
      </c>
      <c r="C1530" s="5" t="s">
        <v>56</v>
      </c>
      <c r="D1530" s="13">
        <v>45112986046</v>
      </c>
      <c r="E1530" s="5" t="s">
        <v>57</v>
      </c>
      <c r="H1530" s="9">
        <v>189.88</v>
      </c>
      <c r="I1530" s="5" t="s">
        <v>22</v>
      </c>
      <c r="J1530" s="5" t="s">
        <v>58</v>
      </c>
    </row>
    <row r="1531" spans="1:10">
      <c r="A1531" s="5" t="s">
        <v>961</v>
      </c>
      <c r="B1531" s="6">
        <v>44831.844467256946</v>
      </c>
      <c r="C1531" s="5" t="s">
        <v>56</v>
      </c>
      <c r="D1531" s="13">
        <v>45122965623</v>
      </c>
      <c r="E1531" s="5" t="s">
        <v>57</v>
      </c>
      <c r="H1531" s="9">
        <v>1355.6</v>
      </c>
      <c r="I1531" s="5" t="s">
        <v>22</v>
      </c>
      <c r="J1531" s="8" t="s">
        <v>185</v>
      </c>
    </row>
    <row r="1532" spans="1:10">
      <c r="A1532" s="5" t="s">
        <v>961</v>
      </c>
      <c r="B1532" s="6">
        <v>44831.844467256946</v>
      </c>
      <c r="C1532" s="5" t="s">
        <v>56</v>
      </c>
      <c r="D1532" s="13">
        <v>52316138596</v>
      </c>
      <c r="E1532" s="5" t="s">
        <v>57</v>
      </c>
      <c r="H1532" s="9">
        <v>427.2</v>
      </c>
      <c r="I1532" s="5" t="s">
        <v>22</v>
      </c>
      <c r="J1532" s="8" t="s">
        <v>185</v>
      </c>
    </row>
    <row r="1533" spans="1:10">
      <c r="A1533" s="5" t="s">
        <v>961</v>
      </c>
      <c r="B1533" s="6">
        <v>44831.844467256946</v>
      </c>
      <c r="C1533" s="5" t="s">
        <v>56</v>
      </c>
      <c r="D1533" s="13">
        <v>45172910589</v>
      </c>
      <c r="E1533" s="5" t="s">
        <v>57</v>
      </c>
      <c r="H1533" s="9">
        <v>484.2</v>
      </c>
      <c r="I1533" s="5" t="s">
        <v>22</v>
      </c>
      <c r="J1533" s="8" t="s">
        <v>185</v>
      </c>
    </row>
    <row r="1534" spans="1:10">
      <c r="A1534" s="5" t="s">
        <v>961</v>
      </c>
      <c r="B1534" s="6">
        <v>44831.844467256946</v>
      </c>
      <c r="C1534" s="5" t="s">
        <v>56</v>
      </c>
      <c r="D1534" s="11">
        <v>83613</v>
      </c>
      <c r="E1534" s="5" t="s">
        <v>194</v>
      </c>
      <c r="H1534" s="9">
        <v>25770.32</v>
      </c>
      <c r="I1534" s="5" t="s">
        <v>22</v>
      </c>
      <c r="J1534" s="5" t="s">
        <v>58</v>
      </c>
    </row>
    <row r="1535" spans="1:10">
      <c r="A1535" s="5" t="s">
        <v>961</v>
      </c>
      <c r="B1535" s="6">
        <v>44831.844467256946</v>
      </c>
      <c r="C1535" s="5" t="s">
        <v>56</v>
      </c>
      <c r="D1535" s="13">
        <v>45172911037</v>
      </c>
      <c r="E1535" s="5" t="s">
        <v>57</v>
      </c>
      <c r="H1535" s="9">
        <v>7680</v>
      </c>
      <c r="I1535" s="5" t="s">
        <v>22</v>
      </c>
      <c r="J1535" s="5" t="s">
        <v>58</v>
      </c>
    </row>
    <row r="1536" spans="1:10">
      <c r="A1536" s="5" t="s">
        <v>961</v>
      </c>
      <c r="B1536" s="6">
        <v>44831.844467256946</v>
      </c>
      <c r="C1536" s="5" t="s">
        <v>56</v>
      </c>
      <c r="D1536" s="13">
        <v>45112983466</v>
      </c>
      <c r="E1536" s="5" t="s">
        <v>57</v>
      </c>
      <c r="H1536" s="9">
        <v>840</v>
      </c>
      <c r="I1536" s="5" t="s">
        <v>22</v>
      </c>
      <c r="J1536" s="8" t="s">
        <v>185</v>
      </c>
    </row>
    <row r="1537" spans="1:10">
      <c r="A1537" s="5" t="s">
        <v>961</v>
      </c>
      <c r="B1537" s="6">
        <v>44831.844467256946</v>
      </c>
      <c r="C1537" s="5" t="s">
        <v>56</v>
      </c>
      <c r="D1537" s="13">
        <v>45143219724</v>
      </c>
      <c r="E1537" s="5" t="s">
        <v>57</v>
      </c>
      <c r="H1537" s="9">
        <v>2838</v>
      </c>
      <c r="I1537" s="5" t="s">
        <v>22</v>
      </c>
      <c r="J1537" s="8" t="s">
        <v>185</v>
      </c>
    </row>
    <row r="1538" spans="1:10">
      <c r="A1538" s="5" t="s">
        <v>961</v>
      </c>
      <c r="B1538" s="6">
        <v>44831.844467256946</v>
      </c>
      <c r="C1538" s="5" t="s">
        <v>56</v>
      </c>
      <c r="D1538" s="13">
        <v>45143219871</v>
      </c>
      <c r="E1538" s="5" t="s">
        <v>57</v>
      </c>
      <c r="H1538" s="9">
        <v>4732.4399999999996</v>
      </c>
      <c r="I1538" s="5" t="s">
        <v>22</v>
      </c>
      <c r="J1538" s="5" t="s">
        <v>58</v>
      </c>
    </row>
    <row r="1539" spans="1:10">
      <c r="A1539" s="5" t="s">
        <v>961</v>
      </c>
      <c r="B1539" s="6">
        <v>44831.844467256946</v>
      </c>
      <c r="C1539" s="5" t="s">
        <v>56</v>
      </c>
      <c r="D1539" s="13">
        <v>45143219896</v>
      </c>
      <c r="E1539" s="5" t="s">
        <v>57</v>
      </c>
      <c r="H1539" s="9">
        <v>2968</v>
      </c>
      <c r="I1539" s="5" t="s">
        <v>22</v>
      </c>
      <c r="J1539" s="8" t="s">
        <v>185</v>
      </c>
    </row>
    <row r="1540" spans="1:10">
      <c r="A1540" s="5" t="s">
        <v>961</v>
      </c>
      <c r="B1540" s="6">
        <v>44831.844467256946</v>
      </c>
      <c r="C1540" s="5" t="s">
        <v>56</v>
      </c>
      <c r="D1540" s="13">
        <v>45162943174</v>
      </c>
      <c r="E1540" s="5" t="s">
        <v>57</v>
      </c>
      <c r="H1540" s="9">
        <v>599.41</v>
      </c>
      <c r="I1540" s="5" t="s">
        <v>22</v>
      </c>
      <c r="J1540" s="8" t="s">
        <v>185</v>
      </c>
    </row>
    <row r="1541" spans="1:10">
      <c r="A1541" s="5" t="s">
        <v>961</v>
      </c>
      <c r="B1541" s="6">
        <v>44831.844467256946</v>
      </c>
      <c r="C1541" s="5" t="s">
        <v>56</v>
      </c>
      <c r="D1541" s="13">
        <v>45162943526</v>
      </c>
      <c r="E1541" s="5" t="s">
        <v>57</v>
      </c>
      <c r="H1541" s="9">
        <v>515.52</v>
      </c>
      <c r="I1541" s="5" t="s">
        <v>22</v>
      </c>
      <c r="J1541" s="5" t="s">
        <v>58</v>
      </c>
    </row>
    <row r="1542" spans="1:10">
      <c r="A1542" s="5" t="s">
        <v>961</v>
      </c>
      <c r="B1542" s="6">
        <v>44831.844467256946</v>
      </c>
      <c r="C1542" s="5" t="s">
        <v>56</v>
      </c>
      <c r="D1542" s="13">
        <v>45132849583</v>
      </c>
      <c r="E1542" s="5" t="s">
        <v>57</v>
      </c>
      <c r="H1542" s="9">
        <v>262.64</v>
      </c>
      <c r="I1542" s="5" t="s">
        <v>22</v>
      </c>
      <c r="J1542" s="8" t="s">
        <v>185</v>
      </c>
    </row>
    <row r="1543" spans="1:10">
      <c r="A1543" s="5" t="s">
        <v>961</v>
      </c>
      <c r="B1543" s="6">
        <v>44831.844467256946</v>
      </c>
      <c r="C1543" s="5" t="s">
        <v>56</v>
      </c>
      <c r="D1543" s="13">
        <v>45172912746</v>
      </c>
      <c r="E1543" s="5" t="s">
        <v>57</v>
      </c>
      <c r="H1543" s="9">
        <v>849.8</v>
      </c>
      <c r="I1543" s="5" t="s">
        <v>22</v>
      </c>
      <c r="J1543" s="5" t="s">
        <v>58</v>
      </c>
    </row>
    <row r="1544" spans="1:10">
      <c r="A1544" s="5" t="s">
        <v>961</v>
      </c>
      <c r="B1544" s="6">
        <v>44831.844467256946</v>
      </c>
      <c r="C1544" s="5" t="s">
        <v>56</v>
      </c>
      <c r="D1544" s="13">
        <v>45172913191</v>
      </c>
      <c r="E1544" s="5" t="s">
        <v>57</v>
      </c>
      <c r="H1544" s="9">
        <v>627.94000000000005</v>
      </c>
      <c r="I1544" s="5" t="s">
        <v>22</v>
      </c>
      <c r="J1544" s="5" t="s">
        <v>58</v>
      </c>
    </row>
    <row r="1545" spans="1:10">
      <c r="A1545" s="5" t="s">
        <v>961</v>
      </c>
      <c r="B1545" s="6">
        <v>44831.844467256946</v>
      </c>
      <c r="C1545" s="5" t="s">
        <v>56</v>
      </c>
      <c r="D1545" s="13">
        <v>45122969693</v>
      </c>
      <c r="E1545" s="5" t="s">
        <v>57</v>
      </c>
      <c r="H1545" s="9">
        <v>662.88</v>
      </c>
      <c r="I1545" s="5" t="s">
        <v>22</v>
      </c>
      <c r="J1545" s="8" t="s">
        <v>185</v>
      </c>
    </row>
    <row r="1546" spans="1:10">
      <c r="A1546" s="5" t="s">
        <v>961</v>
      </c>
      <c r="B1546" s="6">
        <v>44831.844467256946</v>
      </c>
      <c r="C1546" s="5" t="s">
        <v>56</v>
      </c>
      <c r="D1546" s="13">
        <v>45152845021</v>
      </c>
      <c r="E1546" s="5" t="s">
        <v>57</v>
      </c>
      <c r="H1546" s="9">
        <v>248.4</v>
      </c>
      <c r="I1546" s="5" t="s">
        <v>22</v>
      </c>
      <c r="J1546" s="8" t="s">
        <v>185</v>
      </c>
    </row>
    <row r="1547" spans="1:10">
      <c r="A1547" s="5" t="s">
        <v>961</v>
      </c>
      <c r="B1547" s="6">
        <v>44831.844467256946</v>
      </c>
      <c r="C1547" s="5" t="s">
        <v>56</v>
      </c>
      <c r="D1547" s="13">
        <v>45132849930</v>
      </c>
      <c r="E1547" s="5" t="s">
        <v>57</v>
      </c>
      <c r="H1547" s="9">
        <v>120</v>
      </c>
      <c r="I1547" s="5" t="s">
        <v>22</v>
      </c>
      <c r="J1547" s="8" t="s">
        <v>185</v>
      </c>
    </row>
    <row r="1548" spans="1:10">
      <c r="A1548" s="5" t="s">
        <v>961</v>
      </c>
      <c r="B1548" s="6">
        <v>44831.844467256946</v>
      </c>
      <c r="C1548" s="5" t="s">
        <v>56</v>
      </c>
      <c r="D1548" s="13">
        <v>45132849996</v>
      </c>
      <c r="E1548" s="5" t="s">
        <v>57</v>
      </c>
      <c r="H1548" s="9">
        <v>659.86</v>
      </c>
      <c r="I1548" s="5" t="s">
        <v>22</v>
      </c>
      <c r="J1548" s="8" t="s">
        <v>185</v>
      </c>
    </row>
    <row r="1549" spans="1:10">
      <c r="A1549" s="5" t="s">
        <v>961</v>
      </c>
      <c r="B1549" s="6">
        <v>44831.844467256946</v>
      </c>
      <c r="C1549" s="5" t="s">
        <v>56</v>
      </c>
      <c r="D1549" s="13">
        <v>45162944110</v>
      </c>
      <c r="E1549" s="5" t="s">
        <v>57</v>
      </c>
      <c r="H1549" s="9">
        <v>334.2</v>
      </c>
      <c r="I1549" s="5" t="s">
        <v>22</v>
      </c>
      <c r="J1549" s="8" t="s">
        <v>185</v>
      </c>
    </row>
    <row r="1550" spans="1:10">
      <c r="A1550" s="5" t="s">
        <v>961</v>
      </c>
      <c r="B1550" s="6">
        <v>44831.844467256946</v>
      </c>
      <c r="C1550" s="5" t="s">
        <v>56</v>
      </c>
      <c r="D1550" s="13">
        <v>45162944624</v>
      </c>
      <c r="E1550" s="5" t="s">
        <v>57</v>
      </c>
      <c r="H1550" s="9">
        <v>856.99</v>
      </c>
      <c r="I1550" s="5" t="s">
        <v>22</v>
      </c>
      <c r="J1550" s="8" t="s">
        <v>185</v>
      </c>
    </row>
    <row r="1551" spans="1:10">
      <c r="A1551" s="5" t="s">
        <v>961</v>
      </c>
      <c r="B1551" s="6">
        <v>44831.844467256946</v>
      </c>
      <c r="C1551" s="5" t="s">
        <v>56</v>
      </c>
      <c r="D1551" s="13">
        <v>45122971284</v>
      </c>
      <c r="E1551" s="5" t="s">
        <v>57</v>
      </c>
      <c r="H1551" s="9">
        <v>525.28</v>
      </c>
      <c r="I1551" s="5" t="s">
        <v>22</v>
      </c>
      <c r="J1551" s="8" t="s">
        <v>185</v>
      </c>
    </row>
    <row r="1552" spans="1:10">
      <c r="A1552" s="5" t="s">
        <v>961</v>
      </c>
      <c r="B1552" s="6">
        <v>44831.844467256946</v>
      </c>
      <c r="C1552" s="5" t="s">
        <v>56</v>
      </c>
      <c r="D1552" s="13">
        <v>19340462331</v>
      </c>
      <c r="E1552" s="5" t="s">
        <v>57</v>
      </c>
      <c r="H1552" s="9">
        <v>1796.58</v>
      </c>
      <c r="I1552" s="5" t="s">
        <v>22</v>
      </c>
      <c r="J1552" s="8" t="s">
        <v>185</v>
      </c>
    </row>
    <row r="1553" spans="1:10">
      <c r="A1553" s="5" t="s">
        <v>961</v>
      </c>
      <c r="B1553" s="6">
        <v>44831.844467256946</v>
      </c>
      <c r="C1553" s="5" t="s">
        <v>56</v>
      </c>
      <c r="D1553" s="13">
        <v>45172913191</v>
      </c>
      <c r="E1553" s="5" t="s">
        <v>57</v>
      </c>
      <c r="H1553" s="9">
        <v>0.1</v>
      </c>
      <c r="I1553" s="5" t="s">
        <v>22</v>
      </c>
      <c r="J1553" s="5" t="s">
        <v>58</v>
      </c>
    </row>
    <row r="1554" spans="1:10">
      <c r="A1554" s="5" t="s">
        <v>961</v>
      </c>
      <c r="B1554" s="6">
        <v>44831.844467256946</v>
      </c>
      <c r="C1554" s="5" t="s">
        <v>56</v>
      </c>
      <c r="D1554" s="13">
        <v>45162944861</v>
      </c>
      <c r="E1554" s="5" t="s">
        <v>57</v>
      </c>
      <c r="H1554" s="9">
        <v>503.09</v>
      </c>
      <c r="I1554" s="5" t="s">
        <v>22</v>
      </c>
      <c r="J1554" s="8" t="s">
        <v>185</v>
      </c>
    </row>
    <row r="1555" spans="1:10">
      <c r="A1555" s="5" t="s">
        <v>961</v>
      </c>
      <c r="B1555" s="6">
        <v>44831.844467256946</v>
      </c>
      <c r="C1555" s="5" t="s">
        <v>56</v>
      </c>
      <c r="D1555" s="13">
        <v>45132851562</v>
      </c>
      <c r="E1555" s="5" t="s">
        <v>57</v>
      </c>
      <c r="H1555" s="9">
        <v>705.22</v>
      </c>
      <c r="I1555" s="5" t="s">
        <v>22</v>
      </c>
      <c r="J1555" s="8" t="s">
        <v>185</v>
      </c>
    </row>
    <row r="1556" spans="1:10">
      <c r="A1556" s="5" t="s">
        <v>961</v>
      </c>
      <c r="B1556" s="6">
        <v>44831.844467256946</v>
      </c>
      <c r="C1556" s="5" t="s">
        <v>56</v>
      </c>
      <c r="D1556" s="13">
        <v>45172913281</v>
      </c>
      <c r="E1556" s="5" t="s">
        <v>57</v>
      </c>
      <c r="H1556" s="9">
        <v>10355.76</v>
      </c>
      <c r="I1556" s="5" t="s">
        <v>22</v>
      </c>
      <c r="J1556" s="8" t="s">
        <v>185</v>
      </c>
    </row>
    <row r="1557" spans="1:10">
      <c r="A1557" s="5" t="s">
        <v>961</v>
      </c>
      <c r="B1557" s="6">
        <v>44831.844467256946</v>
      </c>
      <c r="C1557" s="5" t="s">
        <v>56</v>
      </c>
      <c r="D1557" s="13">
        <v>45152844661</v>
      </c>
      <c r="E1557" s="5" t="s">
        <v>57</v>
      </c>
      <c r="H1557" s="9">
        <v>240</v>
      </c>
      <c r="I1557" s="5" t="s">
        <v>22</v>
      </c>
      <c r="J1557" s="5" t="s">
        <v>58</v>
      </c>
    </row>
    <row r="1558" spans="1:10">
      <c r="A1558" s="5" t="s">
        <v>961</v>
      </c>
      <c r="B1558" s="6">
        <v>44831.844467256946</v>
      </c>
      <c r="C1558" s="5" t="s">
        <v>56</v>
      </c>
      <c r="D1558" s="13">
        <v>45112983820</v>
      </c>
      <c r="E1558" s="5" t="s">
        <v>57</v>
      </c>
      <c r="H1558" s="9">
        <v>981.68</v>
      </c>
      <c r="I1558" s="5" t="s">
        <v>22</v>
      </c>
      <c r="J1558" s="5" t="s">
        <v>58</v>
      </c>
    </row>
    <row r="1559" spans="1:10">
      <c r="A1559" s="5" t="s">
        <v>961</v>
      </c>
      <c r="B1559" s="6">
        <v>44831.844467256946</v>
      </c>
      <c r="C1559" s="5" t="s">
        <v>56</v>
      </c>
      <c r="D1559" s="13">
        <v>45152844664</v>
      </c>
      <c r="E1559" s="5" t="s">
        <v>57</v>
      </c>
      <c r="H1559" s="9">
        <v>526.70000000000005</v>
      </c>
      <c r="I1559" s="5" t="s">
        <v>22</v>
      </c>
      <c r="J1559" s="5" t="s">
        <v>58</v>
      </c>
    </row>
    <row r="1560" spans="1:10">
      <c r="A1560" s="5" t="s">
        <v>961</v>
      </c>
      <c r="B1560" s="6">
        <v>44831.844467256946</v>
      </c>
      <c r="C1560" s="5" t="s">
        <v>56</v>
      </c>
      <c r="D1560" s="13">
        <v>45122969592</v>
      </c>
      <c r="E1560" s="5" t="s">
        <v>57</v>
      </c>
      <c r="H1560" s="9">
        <v>432</v>
      </c>
      <c r="I1560" s="5" t="s">
        <v>22</v>
      </c>
      <c r="J1560" s="5" t="s">
        <v>58</v>
      </c>
    </row>
    <row r="1561" spans="1:10">
      <c r="A1561" s="5" t="s">
        <v>961</v>
      </c>
      <c r="B1561" s="6">
        <v>44831.844467256946</v>
      </c>
      <c r="C1561" s="5" t="s">
        <v>56</v>
      </c>
      <c r="D1561" s="13">
        <v>45172913503</v>
      </c>
      <c r="E1561" s="5" t="s">
        <v>57</v>
      </c>
      <c r="H1561" s="9">
        <v>581.6</v>
      </c>
      <c r="I1561" s="5" t="s">
        <v>22</v>
      </c>
      <c r="J1561" s="5" t="s">
        <v>58</v>
      </c>
    </row>
    <row r="1562" spans="1:10">
      <c r="A1562" s="5" t="s">
        <v>961</v>
      </c>
      <c r="B1562" s="6">
        <v>44831.844467256946</v>
      </c>
      <c r="C1562" s="5" t="s">
        <v>56</v>
      </c>
      <c r="D1562" s="13">
        <v>45152846241</v>
      </c>
      <c r="E1562" s="5" t="s">
        <v>57</v>
      </c>
      <c r="H1562" s="9">
        <v>612.1</v>
      </c>
      <c r="I1562" s="5" t="s">
        <v>22</v>
      </c>
      <c r="J1562" s="5" t="s">
        <v>58</v>
      </c>
    </row>
    <row r="1563" spans="1:10">
      <c r="A1563" s="5" t="s">
        <v>961</v>
      </c>
      <c r="B1563" s="6">
        <v>44831.844467256946</v>
      </c>
      <c r="C1563" s="5" t="s">
        <v>56</v>
      </c>
      <c r="D1563" s="13">
        <v>45162945476</v>
      </c>
      <c r="E1563" s="5" t="s">
        <v>57</v>
      </c>
      <c r="H1563" s="9">
        <v>169.45</v>
      </c>
      <c r="I1563" s="5" t="s">
        <v>22</v>
      </c>
      <c r="J1563" s="5" t="s">
        <v>197</v>
      </c>
    </row>
    <row r="1564" spans="1:10">
      <c r="A1564" s="5" t="s">
        <v>961</v>
      </c>
      <c r="B1564" s="6">
        <v>44831.844467256946</v>
      </c>
      <c r="C1564" s="5" t="s">
        <v>56</v>
      </c>
      <c r="D1564" s="13">
        <v>45132851751</v>
      </c>
      <c r="E1564" s="5" t="s">
        <v>57</v>
      </c>
      <c r="H1564" s="9">
        <v>515.34</v>
      </c>
      <c r="I1564" s="5" t="s">
        <v>22</v>
      </c>
      <c r="J1564" s="5" t="s">
        <v>197</v>
      </c>
    </row>
    <row r="1565" spans="1:10">
      <c r="A1565" s="5" t="s">
        <v>961</v>
      </c>
      <c r="B1565" s="6">
        <v>44831.844467256946</v>
      </c>
      <c r="C1565" s="5" t="s">
        <v>56</v>
      </c>
      <c r="D1565" s="13">
        <v>45152846955</v>
      </c>
      <c r="E1565" s="5" t="s">
        <v>57</v>
      </c>
      <c r="H1565" s="9">
        <v>374.4</v>
      </c>
      <c r="I1565" s="5" t="s">
        <v>22</v>
      </c>
      <c r="J1565" s="5" t="s">
        <v>197</v>
      </c>
    </row>
    <row r="1566" spans="1:10">
      <c r="A1566" s="5" t="s">
        <v>961</v>
      </c>
      <c r="B1566" s="6">
        <v>44831.844467256946</v>
      </c>
      <c r="C1566" s="5" t="s">
        <v>56</v>
      </c>
      <c r="D1566" s="13">
        <v>45122969988</v>
      </c>
      <c r="E1566" s="5" t="s">
        <v>57</v>
      </c>
      <c r="H1566" s="9">
        <v>885.91</v>
      </c>
      <c r="I1566" s="5" t="s">
        <v>22</v>
      </c>
      <c r="J1566" s="5" t="s">
        <v>197</v>
      </c>
    </row>
    <row r="1567" spans="1:10">
      <c r="A1567" s="5" t="s">
        <v>961</v>
      </c>
      <c r="B1567" s="6">
        <v>44831.844467256946</v>
      </c>
      <c r="C1567" s="5" t="s">
        <v>56</v>
      </c>
      <c r="D1567" s="13">
        <v>45162945154</v>
      </c>
      <c r="E1567" s="5" t="s">
        <v>57</v>
      </c>
      <c r="H1567" s="9">
        <v>679</v>
      </c>
      <c r="I1567" s="5" t="s">
        <v>22</v>
      </c>
      <c r="J1567" s="5" t="s">
        <v>197</v>
      </c>
    </row>
    <row r="1568" spans="1:10">
      <c r="A1568" s="5" t="s">
        <v>961</v>
      </c>
      <c r="B1568" s="6">
        <v>44831.844467256946</v>
      </c>
      <c r="C1568" s="5" t="s">
        <v>56</v>
      </c>
      <c r="D1568" s="13">
        <v>45143221749</v>
      </c>
      <c r="E1568" s="5" t="s">
        <v>57</v>
      </c>
      <c r="H1568" s="9">
        <v>331.3</v>
      </c>
      <c r="I1568" s="5" t="s">
        <v>22</v>
      </c>
      <c r="J1568" s="5" t="s">
        <v>197</v>
      </c>
    </row>
    <row r="1569" spans="1:10">
      <c r="A1569" s="5" t="s">
        <v>961</v>
      </c>
      <c r="B1569" s="6">
        <v>44831.844467256946</v>
      </c>
      <c r="C1569" s="5" t="s">
        <v>56</v>
      </c>
      <c r="D1569" s="13">
        <v>45122971515</v>
      </c>
      <c r="E1569" s="5" t="s">
        <v>57</v>
      </c>
      <c r="H1569" s="9">
        <v>385</v>
      </c>
      <c r="I1569" s="5" t="s">
        <v>22</v>
      </c>
      <c r="J1569" s="5" t="s">
        <v>197</v>
      </c>
    </row>
    <row r="1570" spans="1:10">
      <c r="A1570" s="5" t="s">
        <v>961</v>
      </c>
      <c r="B1570" s="6">
        <v>44831.844467256946</v>
      </c>
      <c r="C1570" s="5" t="s">
        <v>56</v>
      </c>
      <c r="D1570" s="13">
        <v>45143222185</v>
      </c>
      <c r="E1570" s="5" t="s">
        <v>57</v>
      </c>
      <c r="H1570" s="9">
        <v>141.5</v>
      </c>
      <c r="I1570" s="5" t="s">
        <v>22</v>
      </c>
      <c r="J1570" s="5" t="s">
        <v>197</v>
      </c>
    </row>
    <row r="1571" spans="1:10">
      <c r="A1571" s="5" t="s">
        <v>961</v>
      </c>
      <c r="B1571" s="6">
        <v>44831.844467256946</v>
      </c>
      <c r="C1571" s="5" t="s">
        <v>56</v>
      </c>
      <c r="D1571" s="13">
        <v>297502001420018</v>
      </c>
      <c r="E1571" s="5" t="s">
        <v>60</v>
      </c>
      <c r="H1571" s="9">
        <v>46523.4</v>
      </c>
      <c r="I1571" s="5" t="s">
        <v>22</v>
      </c>
      <c r="J1571" s="5" t="s">
        <v>195</v>
      </c>
    </row>
    <row r="1572" spans="1:10">
      <c r="A1572" s="5" t="s">
        <v>961</v>
      </c>
      <c r="B1572" s="6">
        <v>44831.844467256946</v>
      </c>
      <c r="C1572" s="5" t="s">
        <v>56</v>
      </c>
      <c r="D1572" s="13">
        <v>297502001420018</v>
      </c>
      <c r="E1572" s="5" t="s">
        <v>368</v>
      </c>
      <c r="H1572" s="9">
        <v>696</v>
      </c>
      <c r="I1572" s="5" t="s">
        <v>22</v>
      </c>
      <c r="J1572" s="5" t="s">
        <v>195</v>
      </c>
    </row>
    <row r="1573" spans="1:10">
      <c r="A1573" s="5" t="s">
        <v>961</v>
      </c>
      <c r="B1573" s="6">
        <v>44831.844467256946</v>
      </c>
      <c r="C1573" s="5" t="s">
        <v>56</v>
      </c>
      <c r="D1573" s="13">
        <v>297101005590022</v>
      </c>
      <c r="E1573" s="5" t="s">
        <v>60</v>
      </c>
      <c r="H1573" s="9">
        <v>57283.31</v>
      </c>
      <c r="I1573" s="5" t="s">
        <v>22</v>
      </c>
      <c r="J1573" s="5" t="s">
        <v>200</v>
      </c>
    </row>
    <row r="1574" spans="1:10">
      <c r="A1574" s="5" t="s">
        <v>961</v>
      </c>
      <c r="B1574" s="6">
        <v>44831.844467256946</v>
      </c>
      <c r="C1574" s="5" t="s">
        <v>56</v>
      </c>
      <c r="D1574" s="13">
        <v>297101005590022</v>
      </c>
      <c r="E1574" s="5" t="s">
        <v>368</v>
      </c>
      <c r="H1574" s="9">
        <v>4176</v>
      </c>
      <c r="I1574" s="5" t="s">
        <v>22</v>
      </c>
      <c r="J1574" s="5" t="s">
        <v>200</v>
      </c>
    </row>
    <row r="1575" spans="1:10">
      <c r="A1575" s="5" t="s">
        <v>962</v>
      </c>
      <c r="B1575" s="6">
        <v>44831.844467256946</v>
      </c>
      <c r="C1575" s="5" t="s">
        <v>202</v>
      </c>
      <c r="D1575" s="11"/>
      <c r="E1575" s="8"/>
      <c r="F1575" s="9">
        <v>12766.5</v>
      </c>
      <c r="I1575" s="7" t="s">
        <v>9</v>
      </c>
      <c r="J1575" s="8" t="s">
        <v>186</v>
      </c>
    </row>
    <row r="1576" spans="1:10">
      <c r="A1576" s="5" t="s">
        <v>961</v>
      </c>
      <c r="B1576" s="6">
        <v>44831.844467256946</v>
      </c>
      <c r="C1576" s="5" t="s">
        <v>56</v>
      </c>
      <c r="D1576" s="11"/>
      <c r="E1576" s="8"/>
      <c r="F1576" s="9">
        <v>10978.9</v>
      </c>
      <c r="I1576" s="7" t="s">
        <v>9</v>
      </c>
      <c r="J1576" s="8" t="s">
        <v>63</v>
      </c>
    </row>
    <row r="1577" spans="1:10">
      <c r="A1577" s="5" t="s">
        <v>961</v>
      </c>
      <c r="B1577" s="6">
        <v>44831.844467256946</v>
      </c>
      <c r="C1577" s="5" t="s">
        <v>56</v>
      </c>
      <c r="D1577" s="11"/>
      <c r="E1577" s="8"/>
      <c r="F1577" s="9">
        <v>61484</v>
      </c>
      <c r="I1577" s="7" t="s">
        <v>9</v>
      </c>
      <c r="J1577" s="5" t="s">
        <v>64</v>
      </c>
    </row>
    <row r="1578" spans="1:10">
      <c r="A1578" s="5" t="s">
        <v>961</v>
      </c>
      <c r="B1578" s="6">
        <v>44831.844467256946</v>
      </c>
      <c r="C1578" s="5" t="s">
        <v>56</v>
      </c>
      <c r="D1578" s="11"/>
      <c r="E1578" s="8"/>
      <c r="F1578" s="9">
        <v>28294.5</v>
      </c>
      <c r="I1578" s="7" t="s">
        <v>9</v>
      </c>
      <c r="J1578" s="8" t="s">
        <v>188</v>
      </c>
    </row>
    <row r="1579" spans="1:10">
      <c r="A1579" s="5" t="s">
        <v>961</v>
      </c>
      <c r="B1579" s="6">
        <v>44831.844467256946</v>
      </c>
      <c r="C1579" s="5" t="s">
        <v>56</v>
      </c>
      <c r="D1579" s="11"/>
      <c r="E1579" s="8"/>
      <c r="F1579" s="9">
        <v>4441.3999999999996</v>
      </c>
      <c r="I1579" s="7" t="s">
        <v>9</v>
      </c>
      <c r="J1579" s="5" t="s">
        <v>271</v>
      </c>
    </row>
    <row r="1580" spans="1:10">
      <c r="A1580" s="5" t="s">
        <v>961</v>
      </c>
      <c r="B1580" s="6">
        <v>44831.844467256946</v>
      </c>
      <c r="C1580" s="5" t="s">
        <v>56</v>
      </c>
      <c r="D1580" s="11"/>
      <c r="E1580" s="8"/>
      <c r="F1580" s="9">
        <v>2950.8</v>
      </c>
      <c r="I1580" s="7" t="s">
        <v>9</v>
      </c>
      <c r="J1580" s="5" t="s">
        <v>272</v>
      </c>
    </row>
    <row r="1581" spans="1:10">
      <c r="A1581" s="5" t="s">
        <v>961</v>
      </c>
      <c r="B1581" s="6">
        <v>44831.844467256946</v>
      </c>
      <c r="C1581" s="5" t="s">
        <v>56</v>
      </c>
      <c r="D1581" s="11"/>
      <c r="E1581" s="8"/>
      <c r="F1581" s="9">
        <v>24187.5</v>
      </c>
      <c r="I1581" s="7" t="s">
        <v>9</v>
      </c>
      <c r="J1581" s="8" t="s">
        <v>190</v>
      </c>
    </row>
    <row r="1582" spans="1:10">
      <c r="A1582" s="5" t="s">
        <v>961</v>
      </c>
      <c r="B1582" s="6">
        <v>44831.844467256946</v>
      </c>
      <c r="C1582" s="5" t="s">
        <v>56</v>
      </c>
      <c r="D1582" s="11"/>
      <c r="E1582" s="8"/>
      <c r="F1582" s="9">
        <v>6974.7</v>
      </c>
      <c r="I1582" s="7" t="s">
        <v>9</v>
      </c>
      <c r="J1582" s="5" t="s">
        <v>58</v>
      </c>
    </row>
    <row r="1583" spans="1:10">
      <c r="A1583" s="5" t="s">
        <v>961</v>
      </c>
      <c r="B1583" s="6">
        <v>44831.844467256946</v>
      </c>
      <c r="C1583" s="5" t="s">
        <v>56</v>
      </c>
      <c r="D1583" s="11"/>
      <c r="E1583" s="8"/>
      <c r="F1583" s="9">
        <v>9484.4</v>
      </c>
      <c r="I1583" s="7" t="s">
        <v>9</v>
      </c>
      <c r="J1583" s="8" t="s">
        <v>199</v>
      </c>
    </row>
    <row r="1584" spans="1:10">
      <c r="A1584" s="5" t="s">
        <v>961</v>
      </c>
      <c r="B1584" s="6">
        <v>44831.844467256946</v>
      </c>
      <c r="C1584" s="5" t="s">
        <v>56</v>
      </c>
      <c r="D1584" s="11"/>
      <c r="E1584" s="8"/>
      <c r="F1584" s="9">
        <v>4842.2</v>
      </c>
      <c r="I1584" s="7" t="s">
        <v>9</v>
      </c>
      <c r="J1584" s="8" t="s">
        <v>273</v>
      </c>
    </row>
    <row r="1585" spans="1:10">
      <c r="A1585" s="5" t="s">
        <v>961</v>
      </c>
      <c r="B1585" s="6">
        <v>44831.844467256946</v>
      </c>
      <c r="C1585" s="5" t="s">
        <v>56</v>
      </c>
      <c r="D1585" s="11"/>
      <c r="E1585" s="8"/>
      <c r="F1585" s="9">
        <v>3623</v>
      </c>
      <c r="I1585" s="7" t="s">
        <v>9</v>
      </c>
      <c r="J1585" s="8" t="s">
        <v>274</v>
      </c>
    </row>
    <row r="1586" spans="1:10">
      <c r="A1586" s="5" t="s">
        <v>961</v>
      </c>
      <c r="B1586" s="6">
        <v>44831.844467256946</v>
      </c>
      <c r="C1586" s="5" t="s">
        <v>56</v>
      </c>
      <c r="D1586" s="11"/>
      <c r="E1586" s="8"/>
      <c r="F1586" s="9">
        <v>29674.6</v>
      </c>
      <c r="I1586" s="7" t="s">
        <v>9</v>
      </c>
      <c r="J1586" s="8" t="s">
        <v>66</v>
      </c>
    </row>
    <row r="1587" spans="1:10">
      <c r="A1587" s="5" t="s">
        <v>961</v>
      </c>
      <c r="B1587" s="6">
        <v>44831.844467256946</v>
      </c>
      <c r="C1587" s="5" t="s">
        <v>56</v>
      </c>
      <c r="D1587" s="11"/>
      <c r="E1587" s="8"/>
      <c r="F1587" s="9">
        <v>9956.6</v>
      </c>
      <c r="I1587" s="7" t="s">
        <v>9</v>
      </c>
      <c r="J1587" s="8" t="s">
        <v>275</v>
      </c>
    </row>
    <row r="1588" spans="1:10">
      <c r="A1588" s="5" t="s">
        <v>961</v>
      </c>
      <c r="B1588" s="6">
        <v>44831.844467256946</v>
      </c>
      <c r="C1588" s="5" t="s">
        <v>56</v>
      </c>
      <c r="D1588" s="11"/>
      <c r="E1588" s="8"/>
      <c r="F1588" s="9">
        <v>51298.7</v>
      </c>
      <c r="I1588" s="7" t="s">
        <v>9</v>
      </c>
      <c r="J1588" s="8" t="s">
        <v>276</v>
      </c>
    </row>
    <row r="1589" spans="1:10">
      <c r="A1589" s="10" t="s">
        <v>15</v>
      </c>
      <c r="B1589" s="3"/>
      <c r="C1589" s="3"/>
      <c r="D1589" s="16">
        <f>276349.34+4872</f>
        <v>281221.34000000003</v>
      </c>
      <c r="E1589" s="8"/>
      <c r="F1589" s="14">
        <f>SUM(F1522:G1588)</f>
        <v>281221.34000000003</v>
      </c>
      <c r="H1589" s="9"/>
      <c r="I1589" s="7"/>
      <c r="J1589" s="5"/>
    </row>
    <row r="1590" spans="1:10">
      <c r="A1590" s="12" t="s">
        <v>16</v>
      </c>
      <c r="B1590" s="12" t="s">
        <v>17</v>
      </c>
      <c r="C1590" s="12" t="s">
        <v>18</v>
      </c>
      <c r="D1590" s="11"/>
      <c r="E1590" s="8"/>
      <c r="H1590" s="9"/>
      <c r="I1590" s="7"/>
      <c r="J1590" s="5"/>
    </row>
    <row r="1591" spans="1:10" ht="15.75">
      <c r="D1591" s="21">
        <v>111897413</v>
      </c>
    </row>
    <row r="1592" spans="1:10" ht="15.75">
      <c r="D1592" s="21">
        <v>111897480</v>
      </c>
    </row>
    <row r="1594" spans="1:10">
      <c r="A1594" s="1" t="s">
        <v>0</v>
      </c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1:10">
      <c r="A1595" s="3" t="s">
        <v>990</v>
      </c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0">
      <c r="A1596" s="103" t="s">
        <v>0</v>
      </c>
      <c r="B1596" s="103" t="s">
        <v>2</v>
      </c>
      <c r="C1596" s="103" t="s">
        <v>3</v>
      </c>
      <c r="D1596" s="103" t="s">
        <v>4</v>
      </c>
      <c r="E1596" s="103" t="s">
        <v>5</v>
      </c>
      <c r="F1596" s="105" t="s">
        <v>6</v>
      </c>
      <c r="G1596" s="106"/>
      <c r="H1596" s="107"/>
      <c r="I1596" s="103" t="s">
        <v>7</v>
      </c>
      <c r="J1596" s="103" t="s">
        <v>8</v>
      </c>
    </row>
    <row r="1597" spans="1:10">
      <c r="A1597" s="104"/>
      <c r="B1597" s="104"/>
      <c r="C1597" s="104"/>
      <c r="D1597" s="104"/>
      <c r="E1597" s="104"/>
      <c r="F1597" s="46" t="s">
        <v>9</v>
      </c>
      <c r="G1597" s="46" t="s">
        <v>10</v>
      </c>
      <c r="H1597" s="46" t="s">
        <v>11</v>
      </c>
      <c r="I1597" s="104"/>
      <c r="J1597" s="104"/>
    </row>
    <row r="1598" spans="1:10">
      <c r="A1598" s="5" t="s">
        <v>1000</v>
      </c>
      <c r="B1598" s="6">
        <v>44832.421734965275</v>
      </c>
      <c r="C1598" s="5" t="s">
        <v>56</v>
      </c>
      <c r="D1598" s="11"/>
      <c r="E1598" s="8"/>
      <c r="G1598" s="9">
        <v>1920</v>
      </c>
      <c r="I1598" s="7" t="s">
        <v>10</v>
      </c>
      <c r="J1598" s="8" t="s">
        <v>205</v>
      </c>
    </row>
    <row r="1599" spans="1:10">
      <c r="A1599" s="5" t="s">
        <v>1000</v>
      </c>
      <c r="B1599" s="6">
        <v>44832.421734965275</v>
      </c>
      <c r="C1599" s="5" t="s">
        <v>56</v>
      </c>
      <c r="D1599" s="11"/>
      <c r="E1599" s="8"/>
      <c r="G1599" s="9">
        <v>28101.78</v>
      </c>
      <c r="I1599" s="7" t="s">
        <v>10</v>
      </c>
      <c r="J1599" s="5" t="s">
        <v>515</v>
      </c>
    </row>
    <row r="1600" spans="1:10">
      <c r="A1600" s="5" t="s">
        <v>1000</v>
      </c>
      <c r="B1600" s="6">
        <v>44832.421734965275</v>
      </c>
      <c r="C1600" s="5" t="s">
        <v>56</v>
      </c>
      <c r="D1600" s="13">
        <v>45112983323</v>
      </c>
      <c r="E1600" s="5" t="s">
        <v>57</v>
      </c>
      <c r="H1600" s="9">
        <v>2231.58</v>
      </c>
      <c r="I1600" s="5" t="s">
        <v>22</v>
      </c>
      <c r="J1600" s="5" t="s">
        <v>515</v>
      </c>
    </row>
    <row r="1601" spans="1:10">
      <c r="A1601" s="5" t="s">
        <v>1000</v>
      </c>
      <c r="B1601" s="6">
        <v>44832.421734965275</v>
      </c>
      <c r="C1601" s="5" t="s">
        <v>56</v>
      </c>
      <c r="D1601" s="13">
        <v>45112983323</v>
      </c>
      <c r="E1601" s="5" t="s">
        <v>57</v>
      </c>
      <c r="H1601" s="9">
        <v>264</v>
      </c>
      <c r="I1601" s="5" t="s">
        <v>22</v>
      </c>
      <c r="J1601" s="5" t="s">
        <v>515</v>
      </c>
    </row>
    <row r="1602" spans="1:10">
      <c r="A1602" s="5" t="s">
        <v>1000</v>
      </c>
      <c r="B1602" s="6">
        <v>44832.421734965275</v>
      </c>
      <c r="C1602" s="5" t="s">
        <v>56</v>
      </c>
      <c r="D1602" s="13">
        <v>45112983323</v>
      </c>
      <c r="E1602" s="5" t="s">
        <v>57</v>
      </c>
      <c r="H1602" s="9">
        <v>715.02</v>
      </c>
      <c r="I1602" s="5" t="s">
        <v>22</v>
      </c>
      <c r="J1602" s="5" t="s">
        <v>515</v>
      </c>
    </row>
    <row r="1603" spans="1:10">
      <c r="A1603" s="5" t="s">
        <v>1000</v>
      </c>
      <c r="B1603" s="6">
        <v>44832.421734965275</v>
      </c>
      <c r="C1603" s="5" t="s">
        <v>56</v>
      </c>
      <c r="D1603" s="13">
        <v>45112983323</v>
      </c>
      <c r="E1603" s="5" t="s">
        <v>57</v>
      </c>
      <c r="H1603" s="9">
        <v>386.4</v>
      </c>
      <c r="I1603" s="5" t="s">
        <v>22</v>
      </c>
      <c r="J1603" s="5" t="s">
        <v>515</v>
      </c>
    </row>
    <row r="1604" spans="1:10">
      <c r="A1604" s="5" t="s">
        <v>1000</v>
      </c>
      <c r="B1604" s="6">
        <v>44832.421734965275</v>
      </c>
      <c r="C1604" s="5" t="s">
        <v>56</v>
      </c>
      <c r="D1604" s="13">
        <v>45112983323</v>
      </c>
      <c r="E1604" s="5" t="s">
        <v>57</v>
      </c>
      <c r="H1604" s="9">
        <v>425.29</v>
      </c>
      <c r="I1604" s="5" t="s">
        <v>22</v>
      </c>
      <c r="J1604" s="5" t="s">
        <v>515</v>
      </c>
    </row>
    <row r="1605" spans="1:10">
      <c r="A1605" s="5" t="s">
        <v>1000</v>
      </c>
      <c r="B1605" s="6">
        <v>44832.421734965275</v>
      </c>
      <c r="C1605" s="5" t="s">
        <v>56</v>
      </c>
      <c r="D1605" s="13">
        <v>45112983323</v>
      </c>
      <c r="E1605" s="5" t="s">
        <v>57</v>
      </c>
      <c r="H1605" s="9">
        <v>54.71</v>
      </c>
      <c r="I1605" s="5" t="s">
        <v>22</v>
      </c>
      <c r="J1605" s="5" t="s">
        <v>515</v>
      </c>
    </row>
    <row r="1606" spans="1:10">
      <c r="A1606" s="5" t="s">
        <v>1000</v>
      </c>
      <c r="B1606" s="6">
        <v>44832.421734965275</v>
      </c>
      <c r="C1606" s="5" t="s">
        <v>56</v>
      </c>
      <c r="D1606" s="13">
        <v>45112983323</v>
      </c>
      <c r="E1606" s="5" t="s">
        <v>57</v>
      </c>
      <c r="H1606" s="9">
        <v>432</v>
      </c>
      <c r="I1606" s="5" t="s">
        <v>22</v>
      </c>
      <c r="J1606" s="5" t="s">
        <v>515</v>
      </c>
    </row>
    <row r="1607" spans="1:10">
      <c r="A1607" s="5" t="s">
        <v>1000</v>
      </c>
      <c r="B1607" s="6">
        <v>44832.421734965275</v>
      </c>
      <c r="C1607" s="5" t="s">
        <v>56</v>
      </c>
      <c r="D1607" s="13">
        <v>45112983323</v>
      </c>
      <c r="E1607" s="5" t="s">
        <v>57</v>
      </c>
      <c r="H1607" s="9">
        <v>249.6</v>
      </c>
      <c r="I1607" s="5" t="s">
        <v>22</v>
      </c>
      <c r="J1607" s="5" t="s">
        <v>515</v>
      </c>
    </row>
    <row r="1608" spans="1:10">
      <c r="A1608" s="5" t="s">
        <v>1000</v>
      </c>
      <c r="B1608" s="6">
        <v>44832.421734965275</v>
      </c>
      <c r="C1608" s="5" t="s">
        <v>56</v>
      </c>
      <c r="D1608" s="13">
        <v>45112983323</v>
      </c>
      <c r="E1608" s="5" t="s">
        <v>57</v>
      </c>
      <c r="H1608" s="9">
        <v>1026.96</v>
      </c>
      <c r="I1608" s="5" t="s">
        <v>22</v>
      </c>
      <c r="J1608" s="5" t="s">
        <v>515</v>
      </c>
    </row>
    <row r="1609" spans="1:10">
      <c r="A1609" s="5" t="s">
        <v>1000</v>
      </c>
      <c r="B1609" s="6">
        <v>44832.421734965275</v>
      </c>
      <c r="C1609" s="5" t="s">
        <v>56</v>
      </c>
      <c r="D1609" s="13">
        <v>45112983323</v>
      </c>
      <c r="E1609" s="5" t="s">
        <v>57</v>
      </c>
      <c r="H1609" s="9">
        <v>1842.9</v>
      </c>
      <c r="I1609" s="5" t="s">
        <v>22</v>
      </c>
      <c r="J1609" s="5" t="s">
        <v>515</v>
      </c>
    </row>
    <row r="1610" spans="1:10">
      <c r="A1610" s="5" t="s">
        <v>1000</v>
      </c>
      <c r="B1610" s="6">
        <v>44832.421734965275</v>
      </c>
      <c r="C1610" s="5" t="s">
        <v>56</v>
      </c>
      <c r="D1610" s="13">
        <v>45112983323</v>
      </c>
      <c r="E1610" s="5" t="s">
        <v>57</v>
      </c>
      <c r="H1610" s="9">
        <v>242.4</v>
      </c>
      <c r="I1610" s="5" t="s">
        <v>22</v>
      </c>
      <c r="J1610" s="5" t="s">
        <v>515</v>
      </c>
    </row>
    <row r="1611" spans="1:10">
      <c r="A1611" s="5" t="s">
        <v>1000</v>
      </c>
      <c r="B1611" s="6">
        <v>44832.421734965275</v>
      </c>
      <c r="C1611" s="5" t="s">
        <v>56</v>
      </c>
      <c r="D1611" s="13">
        <v>45112983323</v>
      </c>
      <c r="E1611" s="5" t="s">
        <v>57</v>
      </c>
      <c r="H1611" s="9">
        <v>916.8</v>
      </c>
      <c r="I1611" s="5" t="s">
        <v>22</v>
      </c>
      <c r="J1611" s="5" t="s">
        <v>515</v>
      </c>
    </row>
    <row r="1612" spans="1:10">
      <c r="A1612" s="5" t="s">
        <v>1000</v>
      </c>
      <c r="B1612" s="6">
        <v>44832.421734965275</v>
      </c>
      <c r="C1612" s="5" t="s">
        <v>56</v>
      </c>
      <c r="D1612" s="13">
        <v>45112983323</v>
      </c>
      <c r="E1612" s="5" t="s">
        <v>57</v>
      </c>
      <c r="H1612" s="9">
        <v>846.96</v>
      </c>
      <c r="I1612" s="5" t="s">
        <v>22</v>
      </c>
      <c r="J1612" s="5" t="s">
        <v>515</v>
      </c>
    </row>
    <row r="1613" spans="1:10">
      <c r="A1613" s="5" t="s">
        <v>1000</v>
      </c>
      <c r="B1613" s="6">
        <v>44832.421734965275</v>
      </c>
      <c r="C1613" s="5" t="s">
        <v>56</v>
      </c>
      <c r="D1613" s="13">
        <v>45112983323</v>
      </c>
      <c r="E1613" s="5" t="s">
        <v>57</v>
      </c>
      <c r="H1613" s="9">
        <v>422.4</v>
      </c>
      <c r="I1613" s="5" t="s">
        <v>22</v>
      </c>
      <c r="J1613" s="5" t="s">
        <v>515</v>
      </c>
    </row>
    <row r="1614" spans="1:10">
      <c r="A1614" s="5" t="s">
        <v>1000</v>
      </c>
      <c r="B1614" s="6">
        <v>44832.421734965275</v>
      </c>
      <c r="C1614" s="5" t="s">
        <v>56</v>
      </c>
      <c r="D1614" s="13">
        <v>45112983323</v>
      </c>
      <c r="E1614" s="5" t="s">
        <v>57</v>
      </c>
      <c r="H1614" s="9">
        <v>487.08</v>
      </c>
      <c r="I1614" s="5" t="s">
        <v>22</v>
      </c>
      <c r="J1614" s="5" t="s">
        <v>515</v>
      </c>
    </row>
    <row r="1615" spans="1:10">
      <c r="A1615" s="5" t="s">
        <v>1000</v>
      </c>
      <c r="B1615" s="6">
        <v>44832.421734965275</v>
      </c>
      <c r="C1615" s="5" t="s">
        <v>56</v>
      </c>
      <c r="D1615" s="13">
        <v>45112983323</v>
      </c>
      <c r="E1615" s="5" t="s">
        <v>57</v>
      </c>
      <c r="H1615" s="9">
        <v>1538.1</v>
      </c>
      <c r="I1615" s="5" t="s">
        <v>22</v>
      </c>
      <c r="J1615" s="5" t="s">
        <v>515</v>
      </c>
    </row>
    <row r="1616" spans="1:10">
      <c r="A1616" s="5" t="s">
        <v>1000</v>
      </c>
      <c r="B1616" s="6">
        <v>44832.421734965275</v>
      </c>
      <c r="C1616" s="5" t="s">
        <v>56</v>
      </c>
      <c r="D1616" s="13">
        <v>45112983323</v>
      </c>
      <c r="E1616" s="5" t="s">
        <v>57</v>
      </c>
      <c r="H1616" s="9">
        <v>1919.82</v>
      </c>
      <c r="I1616" s="5" t="s">
        <v>22</v>
      </c>
      <c r="J1616" s="5" t="s">
        <v>515</v>
      </c>
    </row>
    <row r="1617" spans="1:10">
      <c r="A1617" s="5" t="s">
        <v>1000</v>
      </c>
      <c r="B1617" s="6">
        <v>44832.421734965275</v>
      </c>
      <c r="C1617" s="5" t="s">
        <v>56</v>
      </c>
      <c r="D1617" s="13">
        <v>45112983323</v>
      </c>
      <c r="E1617" s="5" t="s">
        <v>57</v>
      </c>
      <c r="H1617" s="9">
        <v>1135.03</v>
      </c>
      <c r="I1617" s="5" t="s">
        <v>22</v>
      </c>
      <c r="J1617" s="5" t="s">
        <v>515</v>
      </c>
    </row>
    <row r="1618" spans="1:10">
      <c r="A1618" s="5" t="s">
        <v>1000</v>
      </c>
      <c r="B1618" s="6">
        <v>44832.421734965275</v>
      </c>
      <c r="C1618" s="5" t="s">
        <v>56</v>
      </c>
      <c r="D1618" s="13">
        <v>45112983323</v>
      </c>
      <c r="E1618" s="5" t="s">
        <v>57</v>
      </c>
      <c r="H1618" s="9">
        <v>1051.05</v>
      </c>
      <c r="I1618" s="5" t="s">
        <v>22</v>
      </c>
      <c r="J1618" s="5" t="s">
        <v>515</v>
      </c>
    </row>
    <row r="1619" spans="1:10">
      <c r="A1619" s="5" t="s">
        <v>1000</v>
      </c>
      <c r="B1619" s="6">
        <v>44832.421734965275</v>
      </c>
      <c r="C1619" s="5" t="s">
        <v>56</v>
      </c>
      <c r="D1619" s="13">
        <v>45112983323</v>
      </c>
      <c r="E1619" s="5" t="s">
        <v>57</v>
      </c>
      <c r="H1619" s="9">
        <v>590.1</v>
      </c>
      <c r="I1619" s="5" t="s">
        <v>22</v>
      </c>
      <c r="J1619" s="5" t="s">
        <v>515</v>
      </c>
    </row>
    <row r="1620" spans="1:10">
      <c r="A1620" s="5" t="s">
        <v>1000</v>
      </c>
      <c r="B1620" s="6">
        <v>44832.421734965275</v>
      </c>
      <c r="C1620" s="5" t="s">
        <v>56</v>
      </c>
      <c r="D1620" s="13">
        <v>45112983323</v>
      </c>
      <c r="E1620" s="5" t="s">
        <v>57</v>
      </c>
      <c r="H1620" s="9">
        <v>259.39999999999998</v>
      </c>
      <c r="I1620" s="5" t="s">
        <v>22</v>
      </c>
      <c r="J1620" s="5" t="s">
        <v>515</v>
      </c>
    </row>
    <row r="1621" spans="1:10">
      <c r="A1621" s="5" t="s">
        <v>1000</v>
      </c>
      <c r="B1621" s="6">
        <v>44832.421734965275</v>
      </c>
      <c r="C1621" s="5" t="s">
        <v>56</v>
      </c>
      <c r="D1621" s="11"/>
      <c r="E1621" s="8"/>
      <c r="F1621" s="9">
        <v>25353.7</v>
      </c>
      <c r="I1621" s="7" t="s">
        <v>9</v>
      </c>
      <c r="J1621" s="8" t="s">
        <v>187</v>
      </c>
    </row>
    <row r="1622" spans="1:10">
      <c r="A1622" s="5" t="s">
        <v>1000</v>
      </c>
      <c r="B1622" s="6">
        <v>44832.421734965275</v>
      </c>
      <c r="C1622" s="5" t="s">
        <v>56</v>
      </c>
      <c r="D1622" s="11"/>
      <c r="E1622" s="8"/>
      <c r="F1622" s="9">
        <v>15859.6</v>
      </c>
      <c r="I1622" s="7" t="s">
        <v>9</v>
      </c>
      <c r="J1622" s="8" t="s">
        <v>189</v>
      </c>
    </row>
    <row r="1623" spans="1:10">
      <c r="A1623" s="5" t="s">
        <v>1000</v>
      </c>
      <c r="B1623" s="6">
        <v>44832.421734965275</v>
      </c>
      <c r="C1623" s="5" t="s">
        <v>56</v>
      </c>
      <c r="D1623" s="11"/>
      <c r="E1623" s="8"/>
      <c r="F1623" s="9">
        <v>9527.7999999999993</v>
      </c>
      <c r="I1623" s="7" t="s">
        <v>9</v>
      </c>
      <c r="J1623" s="5" t="s">
        <v>198</v>
      </c>
    </row>
    <row r="1624" spans="1:10">
      <c r="A1624" s="5" t="s">
        <v>1000</v>
      </c>
      <c r="B1624" s="6">
        <v>44832.421734965275</v>
      </c>
      <c r="C1624" s="5" t="s">
        <v>56</v>
      </c>
      <c r="D1624" s="11"/>
      <c r="E1624" s="8"/>
      <c r="F1624" s="9">
        <v>1560</v>
      </c>
      <c r="I1624" s="7" t="s">
        <v>9</v>
      </c>
      <c r="J1624" s="8" t="s">
        <v>205</v>
      </c>
    </row>
    <row r="1625" spans="1:10">
      <c r="A1625" s="5" t="s">
        <v>1000</v>
      </c>
      <c r="B1625" s="6">
        <v>44832.421734965275</v>
      </c>
      <c r="C1625" s="5" t="s">
        <v>56</v>
      </c>
      <c r="D1625" s="11"/>
      <c r="E1625" s="8"/>
      <c r="F1625" s="9">
        <v>11683</v>
      </c>
      <c r="I1625" s="7" t="s">
        <v>9</v>
      </c>
      <c r="J1625" s="8" t="s">
        <v>192</v>
      </c>
    </row>
    <row r="1626" spans="1:10">
      <c r="A1626" s="10" t="s">
        <v>15</v>
      </c>
      <c r="B1626" s="3"/>
      <c r="C1626" s="3"/>
      <c r="D1626" s="16">
        <f>92683.48+1322.4</f>
        <v>94005.87999999999</v>
      </c>
      <c r="E1626" s="8"/>
      <c r="F1626" s="14">
        <f>SUM(F1598:G1625)</f>
        <v>94005.88</v>
      </c>
      <c r="H1626" s="9"/>
      <c r="I1626" s="7"/>
      <c r="J1626" s="8"/>
    </row>
    <row r="1627" spans="1:10">
      <c r="A1627" s="12" t="s">
        <v>16</v>
      </c>
      <c r="B1627" s="12" t="s">
        <v>17</v>
      </c>
      <c r="C1627" s="12" t="s">
        <v>18</v>
      </c>
      <c r="D1627" s="11"/>
      <c r="E1627" s="8"/>
      <c r="H1627" s="9"/>
      <c r="I1627" s="7"/>
      <c r="J1627" s="8"/>
    </row>
    <row r="1628" spans="1:10" ht="15.75">
      <c r="A1628" s="5"/>
      <c r="B1628" s="6"/>
      <c r="C1628" s="5"/>
      <c r="D1628" s="21">
        <v>111897414</v>
      </c>
      <c r="E1628" s="8"/>
      <c r="H1628" s="9"/>
      <c r="I1628" s="7"/>
      <c r="J1628" s="8"/>
    </row>
    <row r="1629" spans="1:10" ht="15.75">
      <c r="A1629" s="5"/>
      <c r="B1629" s="6"/>
      <c r="C1629" s="5"/>
      <c r="D1629" s="21">
        <v>111897484</v>
      </c>
      <c r="E1629" s="8"/>
      <c r="H1629" s="9"/>
      <c r="I1629" s="7"/>
      <c r="J1629" s="8"/>
    </row>
    <row r="1630" spans="1:10">
      <c r="A1630" s="5"/>
      <c r="B1630" s="6"/>
      <c r="C1630" s="5"/>
      <c r="D1630" s="11"/>
      <c r="E1630" s="8"/>
      <c r="H1630" s="9"/>
      <c r="I1630" s="7"/>
      <c r="J1630" s="8"/>
    </row>
    <row r="1631" spans="1:10">
      <c r="A1631" s="5" t="s">
        <v>998</v>
      </c>
      <c r="B1631" s="6">
        <v>44832.845311481484</v>
      </c>
      <c r="C1631" s="5" t="s">
        <v>56</v>
      </c>
      <c r="D1631" s="11"/>
      <c r="E1631" s="8"/>
      <c r="G1631" s="9">
        <v>15060.84</v>
      </c>
      <c r="I1631" s="7" t="s">
        <v>10</v>
      </c>
      <c r="J1631" s="5" t="s">
        <v>58</v>
      </c>
    </row>
    <row r="1632" spans="1:10">
      <c r="A1632" s="5" t="s">
        <v>998</v>
      </c>
      <c r="B1632" s="6">
        <v>44832.845311481484</v>
      </c>
      <c r="C1632" s="5" t="s">
        <v>56</v>
      </c>
      <c r="D1632" s="11"/>
      <c r="E1632" s="8"/>
      <c r="G1632" s="9">
        <v>672</v>
      </c>
      <c r="I1632" s="7" t="s">
        <v>10</v>
      </c>
      <c r="J1632" s="8" t="s">
        <v>66</v>
      </c>
    </row>
    <row r="1633" spans="1:10">
      <c r="A1633" s="5" t="s">
        <v>999</v>
      </c>
      <c r="B1633" s="6">
        <v>44832.845311481484</v>
      </c>
      <c r="C1633" s="5" t="s">
        <v>202</v>
      </c>
      <c r="D1633" s="13">
        <v>45122973258</v>
      </c>
      <c r="E1633" s="5" t="s">
        <v>57</v>
      </c>
      <c r="H1633" s="9">
        <v>10000</v>
      </c>
      <c r="I1633" s="5" t="s">
        <v>22</v>
      </c>
      <c r="J1633" s="5" t="s">
        <v>58</v>
      </c>
    </row>
    <row r="1634" spans="1:10">
      <c r="A1634" s="5" t="s">
        <v>999</v>
      </c>
      <c r="B1634" s="6">
        <v>44832.845311481484</v>
      </c>
      <c r="C1634" s="5" t="s">
        <v>202</v>
      </c>
      <c r="D1634" s="13">
        <v>45112986065</v>
      </c>
      <c r="E1634" s="5" t="s">
        <v>57</v>
      </c>
      <c r="H1634" s="9">
        <v>2188.71</v>
      </c>
      <c r="I1634" s="5" t="s">
        <v>22</v>
      </c>
      <c r="J1634" s="5" t="s">
        <v>515</v>
      </c>
    </row>
    <row r="1635" spans="1:10">
      <c r="A1635" s="5" t="s">
        <v>999</v>
      </c>
      <c r="B1635" s="6">
        <v>44832.845311481484</v>
      </c>
      <c r="C1635" s="5" t="s">
        <v>202</v>
      </c>
      <c r="D1635" s="13">
        <v>45143224131</v>
      </c>
      <c r="E1635" s="5" t="s">
        <v>57</v>
      </c>
      <c r="H1635" s="9">
        <v>472.8</v>
      </c>
      <c r="I1635" s="5" t="s">
        <v>22</v>
      </c>
      <c r="J1635" s="5" t="s">
        <v>197</v>
      </c>
    </row>
    <row r="1636" spans="1:10">
      <c r="A1636" s="5" t="s">
        <v>999</v>
      </c>
      <c r="B1636" s="6">
        <v>44832.845311481484</v>
      </c>
      <c r="C1636" s="5" t="s">
        <v>202</v>
      </c>
      <c r="D1636" s="13">
        <v>45162945303</v>
      </c>
      <c r="E1636" s="5" t="s">
        <v>57</v>
      </c>
      <c r="H1636" s="9">
        <v>6096</v>
      </c>
      <c r="I1636" s="5" t="s">
        <v>22</v>
      </c>
      <c r="J1636" s="5" t="s">
        <v>515</v>
      </c>
    </row>
    <row r="1637" spans="1:10">
      <c r="A1637" s="5" t="s">
        <v>998</v>
      </c>
      <c r="B1637" s="6">
        <v>44832.845311481484</v>
      </c>
      <c r="C1637" s="5" t="s">
        <v>56</v>
      </c>
      <c r="D1637" s="13">
        <v>45122972720</v>
      </c>
      <c r="E1637" s="5" t="s">
        <v>57</v>
      </c>
      <c r="H1637" s="9">
        <v>4246.92</v>
      </c>
      <c r="I1637" s="5" t="s">
        <v>22</v>
      </c>
      <c r="J1637" s="5" t="s">
        <v>58</v>
      </c>
    </row>
    <row r="1638" spans="1:10">
      <c r="A1638" s="5" t="s">
        <v>998</v>
      </c>
      <c r="B1638" s="6">
        <v>44832.845311481484</v>
      </c>
      <c r="C1638" s="5" t="s">
        <v>56</v>
      </c>
      <c r="D1638" s="13">
        <v>52316146573</v>
      </c>
      <c r="E1638" s="5" t="s">
        <v>57</v>
      </c>
      <c r="H1638" s="9">
        <v>266.02</v>
      </c>
      <c r="I1638" s="5" t="s">
        <v>22</v>
      </c>
      <c r="J1638" s="5" t="s">
        <v>58</v>
      </c>
    </row>
    <row r="1639" spans="1:10">
      <c r="A1639" s="5" t="s">
        <v>998</v>
      </c>
      <c r="B1639" s="6">
        <v>44832.845311481484</v>
      </c>
      <c r="C1639" s="5" t="s">
        <v>56</v>
      </c>
      <c r="D1639" s="13">
        <v>45162946771</v>
      </c>
      <c r="E1639" s="5" t="s">
        <v>57</v>
      </c>
      <c r="H1639" s="9">
        <v>4882.12</v>
      </c>
      <c r="I1639" s="5" t="s">
        <v>22</v>
      </c>
      <c r="J1639" s="5" t="s">
        <v>58</v>
      </c>
    </row>
    <row r="1640" spans="1:10">
      <c r="A1640" s="5" t="s">
        <v>998</v>
      </c>
      <c r="B1640" s="6">
        <v>44832.845311481484</v>
      </c>
      <c r="C1640" s="5" t="s">
        <v>56</v>
      </c>
      <c r="D1640" s="11">
        <v>2947176006</v>
      </c>
      <c r="E1640" s="8" t="s">
        <v>184</v>
      </c>
      <c r="H1640" s="9">
        <v>15000</v>
      </c>
      <c r="I1640" s="5" t="s">
        <v>22</v>
      </c>
      <c r="J1640" s="5" t="s">
        <v>195</v>
      </c>
    </row>
    <row r="1641" spans="1:10">
      <c r="A1641" s="5" t="s">
        <v>998</v>
      </c>
      <c r="B1641" s="6">
        <v>44832.845311481484</v>
      </c>
      <c r="C1641" s="5" t="s">
        <v>56</v>
      </c>
      <c r="D1641" s="13">
        <v>45152844638</v>
      </c>
      <c r="E1641" s="5" t="s">
        <v>57</v>
      </c>
      <c r="H1641" s="9">
        <v>12825.05</v>
      </c>
      <c r="I1641" s="5" t="s">
        <v>22</v>
      </c>
      <c r="J1641" s="5" t="s">
        <v>58</v>
      </c>
    </row>
    <row r="1642" spans="1:10">
      <c r="A1642" s="5" t="s">
        <v>998</v>
      </c>
      <c r="B1642" s="6">
        <v>44832.845311481484</v>
      </c>
      <c r="C1642" s="5" t="s">
        <v>56</v>
      </c>
      <c r="D1642" s="13">
        <v>52416165265</v>
      </c>
      <c r="E1642" s="5" t="s">
        <v>57</v>
      </c>
      <c r="H1642" s="9">
        <v>2375.1</v>
      </c>
      <c r="I1642" s="5" t="s">
        <v>22</v>
      </c>
      <c r="J1642" s="5" t="s">
        <v>58</v>
      </c>
    </row>
    <row r="1643" spans="1:10">
      <c r="A1643" s="5" t="s">
        <v>998</v>
      </c>
      <c r="B1643" s="6">
        <v>44832.845311481484</v>
      </c>
      <c r="C1643" s="5" t="s">
        <v>56</v>
      </c>
      <c r="D1643" s="11">
        <v>161239</v>
      </c>
      <c r="E1643" s="5" t="s">
        <v>194</v>
      </c>
      <c r="H1643" s="9">
        <v>9116</v>
      </c>
      <c r="I1643" s="5" t="s">
        <v>22</v>
      </c>
      <c r="J1643" s="5" t="s">
        <v>58</v>
      </c>
    </row>
    <row r="1644" spans="1:10">
      <c r="A1644" s="5" t="s">
        <v>998</v>
      </c>
      <c r="B1644" s="6">
        <v>44832.845311481484</v>
      </c>
      <c r="C1644" s="5" t="s">
        <v>56</v>
      </c>
      <c r="D1644" s="11">
        <v>161239</v>
      </c>
      <c r="E1644" s="5" t="s">
        <v>194</v>
      </c>
      <c r="H1644" s="9">
        <v>6881.6</v>
      </c>
      <c r="I1644" s="5" t="s">
        <v>22</v>
      </c>
      <c r="J1644" s="5" t="s">
        <v>58</v>
      </c>
    </row>
    <row r="1645" spans="1:10">
      <c r="A1645" s="5" t="s">
        <v>998</v>
      </c>
      <c r="B1645" s="6">
        <v>44832.845311481484</v>
      </c>
      <c r="C1645" s="5" t="s">
        <v>56</v>
      </c>
      <c r="D1645" s="13">
        <v>45172914588</v>
      </c>
      <c r="E1645" s="5" t="s">
        <v>57</v>
      </c>
      <c r="H1645" s="9">
        <v>1455.22</v>
      </c>
      <c r="I1645" s="5" t="s">
        <v>22</v>
      </c>
      <c r="J1645" s="5" t="s">
        <v>200</v>
      </c>
    </row>
    <row r="1646" spans="1:10">
      <c r="A1646" s="5" t="s">
        <v>998</v>
      </c>
      <c r="B1646" s="6">
        <v>44832.845311481484</v>
      </c>
      <c r="C1646" s="5" t="s">
        <v>56</v>
      </c>
      <c r="D1646" s="13">
        <v>45152846578</v>
      </c>
      <c r="E1646" s="5" t="s">
        <v>57</v>
      </c>
      <c r="H1646" s="9">
        <v>4128</v>
      </c>
      <c r="I1646" s="5" t="s">
        <v>22</v>
      </c>
      <c r="J1646" s="5" t="s">
        <v>58</v>
      </c>
    </row>
    <row r="1647" spans="1:10">
      <c r="A1647" s="5" t="s">
        <v>998</v>
      </c>
      <c r="B1647" s="6">
        <v>44832.845311481484</v>
      </c>
      <c r="C1647" s="5" t="s">
        <v>56</v>
      </c>
      <c r="D1647" s="13">
        <v>45132851426</v>
      </c>
      <c r="E1647" s="5" t="s">
        <v>57</v>
      </c>
      <c r="H1647" s="9">
        <v>3600</v>
      </c>
      <c r="I1647" s="5" t="s">
        <v>22</v>
      </c>
      <c r="J1647" s="5" t="s">
        <v>58</v>
      </c>
    </row>
    <row r="1648" spans="1:10">
      <c r="A1648" s="5" t="s">
        <v>998</v>
      </c>
      <c r="B1648" s="6">
        <v>44832.845311481484</v>
      </c>
      <c r="C1648" s="5" t="s">
        <v>56</v>
      </c>
      <c r="D1648" s="13">
        <v>45152846579</v>
      </c>
      <c r="E1648" s="5" t="s">
        <v>57</v>
      </c>
      <c r="H1648" s="9">
        <v>762</v>
      </c>
      <c r="I1648" s="5" t="s">
        <v>22</v>
      </c>
      <c r="J1648" s="5" t="s">
        <v>58</v>
      </c>
    </row>
    <row r="1649" spans="1:10">
      <c r="A1649" s="5" t="s">
        <v>998</v>
      </c>
      <c r="B1649" s="6">
        <v>44832.845311481484</v>
      </c>
      <c r="C1649" s="5" t="s">
        <v>56</v>
      </c>
      <c r="D1649" s="13">
        <v>45112985755</v>
      </c>
      <c r="E1649" s="5" t="s">
        <v>57</v>
      </c>
      <c r="H1649" s="9">
        <v>1704</v>
      </c>
      <c r="I1649" s="5" t="s">
        <v>22</v>
      </c>
      <c r="J1649" s="5" t="s">
        <v>58</v>
      </c>
    </row>
    <row r="1650" spans="1:10">
      <c r="A1650" s="5" t="s">
        <v>998</v>
      </c>
      <c r="B1650" s="6">
        <v>44832.845311481484</v>
      </c>
      <c r="C1650" s="5" t="s">
        <v>56</v>
      </c>
      <c r="D1650" s="13">
        <v>45152846580</v>
      </c>
      <c r="E1650" s="5" t="s">
        <v>57</v>
      </c>
      <c r="H1650" s="9">
        <v>3137</v>
      </c>
      <c r="I1650" s="5" t="s">
        <v>22</v>
      </c>
      <c r="J1650" s="5" t="s">
        <v>58</v>
      </c>
    </row>
    <row r="1651" spans="1:10">
      <c r="A1651" s="5" t="s">
        <v>998</v>
      </c>
      <c r="B1651" s="6">
        <v>44832.845311481484</v>
      </c>
      <c r="C1651" s="5" t="s">
        <v>56</v>
      </c>
      <c r="D1651" s="13">
        <v>45112985890</v>
      </c>
      <c r="E1651" s="5" t="s">
        <v>57</v>
      </c>
      <c r="H1651" s="9">
        <v>30312.68</v>
      </c>
      <c r="I1651" s="5" t="s">
        <v>22</v>
      </c>
      <c r="J1651" s="5" t="s">
        <v>515</v>
      </c>
    </row>
    <row r="1652" spans="1:10">
      <c r="A1652" s="5" t="s">
        <v>998</v>
      </c>
      <c r="B1652" s="6">
        <v>44832.845311481484</v>
      </c>
      <c r="C1652" s="5" t="s">
        <v>56</v>
      </c>
      <c r="D1652" s="13">
        <v>45112985374</v>
      </c>
      <c r="E1652" s="5" t="s">
        <v>57</v>
      </c>
      <c r="H1652" s="9">
        <v>2509.92</v>
      </c>
      <c r="I1652" s="5" t="s">
        <v>22</v>
      </c>
      <c r="J1652" s="5" t="s">
        <v>515</v>
      </c>
    </row>
    <row r="1653" spans="1:10">
      <c r="A1653" s="5" t="s">
        <v>998</v>
      </c>
      <c r="B1653" s="6">
        <v>44832.845311481484</v>
      </c>
      <c r="C1653" s="5" t="s">
        <v>56</v>
      </c>
      <c r="D1653" s="13">
        <v>45112985374</v>
      </c>
      <c r="E1653" s="5" t="s">
        <v>57</v>
      </c>
      <c r="H1653" s="9">
        <v>124.8</v>
      </c>
      <c r="I1653" s="5" t="s">
        <v>22</v>
      </c>
      <c r="J1653" s="5" t="s">
        <v>515</v>
      </c>
    </row>
    <row r="1654" spans="1:10">
      <c r="A1654" s="5" t="s">
        <v>998</v>
      </c>
      <c r="B1654" s="6">
        <v>44832.845311481484</v>
      </c>
      <c r="C1654" s="5" t="s">
        <v>56</v>
      </c>
      <c r="D1654" s="13">
        <v>45112985374</v>
      </c>
      <c r="E1654" s="5" t="s">
        <v>57</v>
      </c>
      <c r="H1654" s="9">
        <v>1377.24</v>
      </c>
      <c r="I1654" s="5" t="s">
        <v>22</v>
      </c>
      <c r="J1654" s="5" t="s">
        <v>515</v>
      </c>
    </row>
    <row r="1655" spans="1:10">
      <c r="A1655" s="5" t="s">
        <v>998</v>
      </c>
      <c r="B1655" s="6">
        <v>44832.845311481484</v>
      </c>
      <c r="C1655" s="5" t="s">
        <v>56</v>
      </c>
      <c r="D1655" s="13">
        <v>45112985374</v>
      </c>
      <c r="E1655" s="5" t="s">
        <v>57</v>
      </c>
      <c r="H1655" s="9">
        <v>1310.22</v>
      </c>
      <c r="I1655" s="5" t="s">
        <v>22</v>
      </c>
      <c r="J1655" s="5" t="s">
        <v>515</v>
      </c>
    </row>
    <row r="1656" spans="1:10">
      <c r="A1656" s="5" t="s">
        <v>998</v>
      </c>
      <c r="B1656" s="6">
        <v>44832.845311481484</v>
      </c>
      <c r="C1656" s="5" t="s">
        <v>56</v>
      </c>
      <c r="D1656" s="13">
        <v>45112985374</v>
      </c>
      <c r="E1656" s="5" t="s">
        <v>57</v>
      </c>
      <c r="H1656" s="9">
        <v>1012.8</v>
      </c>
      <c r="I1656" s="5" t="s">
        <v>22</v>
      </c>
      <c r="J1656" s="5" t="s">
        <v>515</v>
      </c>
    </row>
    <row r="1657" spans="1:10">
      <c r="A1657" s="5" t="s">
        <v>998</v>
      </c>
      <c r="B1657" s="6">
        <v>44832.845311481484</v>
      </c>
      <c r="C1657" s="5" t="s">
        <v>56</v>
      </c>
      <c r="D1657" s="13">
        <v>45112985374</v>
      </c>
      <c r="E1657" s="5" t="s">
        <v>57</v>
      </c>
      <c r="H1657" s="9">
        <v>240</v>
      </c>
      <c r="I1657" s="5" t="s">
        <v>22</v>
      </c>
      <c r="J1657" s="5" t="s">
        <v>515</v>
      </c>
    </row>
    <row r="1658" spans="1:10">
      <c r="A1658" s="5" t="s">
        <v>998</v>
      </c>
      <c r="B1658" s="6">
        <v>44832.845311481484</v>
      </c>
      <c r="C1658" s="5" t="s">
        <v>56</v>
      </c>
      <c r="D1658" s="13">
        <v>45112985374</v>
      </c>
      <c r="E1658" s="5" t="s">
        <v>57</v>
      </c>
      <c r="H1658" s="9">
        <v>120</v>
      </c>
      <c r="I1658" s="5" t="s">
        <v>22</v>
      </c>
      <c r="J1658" s="5" t="s">
        <v>515</v>
      </c>
    </row>
    <row r="1659" spans="1:10">
      <c r="A1659" s="5" t="s">
        <v>998</v>
      </c>
      <c r="B1659" s="6">
        <v>44832.845311481484</v>
      </c>
      <c r="C1659" s="5" t="s">
        <v>56</v>
      </c>
      <c r="D1659" s="13">
        <v>45112985374</v>
      </c>
      <c r="E1659" s="5" t="s">
        <v>57</v>
      </c>
      <c r="H1659" s="9">
        <v>182.4</v>
      </c>
      <c r="I1659" s="5" t="s">
        <v>22</v>
      </c>
      <c r="J1659" s="5" t="s">
        <v>515</v>
      </c>
    </row>
    <row r="1660" spans="1:10">
      <c r="A1660" s="5" t="s">
        <v>998</v>
      </c>
      <c r="B1660" s="6">
        <v>44832.845311481484</v>
      </c>
      <c r="C1660" s="5" t="s">
        <v>56</v>
      </c>
      <c r="D1660" s="13">
        <v>45112985374</v>
      </c>
      <c r="E1660" s="5" t="s">
        <v>57</v>
      </c>
      <c r="H1660" s="9">
        <v>2688</v>
      </c>
      <c r="I1660" s="5" t="s">
        <v>22</v>
      </c>
      <c r="J1660" s="5" t="s">
        <v>515</v>
      </c>
    </row>
    <row r="1661" spans="1:10">
      <c r="A1661" s="5" t="s">
        <v>998</v>
      </c>
      <c r="B1661" s="6">
        <v>44832.845311481484</v>
      </c>
      <c r="C1661" s="5" t="s">
        <v>56</v>
      </c>
      <c r="D1661" s="13">
        <v>45112985374</v>
      </c>
      <c r="E1661" s="5" t="s">
        <v>57</v>
      </c>
      <c r="H1661" s="9">
        <v>2893.98</v>
      </c>
      <c r="I1661" s="5" t="s">
        <v>22</v>
      </c>
      <c r="J1661" s="5" t="s">
        <v>515</v>
      </c>
    </row>
    <row r="1662" spans="1:10">
      <c r="A1662" s="5" t="s">
        <v>998</v>
      </c>
      <c r="B1662" s="6">
        <v>44832.845311481484</v>
      </c>
      <c r="C1662" s="5" t="s">
        <v>56</v>
      </c>
      <c r="D1662" s="13">
        <v>45112985374</v>
      </c>
      <c r="E1662" s="5" t="s">
        <v>57</v>
      </c>
      <c r="H1662" s="9">
        <v>547.20000000000005</v>
      </c>
      <c r="I1662" s="5" t="s">
        <v>22</v>
      </c>
      <c r="J1662" s="5" t="s">
        <v>515</v>
      </c>
    </row>
    <row r="1663" spans="1:10">
      <c r="A1663" s="5" t="s">
        <v>998</v>
      </c>
      <c r="B1663" s="6">
        <v>44832.845311481484</v>
      </c>
      <c r="C1663" s="5" t="s">
        <v>56</v>
      </c>
      <c r="D1663" s="13">
        <v>45112985374</v>
      </c>
      <c r="E1663" s="5" t="s">
        <v>57</v>
      </c>
      <c r="H1663" s="9">
        <v>1627.02</v>
      </c>
      <c r="I1663" s="5" t="s">
        <v>22</v>
      </c>
      <c r="J1663" s="5" t="s">
        <v>515</v>
      </c>
    </row>
    <row r="1664" spans="1:10">
      <c r="A1664" s="5" t="s">
        <v>998</v>
      </c>
      <c r="B1664" s="6">
        <v>44832.845311481484</v>
      </c>
      <c r="C1664" s="5" t="s">
        <v>56</v>
      </c>
      <c r="D1664" s="13">
        <v>45112985374</v>
      </c>
      <c r="E1664" s="5" t="s">
        <v>57</v>
      </c>
      <c r="H1664" s="9">
        <v>441.6</v>
      </c>
      <c r="I1664" s="5" t="s">
        <v>22</v>
      </c>
      <c r="J1664" s="5" t="s">
        <v>515</v>
      </c>
    </row>
    <row r="1665" spans="1:10">
      <c r="A1665" s="5" t="s">
        <v>998</v>
      </c>
      <c r="B1665" s="6">
        <v>44832.845311481484</v>
      </c>
      <c r="C1665" s="5" t="s">
        <v>56</v>
      </c>
      <c r="D1665" s="13">
        <v>45112985374</v>
      </c>
      <c r="E1665" s="5" t="s">
        <v>57</v>
      </c>
      <c r="H1665" s="9">
        <v>2949.06</v>
      </c>
      <c r="I1665" s="5" t="s">
        <v>22</v>
      </c>
      <c r="J1665" s="5" t="s">
        <v>515</v>
      </c>
    </row>
    <row r="1666" spans="1:10">
      <c r="A1666" s="5" t="s">
        <v>998</v>
      </c>
      <c r="B1666" s="6">
        <v>44832.845311481484</v>
      </c>
      <c r="C1666" s="5" t="s">
        <v>56</v>
      </c>
      <c r="D1666" s="13">
        <v>45112985374</v>
      </c>
      <c r="E1666" s="5" t="s">
        <v>57</v>
      </c>
      <c r="H1666" s="9">
        <v>2755.2</v>
      </c>
      <c r="I1666" s="5" t="s">
        <v>22</v>
      </c>
      <c r="J1666" s="5" t="s">
        <v>515</v>
      </c>
    </row>
    <row r="1667" spans="1:10">
      <c r="A1667" s="5" t="s">
        <v>998</v>
      </c>
      <c r="B1667" s="6">
        <v>44832.845311481484</v>
      </c>
      <c r="C1667" s="5" t="s">
        <v>56</v>
      </c>
      <c r="D1667" s="13">
        <v>45112985374</v>
      </c>
      <c r="E1667" s="5" t="s">
        <v>57</v>
      </c>
      <c r="H1667" s="9">
        <v>1632</v>
      </c>
      <c r="I1667" s="5" t="s">
        <v>22</v>
      </c>
      <c r="J1667" s="5" t="s">
        <v>515</v>
      </c>
    </row>
    <row r="1668" spans="1:10">
      <c r="A1668" s="5" t="s">
        <v>998</v>
      </c>
      <c r="B1668" s="6">
        <v>44832.845311481484</v>
      </c>
      <c r="C1668" s="5" t="s">
        <v>56</v>
      </c>
      <c r="D1668" s="13">
        <v>45112985374</v>
      </c>
      <c r="E1668" s="5" t="s">
        <v>57</v>
      </c>
      <c r="H1668" s="9">
        <v>2260.3200000000002</v>
      </c>
      <c r="I1668" s="5" t="s">
        <v>22</v>
      </c>
      <c r="J1668" s="5" t="s">
        <v>515</v>
      </c>
    </row>
    <row r="1669" spans="1:10">
      <c r="A1669" s="5" t="s">
        <v>998</v>
      </c>
      <c r="B1669" s="6">
        <v>44832.845311481484</v>
      </c>
      <c r="C1669" s="5" t="s">
        <v>56</v>
      </c>
      <c r="D1669" s="13">
        <v>45112985374</v>
      </c>
      <c r="E1669" s="5" t="s">
        <v>57</v>
      </c>
      <c r="H1669" s="9">
        <v>937.68</v>
      </c>
      <c r="I1669" s="5" t="s">
        <v>22</v>
      </c>
      <c r="J1669" s="5" t="s">
        <v>515</v>
      </c>
    </row>
    <row r="1670" spans="1:10">
      <c r="A1670" s="5" t="s">
        <v>998</v>
      </c>
      <c r="B1670" s="6">
        <v>44832.845311481484</v>
      </c>
      <c r="C1670" s="5" t="s">
        <v>56</v>
      </c>
      <c r="D1670" s="11">
        <v>53114</v>
      </c>
      <c r="E1670" s="5" t="s">
        <v>409</v>
      </c>
      <c r="H1670" s="9">
        <v>24667.07</v>
      </c>
      <c r="I1670" s="5" t="s">
        <v>22</v>
      </c>
      <c r="J1670" s="5" t="s">
        <v>58</v>
      </c>
    </row>
    <row r="1671" spans="1:10">
      <c r="A1671" s="5" t="s">
        <v>998</v>
      </c>
      <c r="B1671" s="6">
        <v>44832.845311481484</v>
      </c>
      <c r="C1671" s="5" t="s">
        <v>56</v>
      </c>
      <c r="D1671" s="11">
        <v>53084</v>
      </c>
      <c r="E1671" s="5" t="s">
        <v>409</v>
      </c>
      <c r="H1671" s="9">
        <v>1443.92</v>
      </c>
      <c r="I1671" s="5" t="s">
        <v>22</v>
      </c>
      <c r="J1671" s="5" t="s">
        <v>58</v>
      </c>
    </row>
    <row r="1672" spans="1:10">
      <c r="A1672" s="5" t="s">
        <v>998</v>
      </c>
      <c r="B1672" s="6">
        <v>44832.845311481484</v>
      </c>
      <c r="C1672" s="5" t="s">
        <v>56</v>
      </c>
      <c r="D1672" s="13">
        <v>52116190506</v>
      </c>
      <c r="E1672" s="5" t="s">
        <v>57</v>
      </c>
      <c r="H1672" s="9">
        <v>508.35</v>
      </c>
      <c r="I1672" s="5" t="s">
        <v>22</v>
      </c>
      <c r="J1672" s="5" t="s">
        <v>58</v>
      </c>
    </row>
    <row r="1673" spans="1:10">
      <c r="A1673" s="5" t="s">
        <v>998</v>
      </c>
      <c r="B1673" s="6">
        <v>44832.845311481484</v>
      </c>
      <c r="C1673" s="5" t="s">
        <v>56</v>
      </c>
      <c r="D1673" s="13">
        <v>52116190504</v>
      </c>
      <c r="E1673" s="5" t="s">
        <v>57</v>
      </c>
      <c r="H1673" s="9">
        <v>202</v>
      </c>
      <c r="I1673" s="5" t="s">
        <v>22</v>
      </c>
      <c r="J1673" s="5" t="s">
        <v>58</v>
      </c>
    </row>
    <row r="1674" spans="1:10">
      <c r="A1674" s="5" t="s">
        <v>998</v>
      </c>
      <c r="B1674" s="6">
        <v>44832.845311481484</v>
      </c>
      <c r="C1674" s="5" t="s">
        <v>56</v>
      </c>
      <c r="D1674" s="13">
        <v>19050388240</v>
      </c>
      <c r="E1674" s="5" t="s">
        <v>57</v>
      </c>
      <c r="H1674" s="9">
        <v>5880</v>
      </c>
      <c r="I1674" s="5" t="s">
        <v>22</v>
      </c>
      <c r="J1674" s="5" t="s">
        <v>58</v>
      </c>
    </row>
    <row r="1675" spans="1:10">
      <c r="A1675" s="5" t="s">
        <v>998</v>
      </c>
      <c r="B1675" s="6">
        <v>44832.845311481484</v>
      </c>
      <c r="C1675" s="5" t="s">
        <v>56</v>
      </c>
      <c r="D1675" s="13">
        <v>45143224329</v>
      </c>
      <c r="E1675" s="5" t="s">
        <v>57</v>
      </c>
      <c r="H1675" s="9">
        <v>3080.4</v>
      </c>
      <c r="I1675" s="5" t="s">
        <v>22</v>
      </c>
      <c r="J1675" s="5" t="s">
        <v>58</v>
      </c>
    </row>
    <row r="1676" spans="1:10">
      <c r="A1676" s="5" t="s">
        <v>998</v>
      </c>
      <c r="B1676" s="6">
        <v>44832.845311481484</v>
      </c>
      <c r="C1676" s="5" t="s">
        <v>56</v>
      </c>
      <c r="D1676" s="13">
        <v>45112986065</v>
      </c>
      <c r="E1676" s="5" t="s">
        <v>57</v>
      </c>
      <c r="H1676" s="9">
        <v>9034.18</v>
      </c>
      <c r="I1676" s="5" t="s">
        <v>22</v>
      </c>
      <c r="J1676" s="5" t="s">
        <v>515</v>
      </c>
    </row>
    <row r="1677" spans="1:10">
      <c r="A1677" s="5" t="s">
        <v>998</v>
      </c>
      <c r="B1677" s="6">
        <v>44832.845311481484</v>
      </c>
      <c r="C1677" s="5" t="s">
        <v>56</v>
      </c>
      <c r="D1677" s="13">
        <v>45112986065</v>
      </c>
      <c r="E1677" s="5" t="s">
        <v>57</v>
      </c>
      <c r="H1677" s="9">
        <v>10772.56</v>
      </c>
      <c r="I1677" s="5" t="s">
        <v>22</v>
      </c>
      <c r="J1677" s="5" t="s">
        <v>515</v>
      </c>
    </row>
    <row r="1678" spans="1:10">
      <c r="A1678" s="5" t="s">
        <v>998</v>
      </c>
      <c r="B1678" s="6">
        <v>44832.845311481484</v>
      </c>
      <c r="C1678" s="5" t="s">
        <v>56</v>
      </c>
      <c r="D1678" s="13">
        <v>45112986065</v>
      </c>
      <c r="E1678" s="5" t="s">
        <v>57</v>
      </c>
      <c r="H1678" s="9">
        <v>4877.62</v>
      </c>
      <c r="I1678" s="5" t="s">
        <v>22</v>
      </c>
      <c r="J1678" s="5" t="s">
        <v>515</v>
      </c>
    </row>
    <row r="1679" spans="1:10">
      <c r="A1679" s="5" t="s">
        <v>998</v>
      </c>
      <c r="B1679" s="6">
        <v>44832.845311481484</v>
      </c>
      <c r="C1679" s="5" t="s">
        <v>56</v>
      </c>
      <c r="D1679" s="13">
        <v>45112986065</v>
      </c>
      <c r="E1679" s="5" t="s">
        <v>57</v>
      </c>
      <c r="H1679" s="9">
        <v>3904.32</v>
      </c>
      <c r="I1679" s="5" t="s">
        <v>22</v>
      </c>
      <c r="J1679" s="5" t="s">
        <v>515</v>
      </c>
    </row>
    <row r="1680" spans="1:10">
      <c r="A1680" s="5" t="s">
        <v>998</v>
      </c>
      <c r="B1680" s="6">
        <v>44832.845311481484</v>
      </c>
      <c r="C1680" s="5" t="s">
        <v>56</v>
      </c>
      <c r="D1680" s="13">
        <v>45112986065</v>
      </c>
      <c r="E1680" s="5" t="s">
        <v>57</v>
      </c>
      <c r="H1680" s="9">
        <v>1501.94</v>
      </c>
      <c r="I1680" s="5" t="s">
        <v>22</v>
      </c>
      <c r="J1680" s="5" t="s">
        <v>515</v>
      </c>
    </row>
    <row r="1681" spans="1:10">
      <c r="A1681" s="5" t="s">
        <v>998</v>
      </c>
      <c r="B1681" s="6">
        <v>44832.845311481484</v>
      </c>
      <c r="C1681" s="5" t="s">
        <v>56</v>
      </c>
      <c r="D1681" s="13">
        <v>45112986065</v>
      </c>
      <c r="E1681" s="5" t="s">
        <v>57</v>
      </c>
      <c r="H1681" s="9">
        <v>4226.4399999999996</v>
      </c>
      <c r="I1681" s="5" t="s">
        <v>22</v>
      </c>
      <c r="J1681" s="5" t="s">
        <v>515</v>
      </c>
    </row>
    <row r="1682" spans="1:10">
      <c r="A1682" s="5" t="s">
        <v>998</v>
      </c>
      <c r="B1682" s="6">
        <v>44832.845311481484</v>
      </c>
      <c r="C1682" s="5" t="s">
        <v>56</v>
      </c>
      <c r="D1682" s="13">
        <v>45112986065</v>
      </c>
      <c r="E1682" s="5" t="s">
        <v>57</v>
      </c>
      <c r="H1682" s="9">
        <v>9906.2900000000009</v>
      </c>
      <c r="I1682" s="5" t="s">
        <v>22</v>
      </c>
      <c r="J1682" s="5" t="s">
        <v>515</v>
      </c>
    </row>
    <row r="1683" spans="1:10">
      <c r="A1683" s="5" t="s">
        <v>998</v>
      </c>
      <c r="B1683" s="6">
        <v>44832.845311481484</v>
      </c>
      <c r="C1683" s="5" t="s">
        <v>56</v>
      </c>
      <c r="D1683" s="13">
        <v>45112986065</v>
      </c>
      <c r="E1683" s="5" t="s">
        <v>57</v>
      </c>
      <c r="H1683" s="9">
        <v>2657.34</v>
      </c>
      <c r="I1683" s="5" t="s">
        <v>22</v>
      </c>
      <c r="J1683" s="5" t="s">
        <v>515</v>
      </c>
    </row>
    <row r="1684" spans="1:10">
      <c r="A1684" s="5" t="s">
        <v>998</v>
      </c>
      <c r="B1684" s="6">
        <v>44832.845311481484</v>
      </c>
      <c r="C1684" s="5" t="s">
        <v>56</v>
      </c>
      <c r="D1684" s="13">
        <v>45112986065</v>
      </c>
      <c r="E1684" s="5" t="s">
        <v>57</v>
      </c>
      <c r="H1684" s="9">
        <v>13520.96</v>
      </c>
      <c r="I1684" s="5" t="s">
        <v>22</v>
      </c>
      <c r="J1684" s="5" t="s">
        <v>515</v>
      </c>
    </row>
    <row r="1685" spans="1:10">
      <c r="A1685" s="5" t="s">
        <v>998</v>
      </c>
      <c r="B1685" s="6">
        <v>44832.845311481484</v>
      </c>
      <c r="C1685" s="5" t="s">
        <v>56</v>
      </c>
      <c r="D1685" s="13">
        <v>45112986065</v>
      </c>
      <c r="E1685" s="5" t="s">
        <v>57</v>
      </c>
      <c r="H1685" s="9">
        <v>6706.26</v>
      </c>
      <c r="I1685" s="5" t="s">
        <v>22</v>
      </c>
      <c r="J1685" s="5" t="s">
        <v>515</v>
      </c>
    </row>
    <row r="1686" spans="1:10">
      <c r="A1686" s="5" t="s">
        <v>998</v>
      </c>
      <c r="B1686" s="6">
        <v>44832.845311481484</v>
      </c>
      <c r="C1686" s="5" t="s">
        <v>56</v>
      </c>
      <c r="D1686" s="13">
        <v>45112986065</v>
      </c>
      <c r="E1686" s="5" t="s">
        <v>57</v>
      </c>
      <c r="H1686" s="9">
        <v>7647.34</v>
      </c>
      <c r="I1686" s="5" t="s">
        <v>22</v>
      </c>
      <c r="J1686" s="5" t="s">
        <v>515</v>
      </c>
    </row>
    <row r="1687" spans="1:10">
      <c r="A1687" s="5" t="s">
        <v>998</v>
      </c>
      <c r="B1687" s="6">
        <v>44832.845311481484</v>
      </c>
      <c r="C1687" s="5" t="s">
        <v>56</v>
      </c>
      <c r="D1687" s="13">
        <v>45112986065</v>
      </c>
      <c r="E1687" s="5" t="s">
        <v>57</v>
      </c>
      <c r="H1687" s="9">
        <v>21119.74</v>
      </c>
      <c r="I1687" s="5" t="s">
        <v>22</v>
      </c>
      <c r="J1687" s="5" t="s">
        <v>515</v>
      </c>
    </row>
    <row r="1688" spans="1:10">
      <c r="A1688" s="5" t="s">
        <v>998</v>
      </c>
      <c r="B1688" s="6">
        <v>44832.845311481484</v>
      </c>
      <c r="C1688" s="5" t="s">
        <v>56</v>
      </c>
      <c r="D1688" s="13">
        <v>45122973116</v>
      </c>
      <c r="E1688" s="5" t="s">
        <v>57</v>
      </c>
      <c r="H1688" s="9">
        <v>882.8</v>
      </c>
      <c r="I1688" s="5" t="s">
        <v>22</v>
      </c>
      <c r="J1688" s="5" t="s">
        <v>197</v>
      </c>
    </row>
    <row r="1689" spans="1:10">
      <c r="A1689" s="5" t="s">
        <v>998</v>
      </c>
      <c r="B1689" s="6">
        <v>44832.845311481484</v>
      </c>
      <c r="C1689" s="5" t="s">
        <v>56</v>
      </c>
      <c r="D1689" s="13">
        <v>45112987390</v>
      </c>
      <c r="E1689" s="5" t="s">
        <v>57</v>
      </c>
      <c r="H1689" s="9">
        <v>443</v>
      </c>
      <c r="I1689" s="5" t="s">
        <v>22</v>
      </c>
      <c r="J1689" s="5" t="s">
        <v>197</v>
      </c>
    </row>
    <row r="1690" spans="1:10">
      <c r="A1690" s="5" t="s">
        <v>998</v>
      </c>
      <c r="B1690" s="6">
        <v>44832.845311481484</v>
      </c>
      <c r="C1690" s="5" t="s">
        <v>56</v>
      </c>
      <c r="D1690" s="13">
        <v>45162946726</v>
      </c>
      <c r="E1690" s="5" t="s">
        <v>57</v>
      </c>
      <c r="H1690" s="9">
        <v>726</v>
      </c>
      <c r="I1690" s="5" t="s">
        <v>22</v>
      </c>
      <c r="J1690" s="5" t="s">
        <v>197</v>
      </c>
    </row>
    <row r="1691" spans="1:10">
      <c r="A1691" s="5" t="s">
        <v>998</v>
      </c>
      <c r="B1691" s="6">
        <v>44832.845311481484</v>
      </c>
      <c r="C1691" s="5" t="s">
        <v>56</v>
      </c>
      <c r="D1691" s="13">
        <v>45112986065</v>
      </c>
      <c r="E1691" s="5" t="s">
        <v>57</v>
      </c>
      <c r="H1691" s="9">
        <v>6255.02</v>
      </c>
      <c r="I1691" s="5" t="s">
        <v>22</v>
      </c>
      <c r="J1691" s="5" t="s">
        <v>515</v>
      </c>
    </row>
    <row r="1692" spans="1:10">
      <c r="A1692" s="5" t="s">
        <v>998</v>
      </c>
      <c r="B1692" s="6">
        <v>44832.845311481484</v>
      </c>
      <c r="C1692" s="5" t="s">
        <v>56</v>
      </c>
      <c r="D1692" s="13">
        <v>51166777332</v>
      </c>
      <c r="E1692" s="5" t="s">
        <v>57</v>
      </c>
      <c r="H1692" s="9">
        <v>393.05</v>
      </c>
      <c r="I1692" s="5" t="s">
        <v>22</v>
      </c>
      <c r="J1692" s="5" t="s">
        <v>197</v>
      </c>
    </row>
    <row r="1693" spans="1:10">
      <c r="A1693" s="5" t="s">
        <v>998</v>
      </c>
      <c r="B1693" s="6">
        <v>44832.845311481484</v>
      </c>
      <c r="C1693" s="5" t="s">
        <v>56</v>
      </c>
      <c r="D1693" s="13">
        <v>45112986065</v>
      </c>
      <c r="E1693" s="5" t="s">
        <v>57</v>
      </c>
      <c r="H1693" s="9">
        <v>13937.76</v>
      </c>
      <c r="I1693" s="5" t="s">
        <v>22</v>
      </c>
      <c r="J1693" s="5" t="s">
        <v>515</v>
      </c>
    </row>
    <row r="1694" spans="1:10">
      <c r="A1694" s="5" t="s">
        <v>998</v>
      </c>
      <c r="B1694" s="6">
        <v>44832.845311481484</v>
      </c>
      <c r="C1694" s="5" t="s">
        <v>56</v>
      </c>
      <c r="D1694" s="13">
        <v>45112986065</v>
      </c>
      <c r="E1694" s="5" t="s">
        <v>57</v>
      </c>
      <c r="H1694" s="9">
        <v>10492.79</v>
      </c>
      <c r="I1694" s="5" t="s">
        <v>22</v>
      </c>
      <c r="J1694" s="5" t="s">
        <v>515</v>
      </c>
    </row>
    <row r="1695" spans="1:10">
      <c r="A1695" s="5" t="s">
        <v>998</v>
      </c>
      <c r="B1695" s="6">
        <v>44832.845311481484</v>
      </c>
      <c r="C1695" s="5" t="s">
        <v>56</v>
      </c>
      <c r="D1695" s="13">
        <v>45172914868</v>
      </c>
      <c r="E1695" s="5" t="s">
        <v>57</v>
      </c>
      <c r="H1695" s="9">
        <v>4505.3999999999996</v>
      </c>
      <c r="I1695" s="5" t="s">
        <v>22</v>
      </c>
      <c r="J1695" s="5" t="s">
        <v>197</v>
      </c>
    </row>
    <row r="1696" spans="1:10">
      <c r="A1696" s="5" t="s">
        <v>998</v>
      </c>
      <c r="B1696" s="6">
        <v>44832.845311481484</v>
      </c>
      <c r="C1696" s="5" t="s">
        <v>56</v>
      </c>
      <c r="D1696" s="13">
        <v>45172915032</v>
      </c>
      <c r="E1696" s="5" t="s">
        <v>57</v>
      </c>
      <c r="H1696" s="9">
        <v>75.430000000000007</v>
      </c>
      <c r="I1696" s="5" t="s">
        <v>22</v>
      </c>
      <c r="J1696" s="5" t="s">
        <v>197</v>
      </c>
    </row>
    <row r="1697" spans="1:10">
      <c r="A1697" s="5" t="s">
        <v>998</v>
      </c>
      <c r="B1697" s="6">
        <v>44832.845311481484</v>
      </c>
      <c r="C1697" s="5" t="s">
        <v>56</v>
      </c>
      <c r="D1697" s="13">
        <v>45112986065</v>
      </c>
      <c r="E1697" s="5" t="s">
        <v>57</v>
      </c>
      <c r="H1697" s="9">
        <v>11549.33</v>
      </c>
      <c r="I1697" s="5" t="s">
        <v>22</v>
      </c>
      <c r="J1697" s="5" t="s">
        <v>515</v>
      </c>
    </row>
    <row r="1698" spans="1:10">
      <c r="A1698" s="5" t="s">
        <v>998</v>
      </c>
      <c r="B1698" s="6">
        <v>44832.845311481484</v>
      </c>
      <c r="C1698" s="5" t="s">
        <v>56</v>
      </c>
      <c r="D1698" s="13">
        <v>45112986065</v>
      </c>
      <c r="E1698" s="5" t="s">
        <v>57</v>
      </c>
      <c r="H1698" s="9">
        <v>740</v>
      </c>
      <c r="I1698" s="5" t="s">
        <v>22</v>
      </c>
      <c r="J1698" s="5" t="s">
        <v>515</v>
      </c>
    </row>
    <row r="1699" spans="1:10">
      <c r="A1699" s="5" t="s">
        <v>998</v>
      </c>
      <c r="B1699" s="6">
        <v>44832.845311481484</v>
      </c>
      <c r="C1699" s="5" t="s">
        <v>56</v>
      </c>
      <c r="D1699" s="13">
        <v>45112986065</v>
      </c>
      <c r="E1699" s="5" t="s">
        <v>57</v>
      </c>
      <c r="H1699" s="9">
        <v>924.9</v>
      </c>
      <c r="I1699" s="5" t="s">
        <v>22</v>
      </c>
      <c r="J1699" s="5" t="s">
        <v>515</v>
      </c>
    </row>
    <row r="1700" spans="1:10">
      <c r="A1700" s="5" t="s">
        <v>998</v>
      </c>
      <c r="B1700" s="6">
        <v>44832.845311481484</v>
      </c>
      <c r="C1700" s="5" t="s">
        <v>56</v>
      </c>
      <c r="D1700" s="13">
        <v>45112987881</v>
      </c>
      <c r="E1700" s="5" t="s">
        <v>57</v>
      </c>
      <c r="H1700" s="9">
        <v>1508.5</v>
      </c>
      <c r="I1700" s="5" t="s">
        <v>22</v>
      </c>
      <c r="J1700" s="5" t="s">
        <v>197</v>
      </c>
    </row>
    <row r="1701" spans="1:10">
      <c r="A1701" s="5" t="s">
        <v>998</v>
      </c>
      <c r="B1701" s="6">
        <v>44832.845311481484</v>
      </c>
      <c r="C1701" s="5" t="s">
        <v>56</v>
      </c>
      <c r="D1701" s="13">
        <v>45112986065</v>
      </c>
      <c r="E1701" s="5" t="s">
        <v>57</v>
      </c>
      <c r="H1701" s="9">
        <v>1110</v>
      </c>
      <c r="I1701" s="5" t="s">
        <v>22</v>
      </c>
      <c r="J1701" s="5" t="s">
        <v>515</v>
      </c>
    </row>
    <row r="1702" spans="1:10">
      <c r="A1702" s="5" t="s">
        <v>998</v>
      </c>
      <c r="B1702" s="6">
        <v>44832.845311481484</v>
      </c>
      <c r="C1702" s="5" t="s">
        <v>56</v>
      </c>
      <c r="D1702" s="13">
        <v>45132853392</v>
      </c>
      <c r="E1702" s="5" t="s">
        <v>57</v>
      </c>
      <c r="H1702" s="9">
        <v>173.71</v>
      </c>
      <c r="I1702" s="5" t="s">
        <v>22</v>
      </c>
      <c r="J1702" s="5" t="s">
        <v>197</v>
      </c>
    </row>
    <row r="1703" spans="1:10">
      <c r="A1703" s="5" t="s">
        <v>998</v>
      </c>
      <c r="B1703" s="6">
        <v>44832.845311481484</v>
      </c>
      <c r="C1703" s="5" t="s">
        <v>56</v>
      </c>
      <c r="D1703" s="13">
        <v>45112986065</v>
      </c>
      <c r="E1703" s="5" t="s">
        <v>57</v>
      </c>
      <c r="H1703" s="9">
        <v>1724.2</v>
      </c>
      <c r="I1703" s="5" t="s">
        <v>22</v>
      </c>
      <c r="J1703" s="5" t="s">
        <v>515</v>
      </c>
    </row>
    <row r="1704" spans="1:10">
      <c r="A1704" s="5" t="s">
        <v>998</v>
      </c>
      <c r="B1704" s="6">
        <v>44832.845311481484</v>
      </c>
      <c r="C1704" s="5" t="s">
        <v>56</v>
      </c>
      <c r="D1704" s="13">
        <v>45112986065</v>
      </c>
      <c r="E1704" s="5" t="s">
        <v>57</v>
      </c>
      <c r="H1704" s="9">
        <v>2258.4</v>
      </c>
      <c r="I1704" s="5" t="s">
        <v>22</v>
      </c>
      <c r="J1704" s="5" t="s">
        <v>515</v>
      </c>
    </row>
    <row r="1705" spans="1:10">
      <c r="A1705" s="5" t="s">
        <v>998</v>
      </c>
      <c r="B1705" s="6">
        <v>44832.845311481484</v>
      </c>
      <c r="C1705" s="5" t="s">
        <v>56</v>
      </c>
      <c r="D1705" s="13">
        <v>45112987810</v>
      </c>
      <c r="E1705" s="5" t="s">
        <v>57</v>
      </c>
      <c r="H1705" s="9">
        <v>540.9</v>
      </c>
      <c r="I1705" s="5" t="s">
        <v>22</v>
      </c>
      <c r="J1705" s="5" t="s">
        <v>197</v>
      </c>
    </row>
    <row r="1706" spans="1:10">
      <c r="A1706" s="5" t="s">
        <v>998</v>
      </c>
      <c r="B1706" s="6">
        <v>44832.845311481484</v>
      </c>
      <c r="C1706" s="5" t="s">
        <v>56</v>
      </c>
      <c r="D1706" s="13">
        <v>45172915117</v>
      </c>
      <c r="E1706" s="5" t="s">
        <v>57</v>
      </c>
      <c r="H1706" s="9">
        <v>1442.36</v>
      </c>
      <c r="I1706" s="5" t="s">
        <v>22</v>
      </c>
      <c r="J1706" s="5" t="s">
        <v>197</v>
      </c>
    </row>
    <row r="1707" spans="1:10">
      <c r="A1707" s="5" t="s">
        <v>998</v>
      </c>
      <c r="B1707" s="6">
        <v>44832.845311481484</v>
      </c>
      <c r="C1707" s="5" t="s">
        <v>56</v>
      </c>
      <c r="D1707" s="13">
        <v>45112986065</v>
      </c>
      <c r="E1707" s="5" t="s">
        <v>57</v>
      </c>
      <c r="H1707" s="9">
        <v>185</v>
      </c>
      <c r="I1707" s="5" t="s">
        <v>22</v>
      </c>
      <c r="J1707" s="5" t="s">
        <v>515</v>
      </c>
    </row>
    <row r="1708" spans="1:10">
      <c r="A1708" s="5" t="s">
        <v>998</v>
      </c>
      <c r="B1708" s="6">
        <v>44832.845311481484</v>
      </c>
      <c r="C1708" s="5" t="s">
        <v>56</v>
      </c>
      <c r="D1708" s="13">
        <v>45112986065</v>
      </c>
      <c r="E1708" s="5" t="s">
        <v>57</v>
      </c>
      <c r="H1708" s="9">
        <v>244.2</v>
      </c>
      <c r="I1708" s="5" t="s">
        <v>22</v>
      </c>
      <c r="J1708" s="5" t="s">
        <v>515</v>
      </c>
    </row>
    <row r="1709" spans="1:10">
      <c r="A1709" s="5" t="s">
        <v>998</v>
      </c>
      <c r="B1709" s="6">
        <v>44832.845311481484</v>
      </c>
      <c r="C1709" s="5" t="s">
        <v>56</v>
      </c>
      <c r="D1709" s="13">
        <v>295402000470030</v>
      </c>
      <c r="E1709" s="5" t="s">
        <v>60</v>
      </c>
      <c r="H1709" s="9">
        <v>34038.11</v>
      </c>
      <c r="I1709" s="5" t="s">
        <v>22</v>
      </c>
      <c r="J1709" s="8" t="s">
        <v>61</v>
      </c>
    </row>
    <row r="1710" spans="1:10">
      <c r="A1710" s="5" t="s">
        <v>998</v>
      </c>
      <c r="B1710" s="6">
        <v>44832.845311481484</v>
      </c>
      <c r="C1710" s="5" t="s">
        <v>56</v>
      </c>
      <c r="D1710" s="13">
        <v>295402000470030</v>
      </c>
      <c r="E1710" s="5" t="s">
        <v>368</v>
      </c>
      <c r="H1710" s="9">
        <v>1392</v>
      </c>
      <c r="I1710" s="5" t="s">
        <v>22</v>
      </c>
      <c r="J1710" s="8" t="s">
        <v>61</v>
      </c>
    </row>
    <row r="1711" spans="1:10">
      <c r="A1711" s="5" t="s">
        <v>998</v>
      </c>
      <c r="B1711" s="6">
        <v>44832.845311481484</v>
      </c>
      <c r="C1711" s="5" t="s">
        <v>56</v>
      </c>
      <c r="D1711" s="13">
        <v>45112986065</v>
      </c>
      <c r="E1711" s="5" t="s">
        <v>57</v>
      </c>
      <c r="H1711" s="9">
        <v>1665</v>
      </c>
      <c r="I1711" s="5" t="s">
        <v>22</v>
      </c>
      <c r="J1711" s="5" t="s">
        <v>515</v>
      </c>
    </row>
    <row r="1712" spans="1:10">
      <c r="A1712" s="5" t="s">
        <v>998</v>
      </c>
      <c r="B1712" s="6">
        <v>44832.845311481484</v>
      </c>
      <c r="C1712" s="5" t="s">
        <v>56</v>
      </c>
      <c r="D1712" s="13">
        <v>45112986065</v>
      </c>
      <c r="E1712" s="5" t="s">
        <v>57</v>
      </c>
      <c r="H1712" s="9">
        <v>3019.2</v>
      </c>
      <c r="I1712" s="5" t="s">
        <v>22</v>
      </c>
      <c r="J1712" s="5" t="s">
        <v>515</v>
      </c>
    </row>
    <row r="1713" spans="1:10">
      <c r="A1713" s="5" t="s">
        <v>998</v>
      </c>
      <c r="B1713" s="6">
        <v>44832.845311481484</v>
      </c>
      <c r="C1713" s="5" t="s">
        <v>56</v>
      </c>
      <c r="D1713" s="13">
        <v>45112986065</v>
      </c>
      <c r="E1713" s="5" t="s">
        <v>57</v>
      </c>
      <c r="H1713" s="9">
        <v>1095.4000000000001</v>
      </c>
      <c r="I1713" s="5" t="s">
        <v>22</v>
      </c>
      <c r="J1713" s="5" t="s">
        <v>515</v>
      </c>
    </row>
    <row r="1714" spans="1:10">
      <c r="A1714" s="5" t="s">
        <v>998</v>
      </c>
      <c r="B1714" s="6">
        <v>44832.845311481484</v>
      </c>
      <c r="C1714" s="5" t="s">
        <v>56</v>
      </c>
      <c r="D1714" s="13">
        <v>297101005600040</v>
      </c>
      <c r="E1714" s="5" t="s">
        <v>60</v>
      </c>
      <c r="H1714" s="9">
        <v>107319.02</v>
      </c>
      <c r="I1714" s="5" t="s">
        <v>22</v>
      </c>
      <c r="J1714" s="5" t="s">
        <v>200</v>
      </c>
    </row>
    <row r="1715" spans="1:10">
      <c r="A1715" s="5" t="s">
        <v>998</v>
      </c>
      <c r="B1715" s="6">
        <v>44832.845311481484</v>
      </c>
      <c r="C1715" s="5" t="s">
        <v>56</v>
      </c>
      <c r="D1715" s="13">
        <v>297101005600040</v>
      </c>
      <c r="E1715" s="5" t="s">
        <v>368</v>
      </c>
      <c r="H1715" s="9">
        <v>8352</v>
      </c>
      <c r="I1715" s="5" t="s">
        <v>22</v>
      </c>
      <c r="J1715" s="5" t="s">
        <v>200</v>
      </c>
    </row>
    <row r="1716" spans="1:10">
      <c r="A1716" s="5" t="s">
        <v>998</v>
      </c>
      <c r="B1716" s="6">
        <v>44832.845311481484</v>
      </c>
      <c r="C1716" s="5" t="s">
        <v>56</v>
      </c>
      <c r="D1716" s="13">
        <v>45112986065</v>
      </c>
      <c r="E1716" s="5" t="s">
        <v>57</v>
      </c>
      <c r="H1716" s="9">
        <v>1850</v>
      </c>
      <c r="I1716" s="5" t="s">
        <v>22</v>
      </c>
      <c r="J1716" s="5" t="s">
        <v>515</v>
      </c>
    </row>
    <row r="1717" spans="1:10">
      <c r="A1717" s="5" t="s">
        <v>998</v>
      </c>
      <c r="B1717" s="6">
        <v>44832.845311481484</v>
      </c>
      <c r="C1717" s="5" t="s">
        <v>56</v>
      </c>
      <c r="D1717" s="13">
        <v>45172915388</v>
      </c>
      <c r="E1717" s="5" t="s">
        <v>57</v>
      </c>
      <c r="H1717" s="9">
        <v>374.4</v>
      </c>
      <c r="I1717" s="5" t="s">
        <v>22</v>
      </c>
      <c r="J1717" s="5" t="s">
        <v>197</v>
      </c>
    </row>
    <row r="1718" spans="1:10">
      <c r="A1718" s="5" t="s">
        <v>998</v>
      </c>
      <c r="B1718" s="6">
        <v>44832.845311481484</v>
      </c>
      <c r="C1718" s="5" t="s">
        <v>56</v>
      </c>
      <c r="D1718" s="13">
        <v>451129860651</v>
      </c>
      <c r="E1718" s="5" t="s">
        <v>57</v>
      </c>
      <c r="H1718" s="9">
        <v>925</v>
      </c>
      <c r="I1718" s="5" t="s">
        <v>22</v>
      </c>
      <c r="J1718" s="5" t="s">
        <v>515</v>
      </c>
    </row>
    <row r="1719" spans="1:10">
      <c r="A1719" s="5" t="s">
        <v>998</v>
      </c>
      <c r="B1719" s="6">
        <v>44832.845311481484</v>
      </c>
      <c r="C1719" s="5" t="s">
        <v>56</v>
      </c>
      <c r="D1719" s="13">
        <v>451129860652</v>
      </c>
      <c r="E1719" s="5" t="s">
        <v>57</v>
      </c>
      <c r="H1719" s="9">
        <v>1110</v>
      </c>
      <c r="I1719" s="5" t="s">
        <v>22</v>
      </c>
      <c r="J1719" s="5" t="s">
        <v>515</v>
      </c>
    </row>
    <row r="1720" spans="1:10">
      <c r="A1720" s="5" t="s">
        <v>998</v>
      </c>
      <c r="B1720" s="6">
        <v>44832.845311481484</v>
      </c>
      <c r="C1720" s="5" t="s">
        <v>56</v>
      </c>
      <c r="D1720" s="13">
        <v>45132853817</v>
      </c>
      <c r="E1720" s="5" t="s">
        <v>57</v>
      </c>
      <c r="H1720" s="9">
        <v>480</v>
      </c>
      <c r="I1720" s="5" t="s">
        <v>22</v>
      </c>
      <c r="J1720" s="5" t="s">
        <v>197</v>
      </c>
    </row>
    <row r="1721" spans="1:10">
      <c r="A1721" s="5" t="s">
        <v>998</v>
      </c>
      <c r="B1721" s="6">
        <v>44832.845311481484</v>
      </c>
      <c r="C1721" s="5" t="s">
        <v>56</v>
      </c>
      <c r="D1721" s="13">
        <v>45112986065</v>
      </c>
      <c r="E1721" s="5" t="s">
        <v>57</v>
      </c>
      <c r="H1721" s="9">
        <v>442.48</v>
      </c>
      <c r="I1721" s="5" t="s">
        <v>22</v>
      </c>
      <c r="J1721" s="5" t="s">
        <v>515</v>
      </c>
    </row>
    <row r="1722" spans="1:10">
      <c r="A1722" s="5" t="s">
        <v>998</v>
      </c>
      <c r="B1722" s="6">
        <v>44832.845311481484</v>
      </c>
      <c r="C1722" s="5" t="s">
        <v>56</v>
      </c>
      <c r="D1722" s="13">
        <v>45122974138</v>
      </c>
      <c r="E1722" s="5" t="s">
        <v>57</v>
      </c>
      <c r="H1722" s="9">
        <v>1478.4</v>
      </c>
      <c r="I1722" s="5" t="s">
        <v>22</v>
      </c>
      <c r="J1722" s="5" t="s">
        <v>197</v>
      </c>
    </row>
    <row r="1723" spans="1:10">
      <c r="A1723" s="5" t="s">
        <v>998</v>
      </c>
      <c r="B1723" s="6">
        <v>44832.845311481484</v>
      </c>
      <c r="C1723" s="5" t="s">
        <v>56</v>
      </c>
      <c r="D1723" s="13">
        <v>19340462543</v>
      </c>
      <c r="E1723" s="5" t="s">
        <v>57</v>
      </c>
      <c r="H1723" s="9">
        <v>4128.3</v>
      </c>
      <c r="I1723" s="5" t="s">
        <v>22</v>
      </c>
      <c r="J1723" s="5" t="s">
        <v>197</v>
      </c>
    </row>
    <row r="1724" spans="1:10">
      <c r="A1724" s="5" t="s">
        <v>998</v>
      </c>
      <c r="B1724" s="6">
        <v>44832.845311481484</v>
      </c>
      <c r="C1724" s="5" t="s">
        <v>56</v>
      </c>
      <c r="D1724" s="13">
        <v>297502001430032</v>
      </c>
      <c r="E1724" s="5" t="s">
        <v>60</v>
      </c>
      <c r="H1724" s="9">
        <v>399417.2</v>
      </c>
      <c r="I1724" s="5" t="s">
        <v>22</v>
      </c>
      <c r="J1724" s="5" t="s">
        <v>195</v>
      </c>
    </row>
    <row r="1725" spans="1:10">
      <c r="A1725" s="5" t="s">
        <v>998</v>
      </c>
      <c r="B1725" s="6">
        <v>44832.845311481484</v>
      </c>
      <c r="C1725" s="5" t="s">
        <v>56</v>
      </c>
      <c r="D1725" s="13">
        <v>297502001430032</v>
      </c>
      <c r="E1725" s="5" t="s">
        <v>368</v>
      </c>
      <c r="H1725" s="9">
        <v>21158.400000000001</v>
      </c>
      <c r="I1725" s="5" t="s">
        <v>22</v>
      </c>
      <c r="J1725" s="5" t="s">
        <v>195</v>
      </c>
    </row>
    <row r="1726" spans="1:10">
      <c r="A1726" s="5" t="s">
        <v>998</v>
      </c>
      <c r="B1726" s="6">
        <v>44832.845311481484</v>
      </c>
      <c r="C1726" s="5" t="s">
        <v>56</v>
      </c>
      <c r="D1726" s="13">
        <v>45112988444</v>
      </c>
      <c r="E1726" s="5" t="s">
        <v>57</v>
      </c>
      <c r="H1726" s="9">
        <v>528.77</v>
      </c>
      <c r="I1726" s="5" t="s">
        <v>22</v>
      </c>
      <c r="J1726" s="5" t="s">
        <v>197</v>
      </c>
    </row>
    <row r="1727" spans="1:10">
      <c r="A1727" s="5" t="s">
        <v>998</v>
      </c>
      <c r="B1727" s="6">
        <v>44832.845311481484</v>
      </c>
      <c r="C1727" s="5" t="s">
        <v>56</v>
      </c>
      <c r="D1727" s="13">
        <v>52316146573</v>
      </c>
      <c r="E1727" s="5" t="s">
        <v>57</v>
      </c>
      <c r="H1727" s="9">
        <v>131.04</v>
      </c>
      <c r="I1727" s="5" t="s">
        <v>22</v>
      </c>
      <c r="J1727" s="5" t="s">
        <v>58</v>
      </c>
    </row>
    <row r="1728" spans="1:10">
      <c r="A1728" s="5" t="s">
        <v>998</v>
      </c>
      <c r="B1728" s="6">
        <v>44832.845311481484</v>
      </c>
      <c r="C1728" s="5" t="s">
        <v>56</v>
      </c>
      <c r="D1728" s="13">
        <v>45143224355</v>
      </c>
      <c r="E1728" s="5" t="s">
        <v>57</v>
      </c>
      <c r="H1728" s="9">
        <v>706.78</v>
      </c>
      <c r="I1728" s="5" t="s">
        <v>22</v>
      </c>
      <c r="J1728" s="5" t="s">
        <v>197</v>
      </c>
    </row>
    <row r="1729" spans="1:10">
      <c r="A1729" s="5" t="s">
        <v>998</v>
      </c>
      <c r="B1729" s="6">
        <v>44832.845311481484</v>
      </c>
      <c r="C1729" s="5" t="s">
        <v>56</v>
      </c>
      <c r="D1729" s="13">
        <v>45132854091</v>
      </c>
      <c r="E1729" s="5" t="s">
        <v>57</v>
      </c>
      <c r="H1729" s="9">
        <v>3750.03</v>
      </c>
      <c r="I1729" s="5" t="s">
        <v>22</v>
      </c>
      <c r="J1729" s="5" t="s">
        <v>197</v>
      </c>
    </row>
    <row r="1730" spans="1:10">
      <c r="A1730" s="5" t="s">
        <v>998</v>
      </c>
      <c r="B1730" s="6">
        <v>44832.845311481484</v>
      </c>
      <c r="C1730" s="5" t="s">
        <v>56</v>
      </c>
      <c r="D1730" s="13">
        <v>45112988803</v>
      </c>
      <c r="E1730" s="5" t="s">
        <v>57</v>
      </c>
      <c r="H1730" s="9">
        <v>1354.75</v>
      </c>
      <c r="I1730" s="5" t="s">
        <v>22</v>
      </c>
      <c r="J1730" s="5" t="s">
        <v>197</v>
      </c>
    </row>
    <row r="1731" spans="1:10">
      <c r="A1731" s="5" t="s">
        <v>998</v>
      </c>
      <c r="B1731" s="6">
        <v>44832.845311481484</v>
      </c>
      <c r="C1731" s="5" t="s">
        <v>56</v>
      </c>
      <c r="D1731" s="11">
        <v>53053</v>
      </c>
      <c r="E1731" s="5" t="s">
        <v>409</v>
      </c>
      <c r="H1731" s="9">
        <v>45359.199999999997</v>
      </c>
      <c r="I1731" s="5" t="s">
        <v>22</v>
      </c>
      <c r="J1731" s="5" t="s">
        <v>58</v>
      </c>
    </row>
    <row r="1732" spans="1:10">
      <c r="A1732" s="5" t="s">
        <v>998</v>
      </c>
      <c r="B1732" s="6">
        <v>44832.845311481484</v>
      </c>
      <c r="C1732" s="5" t="s">
        <v>56</v>
      </c>
      <c r="D1732" s="13">
        <v>45112989104</v>
      </c>
      <c r="E1732" s="5" t="s">
        <v>57</v>
      </c>
      <c r="H1732" s="9">
        <v>111.3</v>
      </c>
      <c r="I1732" s="5" t="s">
        <v>22</v>
      </c>
      <c r="J1732" s="5" t="s">
        <v>197</v>
      </c>
    </row>
    <row r="1733" spans="1:10">
      <c r="A1733" s="5" t="s">
        <v>998</v>
      </c>
      <c r="B1733" s="6">
        <v>44832.845311481484</v>
      </c>
      <c r="C1733" s="5" t="s">
        <v>56</v>
      </c>
      <c r="D1733" s="13">
        <v>45122974880</v>
      </c>
      <c r="E1733" s="5" t="s">
        <v>57</v>
      </c>
      <c r="H1733" s="9">
        <v>3775.52</v>
      </c>
      <c r="I1733" s="5" t="s">
        <v>22</v>
      </c>
      <c r="J1733" s="5" t="s">
        <v>197</v>
      </c>
    </row>
    <row r="1734" spans="1:10">
      <c r="A1734" s="5" t="s">
        <v>998</v>
      </c>
      <c r="B1734" s="6">
        <v>44832.845311481484</v>
      </c>
      <c r="C1734" s="5" t="s">
        <v>56</v>
      </c>
      <c r="D1734" s="13">
        <v>52416167681</v>
      </c>
      <c r="E1734" s="5" t="s">
        <v>57</v>
      </c>
      <c r="H1734" s="9">
        <v>2400</v>
      </c>
      <c r="I1734" s="5" t="s">
        <v>22</v>
      </c>
      <c r="J1734" s="5" t="s">
        <v>197</v>
      </c>
    </row>
    <row r="1735" spans="1:10">
      <c r="A1735" s="5" t="s">
        <v>998</v>
      </c>
      <c r="B1735" s="6">
        <v>44832.845311481484</v>
      </c>
      <c r="C1735" s="5" t="s">
        <v>56</v>
      </c>
      <c r="D1735" s="13">
        <v>45162948041</v>
      </c>
      <c r="E1735" s="5" t="s">
        <v>57</v>
      </c>
      <c r="H1735" s="9">
        <v>187.2</v>
      </c>
      <c r="I1735" s="5" t="s">
        <v>22</v>
      </c>
      <c r="J1735" s="5" t="s">
        <v>197</v>
      </c>
    </row>
    <row r="1736" spans="1:10">
      <c r="A1736" s="5" t="s">
        <v>998</v>
      </c>
      <c r="B1736" s="6">
        <v>44832.845311481484</v>
      </c>
      <c r="C1736" s="5" t="s">
        <v>56</v>
      </c>
      <c r="D1736" s="13">
        <v>45162948041</v>
      </c>
      <c r="E1736" s="5" t="s">
        <v>57</v>
      </c>
      <c r="H1736" s="9">
        <v>125.7</v>
      </c>
      <c r="I1736" s="5" t="s">
        <v>22</v>
      </c>
      <c r="J1736" s="5" t="s">
        <v>197</v>
      </c>
    </row>
    <row r="1737" spans="1:10">
      <c r="A1737" s="5" t="s">
        <v>998</v>
      </c>
      <c r="B1737" s="6">
        <v>44832.845311481484</v>
      </c>
      <c r="C1737" s="5" t="s">
        <v>56</v>
      </c>
      <c r="D1737" s="13">
        <v>45162948041</v>
      </c>
      <c r="E1737" s="5" t="s">
        <v>57</v>
      </c>
      <c r="H1737" s="9">
        <v>90.27</v>
      </c>
      <c r="I1737" s="5" t="s">
        <v>22</v>
      </c>
      <c r="J1737" s="5" t="s">
        <v>197</v>
      </c>
    </row>
    <row r="1738" spans="1:10">
      <c r="A1738" s="5" t="s">
        <v>998</v>
      </c>
      <c r="B1738" s="6">
        <v>44832.845311481484</v>
      </c>
      <c r="C1738" s="5" t="s">
        <v>56</v>
      </c>
      <c r="D1738" s="13">
        <v>45162948041</v>
      </c>
      <c r="E1738" s="5" t="s">
        <v>57</v>
      </c>
      <c r="H1738" s="9">
        <v>61.19</v>
      </c>
      <c r="I1738" s="5" t="s">
        <v>22</v>
      </c>
      <c r="J1738" s="5" t="s">
        <v>197</v>
      </c>
    </row>
    <row r="1739" spans="1:10">
      <c r="A1739" s="5" t="s">
        <v>998</v>
      </c>
      <c r="B1739" s="6">
        <v>44832.845311481484</v>
      </c>
      <c r="C1739" s="5" t="s">
        <v>56</v>
      </c>
      <c r="D1739" s="13">
        <v>45162948041</v>
      </c>
      <c r="E1739" s="5" t="s">
        <v>57</v>
      </c>
      <c r="H1739" s="9">
        <v>115.2</v>
      </c>
      <c r="I1739" s="5" t="s">
        <v>22</v>
      </c>
      <c r="J1739" s="5" t="s">
        <v>197</v>
      </c>
    </row>
    <row r="1740" spans="1:10">
      <c r="A1740" s="5" t="s">
        <v>998</v>
      </c>
      <c r="B1740" s="6">
        <v>44832.845311481484</v>
      </c>
      <c r="C1740" s="5" t="s">
        <v>56</v>
      </c>
      <c r="D1740" s="13">
        <v>45162948041</v>
      </c>
      <c r="E1740" s="5" t="s">
        <v>57</v>
      </c>
      <c r="H1740" s="9">
        <v>177.38</v>
      </c>
      <c r="I1740" s="5" t="s">
        <v>22</v>
      </c>
      <c r="J1740" s="5" t="s">
        <v>197</v>
      </c>
    </row>
    <row r="1741" spans="1:10">
      <c r="A1741" s="5" t="s">
        <v>998</v>
      </c>
      <c r="B1741" s="6">
        <v>44832.845311481484</v>
      </c>
      <c r="C1741" s="5" t="s">
        <v>56</v>
      </c>
      <c r="D1741" s="13">
        <v>45162948041</v>
      </c>
      <c r="E1741" s="5" t="s">
        <v>57</v>
      </c>
      <c r="H1741" s="9">
        <v>60</v>
      </c>
      <c r="I1741" s="5" t="s">
        <v>22</v>
      </c>
      <c r="J1741" s="5" t="s">
        <v>197</v>
      </c>
    </row>
    <row r="1742" spans="1:10">
      <c r="A1742" s="5" t="s">
        <v>998</v>
      </c>
      <c r="B1742" s="6">
        <v>44832.845311481484</v>
      </c>
      <c r="C1742" s="5" t="s">
        <v>56</v>
      </c>
      <c r="D1742" s="13">
        <v>45162948041</v>
      </c>
      <c r="E1742" s="5" t="s">
        <v>57</v>
      </c>
      <c r="H1742" s="9">
        <v>62.57</v>
      </c>
      <c r="I1742" s="5" t="s">
        <v>22</v>
      </c>
      <c r="J1742" s="5" t="s">
        <v>197</v>
      </c>
    </row>
    <row r="1743" spans="1:10">
      <c r="A1743" s="5" t="s">
        <v>998</v>
      </c>
      <c r="B1743" s="6">
        <v>44832.845311481484</v>
      </c>
      <c r="C1743" s="5" t="s">
        <v>56</v>
      </c>
      <c r="D1743" s="13">
        <v>45162948041</v>
      </c>
      <c r="E1743" s="5" t="s">
        <v>57</v>
      </c>
      <c r="H1743" s="9">
        <v>729.05</v>
      </c>
      <c r="I1743" s="5" t="s">
        <v>22</v>
      </c>
      <c r="J1743" s="5" t="s">
        <v>197</v>
      </c>
    </row>
    <row r="1744" spans="1:10">
      <c r="A1744" s="5" t="s">
        <v>998</v>
      </c>
      <c r="B1744" s="6">
        <v>44832.845311481484</v>
      </c>
      <c r="C1744" s="5" t="s">
        <v>56</v>
      </c>
      <c r="D1744" s="13">
        <v>45162948041</v>
      </c>
      <c r="E1744" s="5" t="s">
        <v>57</v>
      </c>
      <c r="H1744" s="9">
        <v>129.80000000000001</v>
      </c>
      <c r="I1744" s="5" t="s">
        <v>22</v>
      </c>
      <c r="J1744" s="5" t="s">
        <v>197</v>
      </c>
    </row>
    <row r="1745" spans="1:10">
      <c r="A1745" s="5" t="s">
        <v>998</v>
      </c>
      <c r="B1745" s="6">
        <v>44832.845311481484</v>
      </c>
      <c r="C1745" s="5" t="s">
        <v>56</v>
      </c>
      <c r="D1745" s="13">
        <v>45162948041</v>
      </c>
      <c r="E1745" s="5" t="s">
        <v>57</v>
      </c>
      <c r="H1745" s="9">
        <v>180.08</v>
      </c>
      <c r="I1745" s="5" t="s">
        <v>22</v>
      </c>
      <c r="J1745" s="5" t="s">
        <v>197</v>
      </c>
    </row>
    <row r="1746" spans="1:10">
      <c r="A1746" s="5" t="s">
        <v>998</v>
      </c>
      <c r="B1746" s="6">
        <v>44832.845311481484</v>
      </c>
      <c r="C1746" s="5" t="s">
        <v>56</v>
      </c>
      <c r="D1746" s="13">
        <v>45162948041</v>
      </c>
      <c r="E1746" s="5" t="s">
        <v>57</v>
      </c>
      <c r="H1746" s="9">
        <v>192.8</v>
      </c>
      <c r="I1746" s="5" t="s">
        <v>22</v>
      </c>
      <c r="J1746" s="5" t="s">
        <v>197</v>
      </c>
    </row>
    <row r="1747" spans="1:10">
      <c r="A1747" s="5" t="s">
        <v>998</v>
      </c>
      <c r="B1747" s="6">
        <v>44832.845311481484</v>
      </c>
      <c r="C1747" s="5" t="s">
        <v>56</v>
      </c>
      <c r="D1747" s="13">
        <v>45162945303</v>
      </c>
      <c r="E1747" s="5" t="s">
        <v>57</v>
      </c>
      <c r="H1747" s="9">
        <v>1942</v>
      </c>
      <c r="I1747" s="5" t="s">
        <v>22</v>
      </c>
      <c r="J1747" s="5" t="s">
        <v>515</v>
      </c>
    </row>
    <row r="1748" spans="1:10">
      <c r="A1748" s="5" t="s">
        <v>998</v>
      </c>
      <c r="B1748" s="6">
        <v>44832.845311481484</v>
      </c>
      <c r="C1748" s="5" t="s">
        <v>56</v>
      </c>
      <c r="D1748" s="13">
        <v>45162945303</v>
      </c>
      <c r="E1748" s="5" t="s">
        <v>57</v>
      </c>
      <c r="H1748" s="9">
        <v>3007</v>
      </c>
      <c r="I1748" s="5" t="s">
        <v>22</v>
      </c>
      <c r="J1748" s="5" t="s">
        <v>515</v>
      </c>
    </row>
    <row r="1749" spans="1:10">
      <c r="A1749" s="5" t="s">
        <v>998</v>
      </c>
      <c r="B1749" s="6">
        <v>44832.845311481484</v>
      </c>
      <c r="C1749" s="5" t="s">
        <v>56</v>
      </c>
      <c r="D1749" s="13">
        <v>45162945303</v>
      </c>
      <c r="E1749" s="5" t="s">
        <v>57</v>
      </c>
      <c r="H1749" s="9">
        <v>4155.6000000000004</v>
      </c>
      <c r="I1749" s="5" t="s">
        <v>22</v>
      </c>
      <c r="J1749" s="5" t="s">
        <v>515</v>
      </c>
    </row>
    <row r="1750" spans="1:10">
      <c r="A1750" s="5" t="s">
        <v>998</v>
      </c>
      <c r="B1750" s="6">
        <v>44832.845311481484</v>
      </c>
      <c r="C1750" s="5" t="s">
        <v>56</v>
      </c>
      <c r="D1750" s="13">
        <v>45162945303</v>
      </c>
      <c r="E1750" s="5" t="s">
        <v>57</v>
      </c>
      <c r="H1750" s="9">
        <v>1688.4</v>
      </c>
      <c r="I1750" s="5" t="s">
        <v>22</v>
      </c>
      <c r="J1750" s="5" t="s">
        <v>515</v>
      </c>
    </row>
    <row r="1751" spans="1:10">
      <c r="A1751" s="5" t="s">
        <v>998</v>
      </c>
      <c r="B1751" s="6">
        <v>44832.845311481484</v>
      </c>
      <c r="C1751" s="5" t="s">
        <v>56</v>
      </c>
      <c r="D1751" s="13">
        <v>45162945303</v>
      </c>
      <c r="E1751" s="5" t="s">
        <v>57</v>
      </c>
      <c r="H1751" s="9">
        <v>1381.2</v>
      </c>
      <c r="I1751" s="5" t="s">
        <v>22</v>
      </c>
      <c r="J1751" s="5" t="s">
        <v>515</v>
      </c>
    </row>
    <row r="1752" spans="1:10">
      <c r="A1752" s="5" t="s">
        <v>998</v>
      </c>
      <c r="B1752" s="6">
        <v>44832.845311481484</v>
      </c>
      <c r="C1752" s="5" t="s">
        <v>56</v>
      </c>
      <c r="D1752" s="13">
        <v>45162945303</v>
      </c>
      <c r="E1752" s="5" t="s">
        <v>57</v>
      </c>
      <c r="H1752" s="9">
        <v>2320</v>
      </c>
      <c r="I1752" s="5" t="s">
        <v>22</v>
      </c>
      <c r="J1752" s="5" t="s">
        <v>515</v>
      </c>
    </row>
    <row r="1753" spans="1:10">
      <c r="A1753" s="5" t="s">
        <v>998</v>
      </c>
      <c r="B1753" s="6">
        <v>44832.845311481484</v>
      </c>
      <c r="C1753" s="5" t="s">
        <v>56</v>
      </c>
      <c r="D1753" s="13">
        <v>45162948041</v>
      </c>
      <c r="E1753" s="5" t="s">
        <v>57</v>
      </c>
      <c r="H1753" s="9">
        <v>49.46</v>
      </c>
      <c r="I1753" s="5" t="s">
        <v>22</v>
      </c>
      <c r="J1753" s="5" t="s">
        <v>197</v>
      </c>
    </row>
    <row r="1754" spans="1:10">
      <c r="A1754" s="5" t="s">
        <v>998</v>
      </c>
      <c r="B1754" s="6">
        <v>44832.845311481484</v>
      </c>
      <c r="C1754" s="5" t="s">
        <v>56</v>
      </c>
      <c r="D1754" s="13">
        <v>45162948041</v>
      </c>
      <c r="E1754" s="5" t="s">
        <v>57</v>
      </c>
      <c r="H1754" s="9">
        <v>150</v>
      </c>
      <c r="I1754" s="5" t="s">
        <v>22</v>
      </c>
      <c r="J1754" s="5" t="s">
        <v>197</v>
      </c>
    </row>
    <row r="1755" spans="1:10">
      <c r="A1755" s="5" t="s">
        <v>998</v>
      </c>
      <c r="B1755" s="6">
        <v>44832.845311481484</v>
      </c>
      <c r="C1755" s="5" t="s">
        <v>56</v>
      </c>
      <c r="D1755" s="13">
        <v>45162945303</v>
      </c>
      <c r="E1755" s="5" t="s">
        <v>57</v>
      </c>
      <c r="H1755" s="9">
        <v>5315.8</v>
      </c>
      <c r="I1755" s="5" t="s">
        <v>22</v>
      </c>
      <c r="J1755" s="5" t="s">
        <v>515</v>
      </c>
    </row>
    <row r="1756" spans="1:10">
      <c r="A1756" s="5" t="s">
        <v>998</v>
      </c>
      <c r="B1756" s="6">
        <v>44832.845311481484</v>
      </c>
      <c r="C1756" s="5" t="s">
        <v>56</v>
      </c>
      <c r="D1756" s="13">
        <v>45162945303</v>
      </c>
      <c r="E1756" s="5" t="s">
        <v>57</v>
      </c>
      <c r="H1756" s="9">
        <v>219</v>
      </c>
      <c r="I1756" s="5" t="s">
        <v>22</v>
      </c>
      <c r="J1756" s="5" t="s">
        <v>515</v>
      </c>
    </row>
    <row r="1757" spans="1:10">
      <c r="A1757" s="5" t="s">
        <v>998</v>
      </c>
      <c r="B1757" s="6">
        <v>44832.845311481484</v>
      </c>
      <c r="C1757" s="5" t="s">
        <v>56</v>
      </c>
      <c r="D1757" s="13">
        <v>45162945303</v>
      </c>
      <c r="E1757" s="5" t="s">
        <v>57</v>
      </c>
      <c r="H1757" s="9">
        <v>5522</v>
      </c>
      <c r="I1757" s="5" t="s">
        <v>22</v>
      </c>
      <c r="J1757" s="5" t="s">
        <v>515</v>
      </c>
    </row>
    <row r="1758" spans="1:10">
      <c r="A1758" s="5" t="s">
        <v>998</v>
      </c>
      <c r="B1758" s="6">
        <v>44832.845311481484</v>
      </c>
      <c r="C1758" s="5" t="s">
        <v>56</v>
      </c>
      <c r="D1758" s="13">
        <v>45162945303</v>
      </c>
      <c r="E1758" s="5" t="s">
        <v>57</v>
      </c>
      <c r="H1758" s="9">
        <v>3298.8</v>
      </c>
      <c r="I1758" s="5" t="s">
        <v>22</v>
      </c>
      <c r="J1758" s="5" t="s">
        <v>515</v>
      </c>
    </row>
    <row r="1759" spans="1:10">
      <c r="A1759" s="5" t="s">
        <v>998</v>
      </c>
      <c r="B1759" s="6">
        <v>44832.845311481484</v>
      </c>
      <c r="C1759" s="5" t="s">
        <v>56</v>
      </c>
      <c r="D1759" s="13">
        <v>45162945303</v>
      </c>
      <c r="E1759" s="5" t="s">
        <v>57</v>
      </c>
      <c r="H1759" s="9">
        <v>1137</v>
      </c>
      <c r="I1759" s="5" t="s">
        <v>22</v>
      </c>
      <c r="J1759" s="5" t="s">
        <v>515</v>
      </c>
    </row>
    <row r="1760" spans="1:10">
      <c r="A1760" s="5" t="s">
        <v>998</v>
      </c>
      <c r="B1760" s="6">
        <v>44832.845311481484</v>
      </c>
      <c r="C1760" s="5" t="s">
        <v>56</v>
      </c>
      <c r="D1760" s="13">
        <v>45162945303</v>
      </c>
      <c r="E1760" s="5" t="s">
        <v>57</v>
      </c>
      <c r="H1760" s="9">
        <v>4512.1000000000004</v>
      </c>
      <c r="I1760" s="5" t="s">
        <v>22</v>
      </c>
      <c r="J1760" s="5" t="s">
        <v>515</v>
      </c>
    </row>
    <row r="1761" spans="1:10">
      <c r="A1761" s="5" t="s">
        <v>998</v>
      </c>
      <c r="B1761" s="6">
        <v>44832.845311481484</v>
      </c>
      <c r="C1761" s="5" t="s">
        <v>56</v>
      </c>
      <c r="D1761" s="13">
        <v>45162945303</v>
      </c>
      <c r="E1761" s="5" t="s">
        <v>57</v>
      </c>
      <c r="H1761" s="9">
        <v>8958.7999999999993</v>
      </c>
      <c r="I1761" s="5" t="s">
        <v>22</v>
      </c>
      <c r="J1761" s="5" t="s">
        <v>515</v>
      </c>
    </row>
    <row r="1762" spans="1:10">
      <c r="A1762" s="5" t="s">
        <v>998</v>
      </c>
      <c r="B1762" s="6">
        <v>44832.845311481484</v>
      </c>
      <c r="C1762" s="5" t="s">
        <v>56</v>
      </c>
      <c r="D1762" s="13">
        <v>45162945303</v>
      </c>
      <c r="E1762" s="5" t="s">
        <v>57</v>
      </c>
      <c r="H1762" s="9">
        <v>7067.8</v>
      </c>
      <c r="I1762" s="5" t="s">
        <v>22</v>
      </c>
      <c r="J1762" s="5" t="s">
        <v>515</v>
      </c>
    </row>
    <row r="1763" spans="1:10">
      <c r="A1763" s="5" t="s">
        <v>998</v>
      </c>
      <c r="B1763" s="6">
        <v>44832.845311481484</v>
      </c>
      <c r="C1763" s="5" t="s">
        <v>56</v>
      </c>
      <c r="D1763" s="13">
        <v>45162945303</v>
      </c>
      <c r="E1763" s="5" t="s">
        <v>57</v>
      </c>
      <c r="H1763" s="9">
        <v>2780</v>
      </c>
      <c r="I1763" s="5" t="s">
        <v>22</v>
      </c>
      <c r="J1763" s="5" t="s">
        <v>515</v>
      </c>
    </row>
    <row r="1764" spans="1:10">
      <c r="A1764" s="5" t="s">
        <v>998</v>
      </c>
      <c r="B1764" s="6">
        <v>44832.845311481484</v>
      </c>
      <c r="C1764" s="5" t="s">
        <v>56</v>
      </c>
      <c r="D1764" s="13">
        <v>45162945303</v>
      </c>
      <c r="E1764" s="5" t="s">
        <v>57</v>
      </c>
      <c r="H1764" s="9">
        <v>81</v>
      </c>
      <c r="I1764" s="5" t="s">
        <v>22</v>
      </c>
      <c r="J1764" s="5" t="s">
        <v>515</v>
      </c>
    </row>
    <row r="1765" spans="1:10">
      <c r="A1765" s="5" t="s">
        <v>998</v>
      </c>
      <c r="B1765" s="6">
        <v>44832.845311481484</v>
      </c>
      <c r="C1765" s="5" t="s">
        <v>56</v>
      </c>
      <c r="D1765" s="13">
        <v>45162945303</v>
      </c>
      <c r="E1765" s="5" t="s">
        <v>57</v>
      </c>
      <c r="H1765" s="9">
        <v>1177</v>
      </c>
      <c r="I1765" s="5" t="s">
        <v>22</v>
      </c>
      <c r="J1765" s="5" t="s">
        <v>515</v>
      </c>
    </row>
    <row r="1766" spans="1:10">
      <c r="A1766" s="5" t="s">
        <v>998</v>
      </c>
      <c r="B1766" s="6">
        <v>44832.845311481484</v>
      </c>
      <c r="C1766" s="5" t="s">
        <v>56</v>
      </c>
      <c r="D1766" s="13">
        <v>45162945303</v>
      </c>
      <c r="E1766" s="5" t="s">
        <v>57</v>
      </c>
      <c r="H1766" s="9">
        <v>288.60000000000002</v>
      </c>
      <c r="I1766" s="5" t="s">
        <v>22</v>
      </c>
      <c r="J1766" s="5" t="s">
        <v>515</v>
      </c>
    </row>
    <row r="1767" spans="1:10">
      <c r="A1767" s="5" t="s">
        <v>998</v>
      </c>
      <c r="B1767" s="6">
        <v>44832.845311481484</v>
      </c>
      <c r="C1767" s="5" t="s">
        <v>56</v>
      </c>
      <c r="D1767" s="13">
        <v>45162945303</v>
      </c>
      <c r="E1767" s="5" t="s">
        <v>57</v>
      </c>
      <c r="H1767" s="9">
        <v>3035.2</v>
      </c>
      <c r="I1767" s="5" t="s">
        <v>22</v>
      </c>
      <c r="J1767" s="5" t="s">
        <v>515</v>
      </c>
    </row>
    <row r="1768" spans="1:10">
      <c r="A1768" s="5" t="s">
        <v>998</v>
      </c>
      <c r="B1768" s="6">
        <v>44832.845311481484</v>
      </c>
      <c r="C1768" s="5" t="s">
        <v>56</v>
      </c>
      <c r="D1768" s="11"/>
      <c r="E1768" s="8"/>
      <c r="F1768" s="9">
        <v>5735.6</v>
      </c>
      <c r="I1768" s="7" t="s">
        <v>9</v>
      </c>
      <c r="J1768" s="5" t="s">
        <v>271</v>
      </c>
    </row>
    <row r="1769" spans="1:10">
      <c r="A1769" s="5" t="s">
        <v>998</v>
      </c>
      <c r="B1769" s="6">
        <v>44832.845311481484</v>
      </c>
      <c r="C1769" s="5" t="s">
        <v>56</v>
      </c>
      <c r="D1769" s="11"/>
      <c r="E1769" s="8"/>
      <c r="F1769" s="9">
        <v>7633.1</v>
      </c>
      <c r="I1769" s="7" t="s">
        <v>9</v>
      </c>
      <c r="J1769" s="8" t="s">
        <v>189</v>
      </c>
    </row>
    <row r="1770" spans="1:10">
      <c r="A1770" s="5" t="s">
        <v>998</v>
      </c>
      <c r="B1770" s="6">
        <v>44832.845311481484</v>
      </c>
      <c r="C1770" s="5" t="s">
        <v>56</v>
      </c>
      <c r="D1770" s="11"/>
      <c r="E1770" s="8"/>
      <c r="F1770" s="9">
        <v>4000</v>
      </c>
      <c r="I1770" s="7" t="s">
        <v>9</v>
      </c>
      <c r="J1770" s="5" t="s">
        <v>58</v>
      </c>
    </row>
    <row r="1771" spans="1:10">
      <c r="A1771" s="5" t="s">
        <v>998</v>
      </c>
      <c r="B1771" s="6">
        <v>44832.845311481484</v>
      </c>
      <c r="C1771" s="5" t="s">
        <v>56</v>
      </c>
      <c r="D1771" s="11"/>
      <c r="E1771" s="8"/>
      <c r="F1771" s="9">
        <v>15458.8</v>
      </c>
      <c r="I1771" s="7" t="s">
        <v>9</v>
      </c>
      <c r="J1771" s="8" t="s">
        <v>205</v>
      </c>
    </row>
    <row r="1772" spans="1:10">
      <c r="A1772" s="5" t="s">
        <v>998</v>
      </c>
      <c r="B1772" s="6">
        <v>44832.845311481484</v>
      </c>
      <c r="C1772" s="5" t="s">
        <v>56</v>
      </c>
      <c r="D1772" s="11"/>
      <c r="E1772" s="8"/>
      <c r="F1772" s="9">
        <v>787.6</v>
      </c>
      <c r="I1772" s="7" t="s">
        <v>9</v>
      </c>
      <c r="J1772" s="8" t="s">
        <v>199</v>
      </c>
    </row>
    <row r="1773" spans="1:10">
      <c r="A1773" s="5" t="s">
        <v>998</v>
      </c>
      <c r="B1773" s="6">
        <v>44832.845311481484</v>
      </c>
      <c r="C1773" s="5" t="s">
        <v>56</v>
      </c>
      <c r="D1773" s="11"/>
      <c r="E1773" s="8"/>
      <c r="F1773" s="9">
        <v>11741.6</v>
      </c>
      <c r="I1773" s="7" t="s">
        <v>9</v>
      </c>
      <c r="J1773" s="8" t="s">
        <v>273</v>
      </c>
    </row>
    <row r="1774" spans="1:10">
      <c r="A1774" s="5" t="s">
        <v>998</v>
      </c>
      <c r="B1774" s="6">
        <v>44832.845311481484</v>
      </c>
      <c r="C1774" s="5" t="s">
        <v>56</v>
      </c>
      <c r="D1774" s="11"/>
      <c r="E1774" s="8"/>
      <c r="F1774" s="9">
        <v>4245</v>
      </c>
      <c r="I1774" s="7" t="s">
        <v>9</v>
      </c>
      <c r="J1774" s="8" t="s">
        <v>274</v>
      </c>
    </row>
    <row r="1775" spans="1:10">
      <c r="A1775" s="5" t="s">
        <v>998</v>
      </c>
      <c r="B1775" s="6">
        <v>44832.845311481484</v>
      </c>
      <c r="C1775" s="5" t="s">
        <v>56</v>
      </c>
      <c r="D1775" s="11"/>
      <c r="E1775" s="8"/>
      <c r="F1775" s="9">
        <v>17805.7</v>
      </c>
      <c r="I1775" s="7" t="s">
        <v>9</v>
      </c>
      <c r="J1775" s="8" t="s">
        <v>66</v>
      </c>
    </row>
    <row r="1776" spans="1:10">
      <c r="A1776" s="5" t="s">
        <v>998</v>
      </c>
      <c r="B1776" s="6">
        <v>44832.845311481484</v>
      </c>
      <c r="C1776" s="5" t="s">
        <v>56</v>
      </c>
      <c r="D1776" s="11"/>
      <c r="E1776" s="8"/>
      <c r="F1776" s="9">
        <v>7786.5</v>
      </c>
      <c r="I1776" s="7" t="s">
        <v>9</v>
      </c>
      <c r="J1776" s="8" t="s">
        <v>275</v>
      </c>
    </row>
    <row r="1777" spans="1:10">
      <c r="A1777" s="5" t="s">
        <v>998</v>
      </c>
      <c r="B1777" s="6">
        <v>44832.845311481484</v>
      </c>
      <c r="C1777" s="5" t="s">
        <v>56</v>
      </c>
      <c r="D1777" s="11"/>
      <c r="E1777" s="8"/>
      <c r="F1777" s="9">
        <v>8952.2999999999993</v>
      </c>
      <c r="I1777" s="7" t="s">
        <v>9</v>
      </c>
      <c r="J1777" s="8" t="s">
        <v>276</v>
      </c>
    </row>
    <row r="1778" spans="1:10">
      <c r="A1778" s="10" t="s">
        <v>15</v>
      </c>
      <c r="B1778" s="3"/>
      <c r="C1778" s="3"/>
      <c r="D1778" s="16">
        <f>95007.04+4872</f>
        <v>99879.039999999994</v>
      </c>
      <c r="E1778" s="8"/>
      <c r="F1778" s="14">
        <f>SUM(F1631:G1777)</f>
        <v>99879.039999999994</v>
      </c>
      <c r="H1778" s="9"/>
      <c r="I1778" s="7"/>
      <c r="J1778" s="8"/>
    </row>
    <row r="1779" spans="1:10">
      <c r="A1779" s="12" t="s">
        <v>16</v>
      </c>
      <c r="B1779" s="12" t="s">
        <v>17</v>
      </c>
      <c r="C1779" s="12" t="s">
        <v>18</v>
      </c>
      <c r="D1779" s="11"/>
      <c r="E1779" s="8"/>
      <c r="H1779" s="9"/>
      <c r="I1779" s="7"/>
      <c r="J1779" s="8"/>
    </row>
    <row r="1780" spans="1:10" ht="15.75">
      <c r="D1780" s="21">
        <v>111905078</v>
      </c>
    </row>
    <row r="1781" spans="1:10" ht="15.75">
      <c r="D1781" s="21">
        <v>111906215</v>
      </c>
    </row>
    <row r="1783" spans="1:10">
      <c r="A1783" s="1" t="s">
        <v>0</v>
      </c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1:10">
      <c r="A1784" s="3" t="s">
        <v>1023</v>
      </c>
      <c r="B1784" s="2"/>
      <c r="C1784" s="2"/>
      <c r="D1784" s="2"/>
      <c r="E1784" s="2"/>
      <c r="F1784" s="2"/>
      <c r="G1784" s="2"/>
      <c r="H1784" s="2"/>
      <c r="I1784" s="2"/>
      <c r="J1784" s="2"/>
    </row>
    <row r="1785" spans="1:10">
      <c r="A1785" s="103" t="s">
        <v>0</v>
      </c>
      <c r="B1785" s="103" t="s">
        <v>2</v>
      </c>
      <c r="C1785" s="103" t="s">
        <v>3</v>
      </c>
      <c r="D1785" s="103" t="s">
        <v>4</v>
      </c>
      <c r="E1785" s="103" t="s">
        <v>5</v>
      </c>
      <c r="F1785" s="105" t="s">
        <v>6</v>
      </c>
      <c r="G1785" s="106"/>
      <c r="H1785" s="107"/>
      <c r="I1785" s="103" t="s">
        <v>7</v>
      </c>
      <c r="J1785" s="103" t="s">
        <v>8</v>
      </c>
    </row>
    <row r="1786" spans="1:10">
      <c r="A1786" s="104"/>
      <c r="B1786" s="104"/>
      <c r="C1786" s="104"/>
      <c r="D1786" s="104"/>
      <c r="E1786" s="104"/>
      <c r="F1786" s="46" t="s">
        <v>9</v>
      </c>
      <c r="G1786" s="46" t="s">
        <v>10</v>
      </c>
      <c r="H1786" s="46" t="s">
        <v>11</v>
      </c>
      <c r="I1786" s="104"/>
      <c r="J1786" s="104"/>
    </row>
    <row r="1787" spans="1:10">
      <c r="A1787" s="5" t="s">
        <v>1033</v>
      </c>
      <c r="B1787" s="6">
        <v>44833.440892951388</v>
      </c>
      <c r="C1787" s="5" t="s">
        <v>56</v>
      </c>
      <c r="D1787" s="7"/>
      <c r="E1787" s="8"/>
      <c r="F1787" s="9">
        <v>50710.1</v>
      </c>
      <c r="I1787" s="7" t="s">
        <v>9</v>
      </c>
      <c r="J1787" s="8" t="s">
        <v>186</v>
      </c>
    </row>
    <row r="1788" spans="1:10">
      <c r="A1788" s="5" t="s">
        <v>1033</v>
      </c>
      <c r="B1788" s="6">
        <v>44833.440892951388</v>
      </c>
      <c r="C1788" s="5" t="s">
        <v>56</v>
      </c>
      <c r="D1788" s="7"/>
      <c r="E1788" s="8"/>
      <c r="F1788" s="9">
        <v>38159.300000000003</v>
      </c>
      <c r="I1788" s="7" t="s">
        <v>9</v>
      </c>
      <c r="J1788" s="8" t="s">
        <v>63</v>
      </c>
    </row>
    <row r="1789" spans="1:10">
      <c r="A1789" s="5" t="s">
        <v>1033</v>
      </c>
      <c r="B1789" s="6">
        <v>44833.440892951388</v>
      </c>
      <c r="C1789" s="5" t="s">
        <v>56</v>
      </c>
      <c r="D1789" s="7"/>
      <c r="E1789" s="8"/>
      <c r="F1789" s="9">
        <v>35818</v>
      </c>
      <c r="I1789" s="7" t="s">
        <v>9</v>
      </c>
      <c r="J1789" s="8" t="s">
        <v>187</v>
      </c>
    </row>
    <row r="1790" spans="1:10">
      <c r="A1790" s="5" t="s">
        <v>1033</v>
      </c>
      <c r="B1790" s="6">
        <v>44833.440892951388</v>
      </c>
      <c r="C1790" s="5" t="s">
        <v>56</v>
      </c>
      <c r="D1790" s="7"/>
      <c r="E1790" s="8"/>
      <c r="F1790" s="9">
        <v>20372.900000000001</v>
      </c>
      <c r="I1790" s="7" t="s">
        <v>9</v>
      </c>
      <c r="J1790" s="5" t="s">
        <v>64</v>
      </c>
    </row>
    <row r="1791" spans="1:10">
      <c r="A1791" s="5" t="s">
        <v>1033</v>
      </c>
      <c r="B1791" s="6">
        <v>44833.440892951388</v>
      </c>
      <c r="C1791" s="5" t="s">
        <v>56</v>
      </c>
      <c r="D1791" s="7"/>
      <c r="E1791" s="8"/>
      <c r="F1791" s="9">
        <v>8253.2000000000007</v>
      </c>
      <c r="I1791" s="7" t="s">
        <v>9</v>
      </c>
      <c r="J1791" s="5" t="s">
        <v>198</v>
      </c>
    </row>
    <row r="1792" spans="1:10">
      <c r="A1792" s="5" t="s">
        <v>1033</v>
      </c>
      <c r="B1792" s="6">
        <v>44833.440892951388</v>
      </c>
      <c r="C1792" s="5" t="s">
        <v>56</v>
      </c>
      <c r="D1792" s="7"/>
      <c r="E1792" s="8"/>
      <c r="F1792" s="9">
        <v>9635.4</v>
      </c>
      <c r="I1792" s="7" t="s">
        <v>9</v>
      </c>
      <c r="J1792" s="5" t="s">
        <v>272</v>
      </c>
    </row>
    <row r="1793" spans="1:10">
      <c r="A1793" s="5" t="s">
        <v>1033</v>
      </c>
      <c r="B1793" s="6">
        <v>44833.440892951388</v>
      </c>
      <c r="C1793" s="5" t="s">
        <v>56</v>
      </c>
      <c r="D1793" s="7"/>
      <c r="E1793" s="8"/>
      <c r="F1793" s="9">
        <v>66695.399999999994</v>
      </c>
      <c r="I1793" s="7" t="s">
        <v>9</v>
      </c>
      <c r="J1793" s="8" t="s">
        <v>190</v>
      </c>
    </row>
    <row r="1794" spans="1:10">
      <c r="A1794" s="5" t="s">
        <v>1033</v>
      </c>
      <c r="B1794" s="6">
        <v>44833.440892951388</v>
      </c>
      <c r="C1794" s="5" t="s">
        <v>56</v>
      </c>
      <c r="D1794" s="7"/>
      <c r="E1794" s="8"/>
      <c r="F1794" s="9">
        <v>23530.5</v>
      </c>
      <c r="I1794" s="7" t="s">
        <v>9</v>
      </c>
      <c r="J1794" s="8" t="s">
        <v>191</v>
      </c>
    </row>
    <row r="1795" spans="1:10">
      <c r="A1795" s="5" t="s">
        <v>1033</v>
      </c>
      <c r="B1795" s="6">
        <v>44833.440892951388</v>
      </c>
      <c r="C1795" s="5" t="s">
        <v>56</v>
      </c>
      <c r="D1795" s="7"/>
      <c r="E1795" s="8"/>
      <c r="F1795" s="9">
        <v>19769.900000000001</v>
      </c>
      <c r="I1795" s="7" t="s">
        <v>9</v>
      </c>
      <c r="J1795" s="8" t="s">
        <v>192</v>
      </c>
    </row>
    <row r="1796" spans="1:10">
      <c r="A1796" s="10" t="s">
        <v>15</v>
      </c>
      <c r="B1796" s="3"/>
      <c r="C1796" s="3"/>
      <c r="D1796" s="16">
        <f>267376.7+5568</f>
        <v>272944.7</v>
      </c>
      <c r="E1796" s="8"/>
      <c r="F1796" s="14">
        <f>SUM(F1787:G1795)</f>
        <v>272944.7</v>
      </c>
      <c r="H1796" s="9"/>
      <c r="I1796" s="7"/>
      <c r="J1796" s="5"/>
    </row>
    <row r="1797" spans="1:10">
      <c r="A1797" s="12" t="s">
        <v>16</v>
      </c>
      <c r="B1797" s="12" t="s">
        <v>17</v>
      </c>
      <c r="C1797" s="12" t="s">
        <v>18</v>
      </c>
      <c r="E1797" s="8"/>
      <c r="H1797" s="9"/>
      <c r="I1797" s="7"/>
      <c r="J1797" s="5"/>
    </row>
    <row r="1798" spans="1:10" ht="15.75">
      <c r="A1798" s="5"/>
      <c r="B1798" s="6"/>
      <c r="C1798" s="5"/>
      <c r="D1798" s="21">
        <v>111905080</v>
      </c>
      <c r="E1798" s="8"/>
      <c r="H1798" s="9"/>
      <c r="I1798" s="7"/>
      <c r="J1798" s="5"/>
    </row>
    <row r="1799" spans="1:10" ht="15.75">
      <c r="A1799" s="5"/>
      <c r="B1799" s="6"/>
      <c r="C1799" s="5"/>
      <c r="D1799" s="21">
        <v>111906217</v>
      </c>
      <c r="E1799" s="8"/>
      <c r="H1799" s="9"/>
      <c r="I1799" s="7"/>
      <c r="J1799" s="5"/>
    </row>
    <row r="1800" spans="1:10">
      <c r="A1800" s="5"/>
      <c r="B1800" s="6"/>
      <c r="C1800" s="5"/>
      <c r="D1800" s="11"/>
      <c r="E1800" s="8"/>
      <c r="H1800" s="9"/>
      <c r="I1800" s="7"/>
      <c r="J1800" s="5"/>
    </row>
    <row r="1801" spans="1:10">
      <c r="A1801" s="5" t="s">
        <v>1032</v>
      </c>
      <c r="B1801" s="6">
        <v>44833.882322465281</v>
      </c>
      <c r="C1801" s="5" t="s">
        <v>202</v>
      </c>
      <c r="D1801" s="11"/>
      <c r="E1801" s="8"/>
      <c r="G1801" s="9">
        <v>1251.2</v>
      </c>
      <c r="I1801" s="7" t="s">
        <v>10</v>
      </c>
      <c r="J1801" s="8" t="s">
        <v>199</v>
      </c>
    </row>
    <row r="1802" spans="1:10">
      <c r="A1802" s="5" t="s">
        <v>1031</v>
      </c>
      <c r="B1802" s="6">
        <v>44833.882322465281</v>
      </c>
      <c r="C1802" s="5" t="s">
        <v>56</v>
      </c>
      <c r="D1802" s="11"/>
      <c r="E1802" s="8"/>
      <c r="G1802" s="9">
        <v>409.85</v>
      </c>
      <c r="I1802" s="7" t="s">
        <v>10</v>
      </c>
      <c r="J1802" s="8" t="s">
        <v>189</v>
      </c>
    </row>
    <row r="1803" spans="1:10">
      <c r="A1803" s="5" t="s">
        <v>1031</v>
      </c>
      <c r="B1803" s="6">
        <v>44833.882322465281</v>
      </c>
      <c r="C1803" s="5" t="s">
        <v>56</v>
      </c>
      <c r="D1803" s="11"/>
      <c r="E1803" s="8"/>
      <c r="G1803" s="9">
        <v>3133.32</v>
      </c>
      <c r="I1803" s="7" t="s">
        <v>10</v>
      </c>
      <c r="J1803" s="5" t="s">
        <v>58</v>
      </c>
    </row>
    <row r="1804" spans="1:10">
      <c r="A1804" s="5" t="s">
        <v>1032</v>
      </c>
      <c r="B1804" s="6">
        <v>44833.882322465281</v>
      </c>
      <c r="C1804" s="5" t="s">
        <v>202</v>
      </c>
      <c r="D1804" s="13">
        <v>45143224737</v>
      </c>
      <c r="E1804" s="5" t="s">
        <v>57</v>
      </c>
      <c r="H1804" s="9">
        <v>0.01</v>
      </c>
      <c r="I1804" s="5" t="s">
        <v>22</v>
      </c>
      <c r="J1804" s="5" t="s">
        <v>515</v>
      </c>
    </row>
    <row r="1805" spans="1:10">
      <c r="A1805" s="5" t="s">
        <v>1032</v>
      </c>
      <c r="B1805" s="6">
        <v>44833.882322465281</v>
      </c>
      <c r="C1805" s="5" t="s">
        <v>202</v>
      </c>
      <c r="D1805" s="13">
        <v>45112986064</v>
      </c>
      <c r="E1805" s="5" t="s">
        <v>57</v>
      </c>
      <c r="H1805" s="9">
        <v>240.98</v>
      </c>
      <c r="I1805" s="5" t="s">
        <v>22</v>
      </c>
      <c r="J1805" s="5" t="s">
        <v>515</v>
      </c>
    </row>
    <row r="1806" spans="1:10">
      <c r="A1806" s="5" t="s">
        <v>1032</v>
      </c>
      <c r="B1806" s="6">
        <v>44833.882322465281</v>
      </c>
      <c r="C1806" s="5" t="s">
        <v>202</v>
      </c>
      <c r="D1806" s="13">
        <v>45112986064</v>
      </c>
      <c r="E1806" s="5" t="s">
        <v>57</v>
      </c>
      <c r="H1806" s="9">
        <v>1917</v>
      </c>
      <c r="I1806" s="5" t="s">
        <v>22</v>
      </c>
      <c r="J1806" s="5" t="s">
        <v>515</v>
      </c>
    </row>
    <row r="1807" spans="1:10">
      <c r="A1807" s="5" t="s">
        <v>1032</v>
      </c>
      <c r="B1807" s="6">
        <v>44833.882322465281</v>
      </c>
      <c r="C1807" s="5" t="s">
        <v>202</v>
      </c>
      <c r="D1807" s="13">
        <v>45152846884</v>
      </c>
      <c r="E1807" s="5" t="s">
        <v>57</v>
      </c>
      <c r="H1807" s="9">
        <v>1950</v>
      </c>
      <c r="I1807" s="5" t="s">
        <v>22</v>
      </c>
      <c r="J1807" s="5" t="s">
        <v>515</v>
      </c>
    </row>
    <row r="1808" spans="1:10">
      <c r="A1808" s="5" t="s">
        <v>1032</v>
      </c>
      <c r="B1808" s="6">
        <v>44833.882322465281</v>
      </c>
      <c r="C1808" s="5" t="s">
        <v>202</v>
      </c>
      <c r="D1808" s="13">
        <v>45112986066</v>
      </c>
      <c r="E1808" s="5" t="s">
        <v>57</v>
      </c>
      <c r="H1808" s="9">
        <v>185</v>
      </c>
      <c r="I1808" s="5" t="s">
        <v>22</v>
      </c>
      <c r="J1808" s="5" t="s">
        <v>515</v>
      </c>
    </row>
    <row r="1809" spans="1:10">
      <c r="A1809" s="5" t="s">
        <v>1031</v>
      </c>
      <c r="B1809" s="6">
        <v>44833.882322465281</v>
      </c>
      <c r="C1809" s="5" t="s">
        <v>56</v>
      </c>
      <c r="D1809" s="13">
        <v>45172916089</v>
      </c>
      <c r="E1809" s="5" t="s">
        <v>57</v>
      </c>
      <c r="H1809" s="9">
        <v>10128.09</v>
      </c>
      <c r="I1809" s="5" t="s">
        <v>22</v>
      </c>
      <c r="J1809" s="5" t="s">
        <v>515</v>
      </c>
    </row>
    <row r="1810" spans="1:10">
      <c r="A1810" s="5" t="s">
        <v>1031</v>
      </c>
      <c r="B1810" s="6">
        <v>44833.882322465281</v>
      </c>
      <c r="C1810" s="5" t="s">
        <v>56</v>
      </c>
      <c r="D1810" s="13">
        <v>45172916089</v>
      </c>
      <c r="E1810" s="5" t="s">
        <v>57</v>
      </c>
      <c r="H1810" s="9">
        <v>6952.68</v>
      </c>
      <c r="I1810" s="5" t="s">
        <v>22</v>
      </c>
      <c r="J1810" s="5" t="s">
        <v>515</v>
      </c>
    </row>
    <row r="1811" spans="1:10">
      <c r="A1811" s="5" t="s">
        <v>1031</v>
      </c>
      <c r="B1811" s="6">
        <v>44833.882322465281</v>
      </c>
      <c r="C1811" s="5" t="s">
        <v>56</v>
      </c>
      <c r="D1811" s="13">
        <v>45172916089</v>
      </c>
      <c r="E1811" s="5" t="s">
        <v>57</v>
      </c>
      <c r="H1811" s="9">
        <v>626.82000000000005</v>
      </c>
      <c r="I1811" s="5" t="s">
        <v>22</v>
      </c>
      <c r="J1811" s="5" t="s">
        <v>515</v>
      </c>
    </row>
    <row r="1812" spans="1:10">
      <c r="A1812" s="5" t="s">
        <v>1031</v>
      </c>
      <c r="B1812" s="6">
        <v>44833.882322465281</v>
      </c>
      <c r="C1812" s="5" t="s">
        <v>56</v>
      </c>
      <c r="D1812" s="13">
        <v>45172916089</v>
      </c>
      <c r="E1812" s="5" t="s">
        <v>57</v>
      </c>
      <c r="H1812" s="9">
        <v>786.9</v>
      </c>
      <c r="I1812" s="5" t="s">
        <v>22</v>
      </c>
      <c r="J1812" s="5" t="s">
        <v>515</v>
      </c>
    </row>
    <row r="1813" spans="1:10">
      <c r="A1813" s="5" t="s">
        <v>1031</v>
      </c>
      <c r="B1813" s="6">
        <v>44833.882322465281</v>
      </c>
      <c r="C1813" s="5" t="s">
        <v>56</v>
      </c>
      <c r="D1813" s="13">
        <v>45172916089</v>
      </c>
      <c r="E1813" s="5" t="s">
        <v>57</v>
      </c>
      <c r="H1813" s="9">
        <v>6058.01</v>
      </c>
      <c r="I1813" s="5" t="s">
        <v>22</v>
      </c>
      <c r="J1813" s="5" t="s">
        <v>515</v>
      </c>
    </row>
    <row r="1814" spans="1:10">
      <c r="A1814" s="5" t="s">
        <v>1031</v>
      </c>
      <c r="B1814" s="6">
        <v>44833.882322465281</v>
      </c>
      <c r="C1814" s="5" t="s">
        <v>56</v>
      </c>
      <c r="D1814" s="13">
        <v>45172916089</v>
      </c>
      <c r="E1814" s="5" t="s">
        <v>57</v>
      </c>
      <c r="H1814" s="9">
        <v>12316.53</v>
      </c>
      <c r="I1814" s="5" t="s">
        <v>22</v>
      </c>
      <c r="J1814" s="5" t="s">
        <v>515</v>
      </c>
    </row>
    <row r="1815" spans="1:10">
      <c r="A1815" s="5" t="s">
        <v>1031</v>
      </c>
      <c r="B1815" s="6">
        <v>44833.882322465281</v>
      </c>
      <c r="C1815" s="5" t="s">
        <v>56</v>
      </c>
      <c r="D1815" s="13">
        <v>45132854400</v>
      </c>
      <c r="E1815" s="5" t="s">
        <v>57</v>
      </c>
      <c r="H1815" s="9">
        <v>2434.56</v>
      </c>
      <c r="I1815" s="5" t="s">
        <v>22</v>
      </c>
      <c r="J1815" s="5" t="s">
        <v>515</v>
      </c>
    </row>
    <row r="1816" spans="1:10">
      <c r="A1816" s="5" t="s">
        <v>1031</v>
      </c>
      <c r="B1816" s="6">
        <v>44833.882322465281</v>
      </c>
      <c r="C1816" s="5" t="s">
        <v>56</v>
      </c>
      <c r="D1816" s="13">
        <v>45132854400</v>
      </c>
      <c r="E1816" s="5" t="s">
        <v>57</v>
      </c>
      <c r="H1816" s="9">
        <v>1966.32</v>
      </c>
      <c r="I1816" s="5" t="s">
        <v>22</v>
      </c>
      <c r="J1816" s="5" t="s">
        <v>515</v>
      </c>
    </row>
    <row r="1817" spans="1:10">
      <c r="A1817" s="5" t="s">
        <v>1031</v>
      </c>
      <c r="B1817" s="6">
        <v>44833.882322465281</v>
      </c>
      <c r="C1817" s="5" t="s">
        <v>56</v>
      </c>
      <c r="D1817" s="13">
        <v>45132854400</v>
      </c>
      <c r="E1817" s="5" t="s">
        <v>57</v>
      </c>
      <c r="H1817" s="9">
        <v>898.32</v>
      </c>
      <c r="I1817" s="5" t="s">
        <v>22</v>
      </c>
      <c r="J1817" s="5" t="s">
        <v>515</v>
      </c>
    </row>
    <row r="1818" spans="1:10">
      <c r="A1818" s="5" t="s">
        <v>1031</v>
      </c>
      <c r="B1818" s="6">
        <v>44833.882322465281</v>
      </c>
      <c r="C1818" s="5" t="s">
        <v>56</v>
      </c>
      <c r="D1818" s="13">
        <v>45132854400</v>
      </c>
      <c r="E1818" s="5" t="s">
        <v>57</v>
      </c>
      <c r="H1818" s="9">
        <v>1430.16</v>
      </c>
      <c r="I1818" s="5" t="s">
        <v>22</v>
      </c>
      <c r="J1818" s="5" t="s">
        <v>515</v>
      </c>
    </row>
    <row r="1819" spans="1:10">
      <c r="A1819" s="5" t="s">
        <v>1031</v>
      </c>
      <c r="B1819" s="6">
        <v>44833.882322465281</v>
      </c>
      <c r="C1819" s="5" t="s">
        <v>56</v>
      </c>
      <c r="D1819" s="13">
        <v>45132854400</v>
      </c>
      <c r="E1819" s="5" t="s">
        <v>57</v>
      </c>
      <c r="H1819" s="9">
        <v>1359.12</v>
      </c>
      <c r="I1819" s="5" t="s">
        <v>22</v>
      </c>
      <c r="J1819" s="5" t="s">
        <v>515</v>
      </c>
    </row>
    <row r="1820" spans="1:10">
      <c r="A1820" s="5" t="s">
        <v>1031</v>
      </c>
      <c r="B1820" s="6">
        <v>44833.882322465281</v>
      </c>
      <c r="C1820" s="5" t="s">
        <v>56</v>
      </c>
      <c r="D1820" s="13">
        <v>45162949238</v>
      </c>
      <c r="E1820" s="5" t="s">
        <v>57</v>
      </c>
      <c r="H1820" s="9">
        <v>225</v>
      </c>
      <c r="I1820" s="5" t="s">
        <v>22</v>
      </c>
      <c r="J1820" s="5" t="s">
        <v>58</v>
      </c>
    </row>
    <row r="1821" spans="1:10">
      <c r="A1821" s="5" t="s">
        <v>1031</v>
      </c>
      <c r="B1821" s="6">
        <v>44833.882322465281</v>
      </c>
      <c r="C1821" s="5" t="s">
        <v>56</v>
      </c>
      <c r="D1821" s="13">
        <v>45143225961</v>
      </c>
      <c r="E1821" s="5" t="s">
        <v>57</v>
      </c>
      <c r="H1821" s="9">
        <v>951.2</v>
      </c>
      <c r="I1821" s="5" t="s">
        <v>22</v>
      </c>
      <c r="J1821" s="5" t="s">
        <v>58</v>
      </c>
    </row>
    <row r="1822" spans="1:10">
      <c r="A1822" s="5" t="s">
        <v>1031</v>
      </c>
      <c r="B1822" s="6">
        <v>44833.882322465281</v>
      </c>
      <c r="C1822" s="5" t="s">
        <v>56</v>
      </c>
      <c r="D1822" s="13">
        <v>45132854400</v>
      </c>
      <c r="E1822" s="5" t="s">
        <v>57</v>
      </c>
      <c r="H1822" s="9">
        <v>2430.12</v>
      </c>
      <c r="I1822" s="5" t="s">
        <v>22</v>
      </c>
      <c r="J1822" s="5" t="s">
        <v>515</v>
      </c>
    </row>
    <row r="1823" spans="1:10">
      <c r="A1823" s="5" t="s">
        <v>1031</v>
      </c>
      <c r="B1823" s="6">
        <v>44833.882322465281</v>
      </c>
      <c r="C1823" s="5" t="s">
        <v>56</v>
      </c>
      <c r="D1823" s="13">
        <v>45162948460</v>
      </c>
      <c r="E1823" s="5" t="s">
        <v>57</v>
      </c>
      <c r="H1823" s="9">
        <v>675.18</v>
      </c>
      <c r="I1823" s="5" t="s">
        <v>22</v>
      </c>
      <c r="J1823" s="5" t="s">
        <v>58</v>
      </c>
    </row>
    <row r="1824" spans="1:10">
      <c r="A1824" s="5" t="s">
        <v>1031</v>
      </c>
      <c r="B1824" s="6">
        <v>44833.882322465281</v>
      </c>
      <c r="C1824" s="5" t="s">
        <v>56</v>
      </c>
      <c r="D1824" s="13">
        <v>45143224737</v>
      </c>
      <c r="E1824" s="5" t="s">
        <v>57</v>
      </c>
      <c r="H1824" s="9">
        <v>521.70000000000005</v>
      </c>
      <c r="I1824" s="5" t="s">
        <v>22</v>
      </c>
      <c r="J1824" s="5" t="s">
        <v>515</v>
      </c>
    </row>
    <row r="1825" spans="1:10">
      <c r="A1825" s="5" t="s">
        <v>1031</v>
      </c>
      <c r="B1825" s="6">
        <v>44833.882322465281</v>
      </c>
      <c r="C1825" s="5" t="s">
        <v>56</v>
      </c>
      <c r="D1825" s="13">
        <v>45143224737</v>
      </c>
      <c r="E1825" s="5" t="s">
        <v>57</v>
      </c>
      <c r="H1825" s="9">
        <v>2066.31</v>
      </c>
      <c r="I1825" s="5" t="s">
        <v>22</v>
      </c>
      <c r="J1825" s="5" t="s">
        <v>515</v>
      </c>
    </row>
    <row r="1826" spans="1:10">
      <c r="A1826" s="5" t="s">
        <v>1031</v>
      </c>
      <c r="B1826" s="6">
        <v>44833.882322465281</v>
      </c>
      <c r="C1826" s="5" t="s">
        <v>56</v>
      </c>
      <c r="D1826" s="13">
        <v>45143224737</v>
      </c>
      <c r="E1826" s="5" t="s">
        <v>57</v>
      </c>
      <c r="H1826" s="9">
        <v>826.52</v>
      </c>
      <c r="I1826" s="5" t="s">
        <v>22</v>
      </c>
      <c r="J1826" s="5" t="s">
        <v>515</v>
      </c>
    </row>
    <row r="1827" spans="1:10">
      <c r="A1827" s="5" t="s">
        <v>1031</v>
      </c>
      <c r="B1827" s="6">
        <v>44833.882322465281</v>
      </c>
      <c r="C1827" s="5" t="s">
        <v>56</v>
      </c>
      <c r="D1827" s="13">
        <v>45143224737</v>
      </c>
      <c r="E1827" s="5" t="s">
        <v>57</v>
      </c>
      <c r="H1827" s="9">
        <v>869.49</v>
      </c>
      <c r="I1827" s="5" t="s">
        <v>22</v>
      </c>
      <c r="J1827" s="5" t="s">
        <v>515</v>
      </c>
    </row>
    <row r="1828" spans="1:10">
      <c r="A1828" s="5" t="s">
        <v>1031</v>
      </c>
      <c r="B1828" s="6">
        <v>44833.882322465281</v>
      </c>
      <c r="C1828" s="5" t="s">
        <v>56</v>
      </c>
      <c r="D1828" s="13">
        <v>45162948033</v>
      </c>
      <c r="E1828" s="5" t="s">
        <v>57</v>
      </c>
      <c r="H1828" s="9">
        <v>338.4</v>
      </c>
      <c r="I1828" s="5" t="s">
        <v>22</v>
      </c>
      <c r="J1828" s="5" t="s">
        <v>515</v>
      </c>
    </row>
    <row r="1829" spans="1:10">
      <c r="A1829" s="5" t="s">
        <v>1031</v>
      </c>
      <c r="B1829" s="6">
        <v>44833.882322465281</v>
      </c>
      <c r="C1829" s="5" t="s">
        <v>56</v>
      </c>
      <c r="D1829" s="13">
        <v>45162948033</v>
      </c>
      <c r="E1829" s="5" t="s">
        <v>57</v>
      </c>
      <c r="H1829" s="9">
        <v>384</v>
      </c>
      <c r="I1829" s="5" t="s">
        <v>22</v>
      </c>
      <c r="J1829" s="5" t="s">
        <v>515</v>
      </c>
    </row>
    <row r="1830" spans="1:10">
      <c r="A1830" s="5" t="s">
        <v>1031</v>
      </c>
      <c r="B1830" s="6">
        <v>44833.882322465281</v>
      </c>
      <c r="C1830" s="5" t="s">
        <v>56</v>
      </c>
      <c r="D1830" s="13">
        <v>45162948033</v>
      </c>
      <c r="E1830" s="5" t="s">
        <v>57</v>
      </c>
      <c r="H1830" s="9">
        <v>345.6</v>
      </c>
      <c r="I1830" s="5" t="s">
        <v>22</v>
      </c>
      <c r="J1830" s="5" t="s">
        <v>515</v>
      </c>
    </row>
    <row r="1831" spans="1:10">
      <c r="A1831" s="5" t="s">
        <v>1031</v>
      </c>
      <c r="B1831" s="6">
        <v>44833.882322465281</v>
      </c>
      <c r="C1831" s="5" t="s">
        <v>56</v>
      </c>
      <c r="D1831" s="13">
        <v>45132851742</v>
      </c>
      <c r="E1831" s="5" t="s">
        <v>57</v>
      </c>
      <c r="H1831" s="9">
        <v>2754.8</v>
      </c>
      <c r="I1831" s="5" t="s">
        <v>22</v>
      </c>
      <c r="J1831" s="5" t="s">
        <v>515</v>
      </c>
    </row>
    <row r="1832" spans="1:10">
      <c r="A1832" s="5" t="s">
        <v>1031</v>
      </c>
      <c r="B1832" s="6">
        <v>44833.882322465281</v>
      </c>
      <c r="C1832" s="5" t="s">
        <v>56</v>
      </c>
      <c r="D1832" s="13">
        <v>45112986064</v>
      </c>
      <c r="E1832" s="5" t="s">
        <v>57</v>
      </c>
      <c r="H1832" s="9">
        <v>2796</v>
      </c>
      <c r="I1832" s="5" t="s">
        <v>22</v>
      </c>
      <c r="J1832" s="5" t="s">
        <v>515</v>
      </c>
    </row>
    <row r="1833" spans="1:10">
      <c r="A1833" s="5" t="s">
        <v>1031</v>
      </c>
      <c r="B1833" s="6">
        <v>44833.882322465281</v>
      </c>
      <c r="C1833" s="5" t="s">
        <v>56</v>
      </c>
      <c r="D1833" s="13">
        <v>45132851742</v>
      </c>
      <c r="E1833" s="5" t="s">
        <v>57</v>
      </c>
      <c r="H1833" s="9">
        <v>119.48</v>
      </c>
      <c r="I1833" s="5" t="s">
        <v>22</v>
      </c>
      <c r="J1833" s="5" t="s">
        <v>515</v>
      </c>
    </row>
    <row r="1834" spans="1:10">
      <c r="A1834" s="5" t="s">
        <v>1031</v>
      </c>
      <c r="B1834" s="6">
        <v>44833.882322465281</v>
      </c>
      <c r="C1834" s="5" t="s">
        <v>56</v>
      </c>
      <c r="D1834" s="13">
        <v>45132851742</v>
      </c>
      <c r="E1834" s="5" t="s">
        <v>57</v>
      </c>
      <c r="H1834" s="9">
        <v>854.75</v>
      </c>
      <c r="I1834" s="5" t="s">
        <v>22</v>
      </c>
      <c r="J1834" s="5" t="s">
        <v>515</v>
      </c>
    </row>
    <row r="1835" spans="1:10">
      <c r="A1835" s="5" t="s">
        <v>1031</v>
      </c>
      <c r="B1835" s="6">
        <v>44833.882322465281</v>
      </c>
      <c r="C1835" s="5" t="s">
        <v>56</v>
      </c>
      <c r="D1835" s="13">
        <v>45132851742</v>
      </c>
      <c r="E1835" s="5" t="s">
        <v>57</v>
      </c>
      <c r="H1835" s="9">
        <v>127.5</v>
      </c>
      <c r="I1835" s="5" t="s">
        <v>22</v>
      </c>
      <c r="J1835" s="5" t="s">
        <v>515</v>
      </c>
    </row>
    <row r="1836" spans="1:10">
      <c r="A1836" s="5" t="s">
        <v>1031</v>
      </c>
      <c r="B1836" s="6">
        <v>44833.882322465281</v>
      </c>
      <c r="C1836" s="5" t="s">
        <v>56</v>
      </c>
      <c r="D1836" s="13">
        <v>45132851742</v>
      </c>
      <c r="E1836" s="5" t="s">
        <v>57</v>
      </c>
      <c r="H1836" s="9">
        <v>300</v>
      </c>
      <c r="I1836" s="5" t="s">
        <v>22</v>
      </c>
      <c r="J1836" s="5" t="s">
        <v>515</v>
      </c>
    </row>
    <row r="1837" spans="1:10">
      <c r="A1837" s="5" t="s">
        <v>1031</v>
      </c>
      <c r="B1837" s="6">
        <v>44833.882322465281</v>
      </c>
      <c r="C1837" s="5" t="s">
        <v>56</v>
      </c>
      <c r="D1837" s="13">
        <v>45132851742</v>
      </c>
      <c r="E1837" s="5" t="s">
        <v>57</v>
      </c>
      <c r="H1837" s="9">
        <v>1887.12</v>
      </c>
      <c r="I1837" s="5" t="s">
        <v>22</v>
      </c>
      <c r="J1837" s="5" t="s">
        <v>515</v>
      </c>
    </row>
    <row r="1838" spans="1:10">
      <c r="A1838" s="5" t="s">
        <v>1031</v>
      </c>
      <c r="B1838" s="6">
        <v>44833.882322465281</v>
      </c>
      <c r="C1838" s="5" t="s">
        <v>56</v>
      </c>
      <c r="D1838" s="13">
        <v>45132851742</v>
      </c>
      <c r="E1838" s="5" t="s">
        <v>57</v>
      </c>
      <c r="H1838" s="9">
        <v>1257.44</v>
      </c>
      <c r="I1838" s="5" t="s">
        <v>22</v>
      </c>
      <c r="J1838" s="5" t="s">
        <v>515</v>
      </c>
    </row>
    <row r="1839" spans="1:10">
      <c r="A1839" s="5" t="s">
        <v>1031</v>
      </c>
      <c r="B1839" s="6">
        <v>44833.882322465281</v>
      </c>
      <c r="C1839" s="5" t="s">
        <v>56</v>
      </c>
      <c r="D1839" s="13">
        <v>45132851742</v>
      </c>
      <c r="E1839" s="5" t="s">
        <v>57</v>
      </c>
      <c r="H1839" s="9">
        <v>600</v>
      </c>
      <c r="I1839" s="5" t="s">
        <v>22</v>
      </c>
      <c r="J1839" s="5" t="s">
        <v>515</v>
      </c>
    </row>
    <row r="1840" spans="1:10">
      <c r="A1840" s="5" t="s">
        <v>1031</v>
      </c>
      <c r="B1840" s="6">
        <v>44833.882322465281</v>
      </c>
      <c r="C1840" s="5" t="s">
        <v>56</v>
      </c>
      <c r="D1840" s="13">
        <v>45112986064</v>
      </c>
      <c r="E1840" s="5" t="s">
        <v>57</v>
      </c>
      <c r="H1840" s="9">
        <v>1655.4</v>
      </c>
      <c r="I1840" s="5" t="s">
        <v>22</v>
      </c>
      <c r="J1840" s="5" t="s">
        <v>515</v>
      </c>
    </row>
    <row r="1841" spans="1:10">
      <c r="A1841" s="5" t="s">
        <v>1031</v>
      </c>
      <c r="B1841" s="6">
        <v>44833.882322465281</v>
      </c>
      <c r="C1841" s="5" t="s">
        <v>56</v>
      </c>
      <c r="D1841" s="13">
        <v>45132851742</v>
      </c>
      <c r="E1841" s="5" t="s">
        <v>57</v>
      </c>
      <c r="H1841" s="9">
        <v>524.28</v>
      </c>
      <c r="I1841" s="5" t="s">
        <v>22</v>
      </c>
      <c r="J1841" s="5" t="s">
        <v>515</v>
      </c>
    </row>
    <row r="1842" spans="1:10">
      <c r="A1842" s="5" t="s">
        <v>1031</v>
      </c>
      <c r="B1842" s="6">
        <v>44833.882322465281</v>
      </c>
      <c r="C1842" s="5" t="s">
        <v>56</v>
      </c>
      <c r="D1842" s="13">
        <v>45112986064</v>
      </c>
      <c r="E1842" s="5" t="s">
        <v>57</v>
      </c>
      <c r="H1842" s="9">
        <v>360.6</v>
      </c>
      <c r="I1842" s="5" t="s">
        <v>22</v>
      </c>
      <c r="J1842" s="5" t="s">
        <v>515</v>
      </c>
    </row>
    <row r="1843" spans="1:10">
      <c r="A1843" s="5" t="s">
        <v>1031</v>
      </c>
      <c r="B1843" s="6">
        <v>44833.882322465281</v>
      </c>
      <c r="C1843" s="5" t="s">
        <v>56</v>
      </c>
      <c r="D1843" s="13">
        <v>45132851742</v>
      </c>
      <c r="E1843" s="5" t="s">
        <v>57</v>
      </c>
      <c r="H1843" s="9">
        <v>1841.8</v>
      </c>
      <c r="I1843" s="5" t="s">
        <v>22</v>
      </c>
      <c r="J1843" s="5" t="s">
        <v>515</v>
      </c>
    </row>
    <row r="1844" spans="1:10">
      <c r="A1844" s="5" t="s">
        <v>1031</v>
      </c>
      <c r="B1844" s="6">
        <v>44833.882322465281</v>
      </c>
      <c r="C1844" s="5" t="s">
        <v>56</v>
      </c>
      <c r="D1844" s="13">
        <v>45132851742</v>
      </c>
      <c r="E1844" s="5" t="s">
        <v>57</v>
      </c>
      <c r="H1844" s="9">
        <v>2486.3200000000002</v>
      </c>
      <c r="I1844" s="5" t="s">
        <v>22</v>
      </c>
      <c r="J1844" s="5" t="s">
        <v>515</v>
      </c>
    </row>
    <row r="1845" spans="1:10">
      <c r="A1845" s="5" t="s">
        <v>1031</v>
      </c>
      <c r="B1845" s="6">
        <v>44833.882322465281</v>
      </c>
      <c r="C1845" s="5" t="s">
        <v>56</v>
      </c>
      <c r="D1845" s="13">
        <v>45132851742</v>
      </c>
      <c r="E1845" s="5" t="s">
        <v>57</v>
      </c>
      <c r="H1845" s="9">
        <v>675.48</v>
      </c>
      <c r="I1845" s="5" t="s">
        <v>22</v>
      </c>
      <c r="J1845" s="5" t="s">
        <v>515</v>
      </c>
    </row>
    <row r="1846" spans="1:10">
      <c r="A1846" s="5" t="s">
        <v>1031</v>
      </c>
      <c r="B1846" s="6">
        <v>44833.882322465281</v>
      </c>
      <c r="C1846" s="5" t="s">
        <v>56</v>
      </c>
      <c r="D1846" s="13">
        <v>45132851742</v>
      </c>
      <c r="E1846" s="5" t="s">
        <v>57</v>
      </c>
      <c r="H1846" s="9">
        <v>2821.1</v>
      </c>
      <c r="I1846" s="5" t="s">
        <v>22</v>
      </c>
      <c r="J1846" s="5" t="s">
        <v>515</v>
      </c>
    </row>
    <row r="1847" spans="1:10">
      <c r="A1847" s="5" t="s">
        <v>1031</v>
      </c>
      <c r="B1847" s="6">
        <v>44833.882322465281</v>
      </c>
      <c r="C1847" s="5" t="s">
        <v>56</v>
      </c>
      <c r="D1847" s="13">
        <v>45112986064</v>
      </c>
      <c r="E1847" s="5" t="s">
        <v>57</v>
      </c>
      <c r="H1847" s="9">
        <v>762</v>
      </c>
      <c r="I1847" s="5" t="s">
        <v>22</v>
      </c>
      <c r="J1847" s="5" t="s">
        <v>515</v>
      </c>
    </row>
    <row r="1848" spans="1:10">
      <c r="A1848" s="5" t="s">
        <v>1031</v>
      </c>
      <c r="B1848" s="6">
        <v>44833.882322465281</v>
      </c>
      <c r="C1848" s="5" t="s">
        <v>56</v>
      </c>
      <c r="D1848" s="13">
        <v>45132851742</v>
      </c>
      <c r="E1848" s="5" t="s">
        <v>57</v>
      </c>
      <c r="H1848" s="9">
        <v>688.16</v>
      </c>
      <c r="I1848" s="5" t="s">
        <v>22</v>
      </c>
      <c r="J1848" s="5" t="s">
        <v>515</v>
      </c>
    </row>
    <row r="1849" spans="1:10">
      <c r="A1849" s="5" t="s">
        <v>1031</v>
      </c>
      <c r="B1849" s="6">
        <v>44833.882322465281</v>
      </c>
      <c r="C1849" s="5" t="s">
        <v>56</v>
      </c>
      <c r="D1849" s="13">
        <v>45132851742</v>
      </c>
      <c r="E1849" s="5" t="s">
        <v>57</v>
      </c>
      <c r="H1849" s="9">
        <v>4295.96</v>
      </c>
      <c r="I1849" s="5" t="s">
        <v>22</v>
      </c>
      <c r="J1849" s="5" t="s">
        <v>515</v>
      </c>
    </row>
    <row r="1850" spans="1:10">
      <c r="A1850" s="5" t="s">
        <v>1031</v>
      </c>
      <c r="B1850" s="6">
        <v>44833.882322465281</v>
      </c>
      <c r="C1850" s="5" t="s">
        <v>56</v>
      </c>
      <c r="D1850" s="13">
        <v>45132851742</v>
      </c>
      <c r="E1850" s="5" t="s">
        <v>57</v>
      </c>
      <c r="H1850" s="9">
        <v>5363.94</v>
      </c>
      <c r="I1850" s="5" t="s">
        <v>22</v>
      </c>
      <c r="J1850" s="5" t="s">
        <v>515</v>
      </c>
    </row>
    <row r="1851" spans="1:10">
      <c r="A1851" s="5" t="s">
        <v>1031</v>
      </c>
      <c r="B1851" s="6">
        <v>44833.882322465281</v>
      </c>
      <c r="C1851" s="5" t="s">
        <v>56</v>
      </c>
      <c r="D1851" s="13">
        <v>45143226693</v>
      </c>
      <c r="E1851" s="5" t="s">
        <v>57</v>
      </c>
      <c r="H1851" s="9">
        <v>1088</v>
      </c>
      <c r="I1851" s="5" t="s">
        <v>22</v>
      </c>
      <c r="J1851" s="5" t="s">
        <v>58</v>
      </c>
    </row>
    <row r="1852" spans="1:10">
      <c r="A1852" s="5" t="s">
        <v>1031</v>
      </c>
      <c r="B1852" s="6">
        <v>44833.882322465281</v>
      </c>
      <c r="C1852" s="5" t="s">
        <v>56</v>
      </c>
      <c r="D1852" s="13">
        <v>45132851742</v>
      </c>
      <c r="E1852" s="5" t="s">
        <v>57</v>
      </c>
      <c r="H1852" s="9">
        <v>6561.05</v>
      </c>
      <c r="I1852" s="5" t="s">
        <v>22</v>
      </c>
      <c r="J1852" s="5" t="s">
        <v>515</v>
      </c>
    </row>
    <row r="1853" spans="1:10">
      <c r="A1853" s="5" t="s">
        <v>1031</v>
      </c>
      <c r="B1853" s="6">
        <v>44833.882322465281</v>
      </c>
      <c r="C1853" s="5" t="s">
        <v>56</v>
      </c>
      <c r="D1853" s="13">
        <v>45132851742</v>
      </c>
      <c r="E1853" s="5" t="s">
        <v>57</v>
      </c>
      <c r="H1853" s="9">
        <v>1808.06</v>
      </c>
      <c r="I1853" s="5" t="s">
        <v>22</v>
      </c>
      <c r="J1853" s="5" t="s">
        <v>515</v>
      </c>
    </row>
    <row r="1854" spans="1:10">
      <c r="A1854" s="5" t="s">
        <v>1031</v>
      </c>
      <c r="B1854" s="6">
        <v>44833.882322465281</v>
      </c>
      <c r="C1854" s="5" t="s">
        <v>56</v>
      </c>
      <c r="D1854" s="13">
        <v>45112986064</v>
      </c>
      <c r="E1854" s="5" t="s">
        <v>57</v>
      </c>
      <c r="H1854" s="9">
        <v>342</v>
      </c>
      <c r="I1854" s="5" t="s">
        <v>22</v>
      </c>
      <c r="J1854" s="5" t="s">
        <v>515</v>
      </c>
    </row>
    <row r="1855" spans="1:10">
      <c r="A1855" s="5" t="s">
        <v>1031</v>
      </c>
      <c r="B1855" s="6">
        <v>44833.882322465281</v>
      </c>
      <c r="C1855" s="5" t="s">
        <v>56</v>
      </c>
      <c r="D1855" s="13">
        <v>45132851742</v>
      </c>
      <c r="E1855" s="5" t="s">
        <v>57</v>
      </c>
      <c r="H1855" s="9">
        <v>6484.99</v>
      </c>
      <c r="I1855" s="5" t="s">
        <v>22</v>
      </c>
      <c r="J1855" s="5" t="s">
        <v>515</v>
      </c>
    </row>
    <row r="1856" spans="1:10">
      <c r="A1856" s="5" t="s">
        <v>1031</v>
      </c>
      <c r="B1856" s="6">
        <v>44833.882322465281</v>
      </c>
      <c r="C1856" s="5" t="s">
        <v>56</v>
      </c>
      <c r="D1856" s="13">
        <v>45112991350</v>
      </c>
      <c r="E1856" s="5" t="s">
        <v>57</v>
      </c>
      <c r="H1856" s="9">
        <v>66226.34</v>
      </c>
      <c r="I1856" s="5" t="s">
        <v>22</v>
      </c>
      <c r="J1856" s="5" t="s">
        <v>195</v>
      </c>
    </row>
    <row r="1857" spans="1:10">
      <c r="A1857" s="5" t="s">
        <v>1031</v>
      </c>
      <c r="B1857" s="6">
        <v>44833.882322465281</v>
      </c>
      <c r="C1857" s="5" t="s">
        <v>56</v>
      </c>
      <c r="D1857" s="13">
        <v>45112986064</v>
      </c>
      <c r="E1857" s="5" t="s">
        <v>57</v>
      </c>
      <c r="H1857" s="9">
        <v>375</v>
      </c>
      <c r="I1857" s="5" t="s">
        <v>22</v>
      </c>
      <c r="J1857" s="5" t="s">
        <v>515</v>
      </c>
    </row>
    <row r="1858" spans="1:10">
      <c r="A1858" s="5" t="s">
        <v>1031</v>
      </c>
      <c r="B1858" s="6">
        <v>44833.882322465281</v>
      </c>
      <c r="C1858" s="5" t="s">
        <v>56</v>
      </c>
      <c r="D1858" s="13">
        <v>45132851742</v>
      </c>
      <c r="E1858" s="5" t="s">
        <v>57</v>
      </c>
      <c r="H1858" s="9">
        <v>4972.17</v>
      </c>
      <c r="I1858" s="5" t="s">
        <v>22</v>
      </c>
      <c r="J1858" s="5" t="s">
        <v>515</v>
      </c>
    </row>
    <row r="1859" spans="1:10">
      <c r="A1859" s="5" t="s">
        <v>1031</v>
      </c>
      <c r="B1859" s="6">
        <v>44833.882322465281</v>
      </c>
      <c r="C1859" s="5" t="s">
        <v>56</v>
      </c>
      <c r="D1859" s="13">
        <v>45112986064</v>
      </c>
      <c r="E1859" s="5" t="s">
        <v>57</v>
      </c>
      <c r="H1859" s="9">
        <v>362.88</v>
      </c>
      <c r="I1859" s="5" t="s">
        <v>22</v>
      </c>
      <c r="J1859" s="5" t="s">
        <v>515</v>
      </c>
    </row>
    <row r="1860" spans="1:10">
      <c r="A1860" s="5" t="s">
        <v>1031</v>
      </c>
      <c r="B1860" s="6">
        <v>44833.882322465281</v>
      </c>
      <c r="C1860" s="5" t="s">
        <v>56</v>
      </c>
      <c r="D1860" s="13">
        <v>45112991350</v>
      </c>
      <c r="E1860" s="5" t="s">
        <v>57</v>
      </c>
      <c r="H1860" s="9">
        <v>78773.66</v>
      </c>
      <c r="I1860" s="5" t="s">
        <v>22</v>
      </c>
      <c r="J1860" s="5" t="s">
        <v>195</v>
      </c>
    </row>
    <row r="1861" spans="1:10">
      <c r="A1861" s="5" t="s">
        <v>1031</v>
      </c>
      <c r="B1861" s="6">
        <v>44833.882322465281</v>
      </c>
      <c r="C1861" s="5" t="s">
        <v>56</v>
      </c>
      <c r="D1861" s="13">
        <v>45132851742</v>
      </c>
      <c r="E1861" s="5" t="s">
        <v>57</v>
      </c>
      <c r="H1861" s="9">
        <v>4221.91</v>
      </c>
      <c r="I1861" s="5" t="s">
        <v>22</v>
      </c>
      <c r="J1861" s="5" t="s">
        <v>515</v>
      </c>
    </row>
    <row r="1862" spans="1:10">
      <c r="A1862" s="5" t="s">
        <v>1031</v>
      </c>
      <c r="B1862" s="6">
        <v>44833.882322465281</v>
      </c>
      <c r="C1862" s="5" t="s">
        <v>56</v>
      </c>
      <c r="D1862" s="13">
        <v>45112986064</v>
      </c>
      <c r="E1862" s="5" t="s">
        <v>57</v>
      </c>
      <c r="H1862" s="9">
        <v>112.9</v>
      </c>
      <c r="I1862" s="5" t="s">
        <v>22</v>
      </c>
      <c r="J1862" s="5" t="s">
        <v>515</v>
      </c>
    </row>
    <row r="1863" spans="1:10">
      <c r="A1863" s="5" t="s">
        <v>1031</v>
      </c>
      <c r="B1863" s="6">
        <v>44833.882322465281</v>
      </c>
      <c r="C1863" s="5" t="s">
        <v>56</v>
      </c>
      <c r="D1863" s="13">
        <v>45132851742</v>
      </c>
      <c r="E1863" s="5" t="s">
        <v>57</v>
      </c>
      <c r="H1863" s="9">
        <v>3204</v>
      </c>
      <c r="I1863" s="5" t="s">
        <v>22</v>
      </c>
      <c r="J1863" s="5" t="s">
        <v>515</v>
      </c>
    </row>
    <row r="1864" spans="1:10">
      <c r="A1864" s="5" t="s">
        <v>1031</v>
      </c>
      <c r="B1864" s="6">
        <v>44833.882322465281</v>
      </c>
      <c r="C1864" s="5" t="s">
        <v>56</v>
      </c>
      <c r="D1864" s="13">
        <v>45112986064</v>
      </c>
      <c r="E1864" s="5" t="s">
        <v>57</v>
      </c>
      <c r="H1864" s="9">
        <v>380.61</v>
      </c>
      <c r="I1864" s="5" t="s">
        <v>22</v>
      </c>
      <c r="J1864" s="5" t="s">
        <v>515</v>
      </c>
    </row>
    <row r="1865" spans="1:10">
      <c r="A1865" s="5" t="s">
        <v>1031</v>
      </c>
      <c r="B1865" s="6">
        <v>44833.882322465281</v>
      </c>
      <c r="C1865" s="5" t="s">
        <v>56</v>
      </c>
      <c r="D1865" s="13">
        <v>45132851742</v>
      </c>
      <c r="E1865" s="5" t="s">
        <v>57</v>
      </c>
      <c r="H1865" s="9">
        <v>1066</v>
      </c>
      <c r="I1865" s="5" t="s">
        <v>22</v>
      </c>
      <c r="J1865" s="5" t="s">
        <v>515</v>
      </c>
    </row>
    <row r="1866" spans="1:10">
      <c r="A1866" s="5" t="s">
        <v>1031</v>
      </c>
      <c r="B1866" s="6">
        <v>44833.882322465281</v>
      </c>
      <c r="C1866" s="5" t="s">
        <v>56</v>
      </c>
      <c r="D1866" s="13">
        <v>45132851742</v>
      </c>
      <c r="E1866" s="5" t="s">
        <v>57</v>
      </c>
      <c r="H1866" s="9">
        <v>903.96</v>
      </c>
      <c r="I1866" s="5" t="s">
        <v>22</v>
      </c>
      <c r="J1866" s="5" t="s">
        <v>515</v>
      </c>
    </row>
    <row r="1867" spans="1:10">
      <c r="A1867" s="5" t="s">
        <v>1031</v>
      </c>
      <c r="B1867" s="6">
        <v>44833.882322465281</v>
      </c>
      <c r="C1867" s="5" t="s">
        <v>56</v>
      </c>
      <c r="D1867" s="13">
        <v>45132851742</v>
      </c>
      <c r="E1867" s="5" t="s">
        <v>57</v>
      </c>
      <c r="H1867" s="9">
        <v>4316.97</v>
      </c>
      <c r="I1867" s="5" t="s">
        <v>22</v>
      </c>
      <c r="J1867" s="5" t="s">
        <v>515</v>
      </c>
    </row>
    <row r="1868" spans="1:10">
      <c r="A1868" s="5" t="s">
        <v>1031</v>
      </c>
      <c r="B1868" s="6">
        <v>44833.882322465281</v>
      </c>
      <c r="C1868" s="5" t="s">
        <v>56</v>
      </c>
      <c r="D1868" s="13">
        <v>45132851742</v>
      </c>
      <c r="E1868" s="5" t="s">
        <v>57</v>
      </c>
      <c r="H1868" s="9">
        <v>1665</v>
      </c>
      <c r="I1868" s="5" t="s">
        <v>22</v>
      </c>
      <c r="J1868" s="5" t="s">
        <v>515</v>
      </c>
    </row>
    <row r="1869" spans="1:10">
      <c r="A1869" s="5" t="s">
        <v>1031</v>
      </c>
      <c r="B1869" s="6">
        <v>44833.882322465281</v>
      </c>
      <c r="C1869" s="5" t="s">
        <v>56</v>
      </c>
      <c r="D1869" s="13">
        <v>45112986064</v>
      </c>
      <c r="E1869" s="5" t="s">
        <v>57</v>
      </c>
      <c r="H1869" s="9">
        <v>145.44</v>
      </c>
      <c r="I1869" s="5" t="s">
        <v>22</v>
      </c>
      <c r="J1869" s="5" t="s">
        <v>515</v>
      </c>
    </row>
    <row r="1870" spans="1:10">
      <c r="A1870" s="5" t="s">
        <v>1031</v>
      </c>
      <c r="B1870" s="6">
        <v>44833.882322465281</v>
      </c>
      <c r="C1870" s="5" t="s">
        <v>56</v>
      </c>
      <c r="D1870" s="13">
        <v>45132851742</v>
      </c>
      <c r="E1870" s="5" t="s">
        <v>57</v>
      </c>
      <c r="H1870" s="9">
        <v>828</v>
      </c>
      <c r="I1870" s="5" t="s">
        <v>22</v>
      </c>
      <c r="J1870" s="5" t="s">
        <v>515</v>
      </c>
    </row>
    <row r="1871" spans="1:10">
      <c r="A1871" s="5" t="s">
        <v>1031</v>
      </c>
      <c r="B1871" s="6">
        <v>44833.882322465281</v>
      </c>
      <c r="C1871" s="5" t="s">
        <v>56</v>
      </c>
      <c r="D1871" s="13">
        <v>45132851742</v>
      </c>
      <c r="E1871" s="5" t="s">
        <v>57</v>
      </c>
      <c r="H1871" s="9">
        <v>552</v>
      </c>
      <c r="I1871" s="5" t="s">
        <v>22</v>
      </c>
      <c r="J1871" s="5" t="s">
        <v>515</v>
      </c>
    </row>
    <row r="1872" spans="1:10">
      <c r="A1872" s="5" t="s">
        <v>1031</v>
      </c>
      <c r="B1872" s="6">
        <v>44833.882322465281</v>
      </c>
      <c r="C1872" s="5" t="s">
        <v>56</v>
      </c>
      <c r="D1872" s="13">
        <v>45132851742</v>
      </c>
      <c r="E1872" s="5" t="s">
        <v>57</v>
      </c>
      <c r="H1872" s="9">
        <v>4436.08</v>
      </c>
      <c r="I1872" s="5" t="s">
        <v>22</v>
      </c>
      <c r="J1872" s="5" t="s">
        <v>515</v>
      </c>
    </row>
    <row r="1873" spans="1:10">
      <c r="A1873" s="5" t="s">
        <v>1031</v>
      </c>
      <c r="B1873" s="6">
        <v>44833.882322465281</v>
      </c>
      <c r="C1873" s="5" t="s">
        <v>56</v>
      </c>
      <c r="D1873" s="13">
        <v>45112986064</v>
      </c>
      <c r="E1873" s="5" t="s">
        <v>57</v>
      </c>
      <c r="H1873" s="9">
        <v>463.77</v>
      </c>
      <c r="I1873" s="5" t="s">
        <v>22</v>
      </c>
      <c r="J1873" s="5" t="s">
        <v>515</v>
      </c>
    </row>
    <row r="1874" spans="1:10">
      <c r="A1874" s="5" t="s">
        <v>1031</v>
      </c>
      <c r="B1874" s="6">
        <v>44833.882322465281</v>
      </c>
      <c r="C1874" s="5" t="s">
        <v>56</v>
      </c>
      <c r="D1874" s="13">
        <v>45132851742</v>
      </c>
      <c r="E1874" s="5" t="s">
        <v>57</v>
      </c>
      <c r="H1874" s="9">
        <v>5838.92</v>
      </c>
      <c r="I1874" s="5" t="s">
        <v>22</v>
      </c>
      <c r="J1874" s="5" t="s">
        <v>515</v>
      </c>
    </row>
    <row r="1875" spans="1:10">
      <c r="A1875" s="5" t="s">
        <v>1031</v>
      </c>
      <c r="B1875" s="6">
        <v>44833.882322465281</v>
      </c>
      <c r="C1875" s="5" t="s">
        <v>56</v>
      </c>
      <c r="D1875" s="13">
        <v>45122971818</v>
      </c>
      <c r="E1875" s="5" t="s">
        <v>57</v>
      </c>
      <c r="H1875" s="9">
        <v>2390.21</v>
      </c>
      <c r="I1875" s="5" t="s">
        <v>22</v>
      </c>
      <c r="J1875" s="5" t="s">
        <v>515</v>
      </c>
    </row>
    <row r="1876" spans="1:10">
      <c r="A1876" s="5" t="s">
        <v>1031</v>
      </c>
      <c r="B1876" s="6">
        <v>44833.882322465281</v>
      </c>
      <c r="C1876" s="5" t="s">
        <v>56</v>
      </c>
      <c r="D1876" s="13">
        <v>45132851742</v>
      </c>
      <c r="E1876" s="5" t="s">
        <v>57</v>
      </c>
      <c r="H1876" s="9">
        <v>415</v>
      </c>
      <c r="I1876" s="5" t="s">
        <v>22</v>
      </c>
      <c r="J1876" s="5" t="s">
        <v>515</v>
      </c>
    </row>
    <row r="1877" spans="1:10">
      <c r="A1877" s="5" t="s">
        <v>1031</v>
      </c>
      <c r="B1877" s="6">
        <v>44833.882322465281</v>
      </c>
      <c r="C1877" s="5" t="s">
        <v>56</v>
      </c>
      <c r="D1877" s="13">
        <v>45112986064</v>
      </c>
      <c r="E1877" s="5" t="s">
        <v>57</v>
      </c>
      <c r="H1877" s="9">
        <v>2894.81</v>
      </c>
      <c r="I1877" s="5" t="s">
        <v>22</v>
      </c>
      <c r="J1877" s="5" t="s">
        <v>515</v>
      </c>
    </row>
    <row r="1878" spans="1:10">
      <c r="A1878" s="5" t="s">
        <v>1031</v>
      </c>
      <c r="B1878" s="6">
        <v>44833.882322465281</v>
      </c>
      <c r="C1878" s="5" t="s">
        <v>56</v>
      </c>
      <c r="D1878" s="13">
        <v>45112986064</v>
      </c>
      <c r="E1878" s="5" t="s">
        <v>57</v>
      </c>
      <c r="H1878" s="9">
        <v>389.99</v>
      </c>
      <c r="I1878" s="5" t="s">
        <v>22</v>
      </c>
      <c r="J1878" s="5" t="s">
        <v>515</v>
      </c>
    </row>
    <row r="1879" spans="1:10">
      <c r="A1879" s="5" t="s">
        <v>1031</v>
      </c>
      <c r="B1879" s="6">
        <v>44833.882322465281</v>
      </c>
      <c r="C1879" s="5" t="s">
        <v>56</v>
      </c>
      <c r="D1879" s="13">
        <v>45132851686</v>
      </c>
      <c r="E1879" s="5" t="s">
        <v>57</v>
      </c>
      <c r="H1879" s="9">
        <v>358.7</v>
      </c>
      <c r="I1879" s="5" t="s">
        <v>22</v>
      </c>
      <c r="J1879" s="5" t="s">
        <v>515</v>
      </c>
    </row>
    <row r="1880" spans="1:10">
      <c r="A1880" s="5" t="s">
        <v>1031</v>
      </c>
      <c r="B1880" s="6">
        <v>44833.882322465281</v>
      </c>
      <c r="C1880" s="5" t="s">
        <v>56</v>
      </c>
      <c r="D1880" s="13">
        <v>45112986064</v>
      </c>
      <c r="E1880" s="5" t="s">
        <v>57</v>
      </c>
      <c r="H1880" s="9">
        <v>1399.31</v>
      </c>
      <c r="I1880" s="5" t="s">
        <v>22</v>
      </c>
      <c r="J1880" s="5" t="s">
        <v>515</v>
      </c>
    </row>
    <row r="1881" spans="1:10">
      <c r="A1881" s="5" t="s">
        <v>1031</v>
      </c>
      <c r="B1881" s="6">
        <v>44833.882322465281</v>
      </c>
      <c r="C1881" s="5" t="s">
        <v>56</v>
      </c>
      <c r="D1881" s="13">
        <v>45132851686</v>
      </c>
      <c r="E1881" s="5" t="s">
        <v>57</v>
      </c>
      <c r="H1881" s="9">
        <v>379.01</v>
      </c>
      <c r="I1881" s="5" t="s">
        <v>22</v>
      </c>
      <c r="J1881" s="5" t="s">
        <v>515</v>
      </c>
    </row>
    <row r="1882" spans="1:10">
      <c r="A1882" s="5" t="s">
        <v>1031</v>
      </c>
      <c r="B1882" s="6">
        <v>44833.882322465281</v>
      </c>
      <c r="C1882" s="5" t="s">
        <v>56</v>
      </c>
      <c r="D1882" s="13">
        <v>45132851686</v>
      </c>
      <c r="E1882" s="5" t="s">
        <v>57</v>
      </c>
      <c r="H1882" s="9">
        <v>297.79000000000002</v>
      </c>
      <c r="I1882" s="5" t="s">
        <v>22</v>
      </c>
      <c r="J1882" s="5" t="s">
        <v>515</v>
      </c>
    </row>
    <row r="1883" spans="1:10">
      <c r="A1883" s="5" t="s">
        <v>1031</v>
      </c>
      <c r="B1883" s="6">
        <v>44833.882322465281</v>
      </c>
      <c r="C1883" s="5" t="s">
        <v>56</v>
      </c>
      <c r="D1883" s="13">
        <v>45122977102</v>
      </c>
      <c r="E1883" s="5" t="s">
        <v>57</v>
      </c>
      <c r="H1883" s="9">
        <v>2287.0100000000002</v>
      </c>
      <c r="I1883" s="5" t="s">
        <v>22</v>
      </c>
      <c r="J1883" s="5" t="s">
        <v>58</v>
      </c>
    </row>
    <row r="1884" spans="1:10">
      <c r="A1884" s="5" t="s">
        <v>1031</v>
      </c>
      <c r="B1884" s="6">
        <v>44833.882322465281</v>
      </c>
      <c r="C1884" s="5" t="s">
        <v>56</v>
      </c>
      <c r="D1884" s="13">
        <v>45112986064</v>
      </c>
      <c r="E1884" s="5" t="s">
        <v>57</v>
      </c>
      <c r="H1884" s="9">
        <v>460.8</v>
      </c>
      <c r="I1884" s="5" t="s">
        <v>22</v>
      </c>
      <c r="J1884" s="5" t="s">
        <v>515</v>
      </c>
    </row>
    <row r="1885" spans="1:10">
      <c r="A1885" s="5" t="s">
        <v>1031</v>
      </c>
      <c r="B1885" s="6">
        <v>44833.882322465281</v>
      </c>
      <c r="C1885" s="5" t="s">
        <v>56</v>
      </c>
      <c r="D1885" s="13">
        <v>45132851686</v>
      </c>
      <c r="E1885" s="5" t="s">
        <v>57</v>
      </c>
      <c r="H1885" s="9">
        <v>299.14</v>
      </c>
      <c r="I1885" s="5" t="s">
        <v>22</v>
      </c>
      <c r="J1885" s="5" t="s">
        <v>515</v>
      </c>
    </row>
    <row r="1886" spans="1:10">
      <c r="A1886" s="5" t="s">
        <v>1031</v>
      </c>
      <c r="B1886" s="6">
        <v>44833.882322465281</v>
      </c>
      <c r="C1886" s="5" t="s">
        <v>56</v>
      </c>
      <c r="D1886" s="13">
        <v>45132851686</v>
      </c>
      <c r="E1886" s="5" t="s">
        <v>57</v>
      </c>
      <c r="H1886" s="9">
        <v>317.89</v>
      </c>
      <c r="I1886" s="5" t="s">
        <v>22</v>
      </c>
      <c r="J1886" s="5" t="s">
        <v>515</v>
      </c>
    </row>
    <row r="1887" spans="1:10">
      <c r="A1887" s="5" t="s">
        <v>1031</v>
      </c>
      <c r="B1887" s="6">
        <v>44833.882322465281</v>
      </c>
      <c r="C1887" s="5" t="s">
        <v>56</v>
      </c>
      <c r="D1887" s="13">
        <v>45112986064</v>
      </c>
      <c r="E1887" s="5" t="s">
        <v>57</v>
      </c>
      <c r="H1887" s="9">
        <v>2143.1999999999998</v>
      </c>
      <c r="I1887" s="5" t="s">
        <v>22</v>
      </c>
      <c r="J1887" s="5" t="s">
        <v>515</v>
      </c>
    </row>
    <row r="1888" spans="1:10">
      <c r="A1888" s="5" t="s">
        <v>1031</v>
      </c>
      <c r="B1888" s="6">
        <v>44833.882322465281</v>
      </c>
      <c r="C1888" s="5" t="s">
        <v>56</v>
      </c>
      <c r="D1888" s="13">
        <v>45162948032</v>
      </c>
      <c r="E1888" s="5" t="s">
        <v>57</v>
      </c>
      <c r="H1888" s="9">
        <v>35.200000000000003</v>
      </c>
      <c r="I1888" s="5" t="s">
        <v>22</v>
      </c>
      <c r="J1888" s="5" t="s">
        <v>515</v>
      </c>
    </row>
    <row r="1889" spans="1:10">
      <c r="A1889" s="5" t="s">
        <v>1031</v>
      </c>
      <c r="B1889" s="6">
        <v>44833.882322465281</v>
      </c>
      <c r="C1889" s="5" t="s">
        <v>56</v>
      </c>
      <c r="D1889" s="13">
        <v>45112986064</v>
      </c>
      <c r="E1889" s="5" t="s">
        <v>57</v>
      </c>
      <c r="H1889" s="9">
        <v>964.8</v>
      </c>
      <c r="I1889" s="5" t="s">
        <v>22</v>
      </c>
      <c r="J1889" s="5" t="s">
        <v>515</v>
      </c>
    </row>
    <row r="1890" spans="1:10">
      <c r="A1890" s="5" t="s">
        <v>1031</v>
      </c>
      <c r="B1890" s="6">
        <v>44833.882322465281</v>
      </c>
      <c r="C1890" s="5" t="s">
        <v>56</v>
      </c>
      <c r="D1890" s="13">
        <v>45132851743</v>
      </c>
      <c r="E1890" s="5" t="s">
        <v>57</v>
      </c>
      <c r="H1890" s="9">
        <v>22110.5</v>
      </c>
      <c r="I1890" s="5" t="s">
        <v>22</v>
      </c>
      <c r="J1890" s="5" t="s">
        <v>515</v>
      </c>
    </row>
    <row r="1891" spans="1:10">
      <c r="A1891" s="5" t="s">
        <v>1031</v>
      </c>
      <c r="B1891" s="6">
        <v>44833.882322465281</v>
      </c>
      <c r="C1891" s="5" t="s">
        <v>56</v>
      </c>
      <c r="D1891" s="13">
        <v>45112986064</v>
      </c>
      <c r="E1891" s="5" t="s">
        <v>57</v>
      </c>
      <c r="H1891" s="9">
        <v>1923.22</v>
      </c>
      <c r="I1891" s="5" t="s">
        <v>22</v>
      </c>
      <c r="J1891" s="5" t="s">
        <v>515</v>
      </c>
    </row>
    <row r="1892" spans="1:10">
      <c r="A1892" s="5" t="s">
        <v>1031</v>
      </c>
      <c r="B1892" s="6">
        <v>44833.882322465281</v>
      </c>
      <c r="C1892" s="5" t="s">
        <v>56</v>
      </c>
      <c r="D1892" s="13">
        <v>45112986064</v>
      </c>
      <c r="E1892" s="5" t="s">
        <v>57</v>
      </c>
      <c r="H1892" s="9">
        <v>1481.48</v>
      </c>
      <c r="I1892" s="5" t="s">
        <v>22</v>
      </c>
      <c r="J1892" s="5" t="s">
        <v>515</v>
      </c>
    </row>
    <row r="1893" spans="1:10">
      <c r="A1893" s="5" t="s">
        <v>1031</v>
      </c>
      <c r="B1893" s="6">
        <v>44833.882322465281</v>
      </c>
      <c r="C1893" s="5" t="s">
        <v>56</v>
      </c>
      <c r="D1893" s="13">
        <v>45132851743</v>
      </c>
      <c r="E1893" s="5" t="s">
        <v>57</v>
      </c>
      <c r="H1893" s="9">
        <v>2831.88</v>
      </c>
      <c r="I1893" s="5" t="s">
        <v>22</v>
      </c>
      <c r="J1893" s="5" t="s">
        <v>515</v>
      </c>
    </row>
    <row r="1894" spans="1:10">
      <c r="A1894" s="5" t="s">
        <v>1031</v>
      </c>
      <c r="B1894" s="6">
        <v>44833.882322465281</v>
      </c>
      <c r="C1894" s="5" t="s">
        <v>56</v>
      </c>
      <c r="D1894" s="13">
        <v>45112986064</v>
      </c>
      <c r="E1894" s="5" t="s">
        <v>57</v>
      </c>
      <c r="H1894" s="9">
        <v>989.6</v>
      </c>
      <c r="I1894" s="5" t="s">
        <v>22</v>
      </c>
      <c r="J1894" s="5" t="s">
        <v>515</v>
      </c>
    </row>
    <row r="1895" spans="1:10">
      <c r="A1895" s="5" t="s">
        <v>1031</v>
      </c>
      <c r="B1895" s="6">
        <v>44833.882322465281</v>
      </c>
      <c r="C1895" s="5" t="s">
        <v>56</v>
      </c>
      <c r="D1895" s="13">
        <v>45132851743</v>
      </c>
      <c r="E1895" s="5" t="s">
        <v>57</v>
      </c>
      <c r="H1895" s="9">
        <v>7700.4</v>
      </c>
      <c r="I1895" s="5" t="s">
        <v>22</v>
      </c>
      <c r="J1895" s="5" t="s">
        <v>515</v>
      </c>
    </row>
    <row r="1896" spans="1:10">
      <c r="A1896" s="5" t="s">
        <v>1031</v>
      </c>
      <c r="B1896" s="6">
        <v>44833.882322465281</v>
      </c>
      <c r="C1896" s="5" t="s">
        <v>56</v>
      </c>
      <c r="D1896" s="13">
        <v>45132851743</v>
      </c>
      <c r="E1896" s="5" t="s">
        <v>57</v>
      </c>
      <c r="H1896" s="9">
        <v>1726.72</v>
      </c>
      <c r="I1896" s="5" t="s">
        <v>22</v>
      </c>
      <c r="J1896" s="5" t="s">
        <v>515</v>
      </c>
    </row>
    <row r="1897" spans="1:10">
      <c r="A1897" s="5" t="s">
        <v>1031</v>
      </c>
      <c r="B1897" s="6">
        <v>44833.882322465281</v>
      </c>
      <c r="C1897" s="5" t="s">
        <v>56</v>
      </c>
      <c r="D1897" s="13">
        <v>45112986064</v>
      </c>
      <c r="E1897" s="5" t="s">
        <v>57</v>
      </c>
      <c r="H1897" s="9">
        <v>5569.99</v>
      </c>
      <c r="I1897" s="5" t="s">
        <v>22</v>
      </c>
      <c r="J1897" s="5" t="s">
        <v>515</v>
      </c>
    </row>
    <row r="1898" spans="1:10">
      <c r="A1898" s="5" t="s">
        <v>1031</v>
      </c>
      <c r="B1898" s="6">
        <v>44833.882322465281</v>
      </c>
      <c r="C1898" s="5" t="s">
        <v>56</v>
      </c>
      <c r="D1898" s="13">
        <v>45112986064</v>
      </c>
      <c r="E1898" s="5" t="s">
        <v>57</v>
      </c>
      <c r="H1898" s="9">
        <v>1103.4100000000001</v>
      </c>
      <c r="I1898" s="5" t="s">
        <v>22</v>
      </c>
      <c r="J1898" s="5" t="s">
        <v>515</v>
      </c>
    </row>
    <row r="1899" spans="1:10">
      <c r="A1899" s="5" t="s">
        <v>1031</v>
      </c>
      <c r="B1899" s="6">
        <v>44833.882322465281</v>
      </c>
      <c r="C1899" s="5" t="s">
        <v>56</v>
      </c>
      <c r="D1899" s="13">
        <v>45132851743</v>
      </c>
      <c r="E1899" s="5" t="s">
        <v>57</v>
      </c>
      <c r="H1899" s="9">
        <v>7894</v>
      </c>
      <c r="I1899" s="5" t="s">
        <v>22</v>
      </c>
      <c r="J1899" s="5" t="s">
        <v>515</v>
      </c>
    </row>
    <row r="1900" spans="1:10">
      <c r="A1900" s="5" t="s">
        <v>1031</v>
      </c>
      <c r="B1900" s="6">
        <v>44833.882322465281</v>
      </c>
      <c r="C1900" s="5" t="s">
        <v>56</v>
      </c>
      <c r="D1900" s="13">
        <v>45112986064</v>
      </c>
      <c r="E1900" s="5" t="s">
        <v>57</v>
      </c>
      <c r="H1900" s="9">
        <v>465.61</v>
      </c>
      <c r="I1900" s="5" t="s">
        <v>22</v>
      </c>
      <c r="J1900" s="5" t="s">
        <v>515</v>
      </c>
    </row>
    <row r="1901" spans="1:10">
      <c r="A1901" s="5" t="s">
        <v>1031</v>
      </c>
      <c r="B1901" s="6">
        <v>44833.882322465281</v>
      </c>
      <c r="C1901" s="5" t="s">
        <v>56</v>
      </c>
      <c r="D1901" s="13">
        <v>45132851743</v>
      </c>
      <c r="E1901" s="5" t="s">
        <v>57</v>
      </c>
      <c r="H1901" s="9">
        <v>17788.240000000002</v>
      </c>
      <c r="I1901" s="5" t="s">
        <v>22</v>
      </c>
      <c r="J1901" s="5" t="s">
        <v>515</v>
      </c>
    </row>
    <row r="1902" spans="1:10">
      <c r="A1902" s="5" t="s">
        <v>1031</v>
      </c>
      <c r="B1902" s="6">
        <v>44833.882322465281</v>
      </c>
      <c r="C1902" s="5" t="s">
        <v>56</v>
      </c>
      <c r="D1902" s="13">
        <v>45112986064</v>
      </c>
      <c r="E1902" s="5" t="s">
        <v>57</v>
      </c>
      <c r="H1902" s="9">
        <v>1149.5899999999999</v>
      </c>
      <c r="I1902" s="5" t="s">
        <v>22</v>
      </c>
      <c r="J1902" s="5" t="s">
        <v>515</v>
      </c>
    </row>
    <row r="1903" spans="1:10">
      <c r="A1903" s="5" t="s">
        <v>1031</v>
      </c>
      <c r="B1903" s="6">
        <v>44833.882322465281</v>
      </c>
      <c r="C1903" s="5" t="s">
        <v>56</v>
      </c>
      <c r="D1903" s="13">
        <v>45132851743</v>
      </c>
      <c r="E1903" s="5" t="s">
        <v>57</v>
      </c>
      <c r="H1903" s="9">
        <v>10988.8</v>
      </c>
      <c r="I1903" s="5" t="s">
        <v>22</v>
      </c>
      <c r="J1903" s="5" t="s">
        <v>515</v>
      </c>
    </row>
    <row r="1904" spans="1:10">
      <c r="A1904" s="5" t="s">
        <v>1031</v>
      </c>
      <c r="B1904" s="6">
        <v>44833.882322465281</v>
      </c>
      <c r="C1904" s="5" t="s">
        <v>56</v>
      </c>
      <c r="D1904" s="13">
        <v>45112986064</v>
      </c>
      <c r="E1904" s="5" t="s">
        <v>57</v>
      </c>
      <c r="H1904" s="9">
        <v>3056.77</v>
      </c>
      <c r="I1904" s="5" t="s">
        <v>22</v>
      </c>
      <c r="J1904" s="5" t="s">
        <v>515</v>
      </c>
    </row>
    <row r="1905" spans="1:10">
      <c r="A1905" s="5" t="s">
        <v>1031</v>
      </c>
      <c r="B1905" s="6">
        <v>44833.882322465281</v>
      </c>
      <c r="C1905" s="5" t="s">
        <v>56</v>
      </c>
      <c r="D1905" s="13">
        <v>45132851743</v>
      </c>
      <c r="E1905" s="5" t="s">
        <v>57</v>
      </c>
      <c r="H1905" s="9">
        <v>2906.9</v>
      </c>
      <c r="I1905" s="5" t="s">
        <v>22</v>
      </c>
      <c r="J1905" s="5" t="s">
        <v>515</v>
      </c>
    </row>
    <row r="1906" spans="1:10">
      <c r="A1906" s="5" t="s">
        <v>1031</v>
      </c>
      <c r="B1906" s="6">
        <v>44833.882322465281</v>
      </c>
      <c r="C1906" s="5" t="s">
        <v>56</v>
      </c>
      <c r="D1906" s="13">
        <v>45132851743</v>
      </c>
      <c r="E1906" s="5" t="s">
        <v>57</v>
      </c>
      <c r="H1906" s="9">
        <v>5619.86</v>
      </c>
      <c r="I1906" s="5" t="s">
        <v>22</v>
      </c>
      <c r="J1906" s="5" t="s">
        <v>515</v>
      </c>
    </row>
    <row r="1907" spans="1:10">
      <c r="A1907" s="5" t="s">
        <v>1031</v>
      </c>
      <c r="B1907" s="6">
        <v>44833.882322465281</v>
      </c>
      <c r="C1907" s="5" t="s">
        <v>56</v>
      </c>
      <c r="D1907" s="13">
        <v>45132851743</v>
      </c>
      <c r="E1907" s="5" t="s">
        <v>57</v>
      </c>
      <c r="H1907" s="9">
        <v>4644.78</v>
      </c>
      <c r="I1907" s="5" t="s">
        <v>22</v>
      </c>
      <c r="J1907" s="5" t="s">
        <v>515</v>
      </c>
    </row>
    <row r="1908" spans="1:10">
      <c r="A1908" s="5" t="s">
        <v>1031</v>
      </c>
      <c r="B1908" s="6">
        <v>44833.882322465281</v>
      </c>
      <c r="C1908" s="5" t="s">
        <v>56</v>
      </c>
      <c r="D1908" s="13">
        <v>45112986064</v>
      </c>
      <c r="E1908" s="5" t="s">
        <v>57</v>
      </c>
      <c r="H1908" s="9">
        <v>630</v>
      </c>
      <c r="I1908" s="5" t="s">
        <v>22</v>
      </c>
      <c r="J1908" s="5" t="s">
        <v>515</v>
      </c>
    </row>
    <row r="1909" spans="1:10">
      <c r="A1909" s="5" t="s">
        <v>1031</v>
      </c>
      <c r="B1909" s="6">
        <v>44833.882322465281</v>
      </c>
      <c r="C1909" s="5" t="s">
        <v>56</v>
      </c>
      <c r="D1909" s="13">
        <v>45112986064</v>
      </c>
      <c r="E1909" s="5" t="s">
        <v>57</v>
      </c>
      <c r="H1909" s="9">
        <v>10176.4</v>
      </c>
      <c r="I1909" s="5" t="s">
        <v>22</v>
      </c>
      <c r="J1909" s="5" t="s">
        <v>515</v>
      </c>
    </row>
    <row r="1910" spans="1:10">
      <c r="A1910" s="5" t="s">
        <v>1031</v>
      </c>
      <c r="B1910" s="6">
        <v>44833.882322465281</v>
      </c>
      <c r="C1910" s="5" t="s">
        <v>56</v>
      </c>
      <c r="D1910" s="13">
        <v>45132851743</v>
      </c>
      <c r="E1910" s="5" t="s">
        <v>57</v>
      </c>
      <c r="H1910" s="9">
        <v>2779.64</v>
      </c>
      <c r="I1910" s="5" t="s">
        <v>22</v>
      </c>
      <c r="J1910" s="5" t="s">
        <v>515</v>
      </c>
    </row>
    <row r="1911" spans="1:10">
      <c r="A1911" s="5" t="s">
        <v>1031</v>
      </c>
      <c r="B1911" s="6">
        <v>44833.882322465281</v>
      </c>
      <c r="C1911" s="5" t="s">
        <v>56</v>
      </c>
      <c r="D1911" s="13">
        <v>45132851743</v>
      </c>
      <c r="E1911" s="5" t="s">
        <v>57</v>
      </c>
      <c r="H1911" s="9">
        <v>9117.14</v>
      </c>
      <c r="I1911" s="5" t="s">
        <v>22</v>
      </c>
      <c r="J1911" s="5" t="s">
        <v>515</v>
      </c>
    </row>
    <row r="1912" spans="1:10">
      <c r="A1912" s="5" t="s">
        <v>1031</v>
      </c>
      <c r="B1912" s="6">
        <v>44833.882322465281</v>
      </c>
      <c r="C1912" s="5" t="s">
        <v>56</v>
      </c>
      <c r="D1912" s="13">
        <v>45112986064</v>
      </c>
      <c r="E1912" s="5" t="s">
        <v>57</v>
      </c>
      <c r="H1912" s="9">
        <v>3536.25</v>
      </c>
      <c r="I1912" s="5" t="s">
        <v>22</v>
      </c>
      <c r="J1912" s="5" t="s">
        <v>515</v>
      </c>
    </row>
    <row r="1913" spans="1:10">
      <c r="A1913" s="5" t="s">
        <v>1031</v>
      </c>
      <c r="B1913" s="6">
        <v>44833.882322465281</v>
      </c>
      <c r="C1913" s="5" t="s">
        <v>56</v>
      </c>
      <c r="D1913" s="13">
        <v>45112986064</v>
      </c>
      <c r="E1913" s="5" t="s">
        <v>57</v>
      </c>
      <c r="H1913" s="9">
        <v>1052.72</v>
      </c>
      <c r="I1913" s="5" t="s">
        <v>22</v>
      </c>
      <c r="J1913" s="5" t="s">
        <v>515</v>
      </c>
    </row>
    <row r="1914" spans="1:10">
      <c r="A1914" s="5" t="s">
        <v>1031</v>
      </c>
      <c r="B1914" s="6">
        <v>44833.882322465281</v>
      </c>
      <c r="C1914" s="5" t="s">
        <v>56</v>
      </c>
      <c r="D1914" s="13">
        <v>45112986064</v>
      </c>
      <c r="E1914" s="5" t="s">
        <v>57</v>
      </c>
      <c r="H1914" s="9">
        <v>1319.63</v>
      </c>
      <c r="I1914" s="5" t="s">
        <v>22</v>
      </c>
      <c r="J1914" s="5" t="s">
        <v>515</v>
      </c>
    </row>
    <row r="1915" spans="1:10">
      <c r="A1915" s="5" t="s">
        <v>1031</v>
      </c>
      <c r="B1915" s="6">
        <v>44833.882322465281</v>
      </c>
      <c r="C1915" s="5" t="s">
        <v>56</v>
      </c>
      <c r="D1915" s="13">
        <v>45132851743</v>
      </c>
      <c r="E1915" s="5" t="s">
        <v>57</v>
      </c>
      <c r="H1915" s="9">
        <v>29212.23</v>
      </c>
      <c r="I1915" s="5" t="s">
        <v>22</v>
      </c>
      <c r="J1915" s="5" t="s">
        <v>515</v>
      </c>
    </row>
    <row r="1916" spans="1:10">
      <c r="A1916" s="5" t="s">
        <v>1031</v>
      </c>
      <c r="B1916" s="6">
        <v>44833.882322465281</v>
      </c>
      <c r="C1916" s="5" t="s">
        <v>56</v>
      </c>
      <c r="D1916" s="13">
        <v>45132851743</v>
      </c>
      <c r="E1916" s="5" t="s">
        <v>57</v>
      </c>
      <c r="H1916" s="9">
        <v>21932.98</v>
      </c>
      <c r="I1916" s="5" t="s">
        <v>22</v>
      </c>
      <c r="J1916" s="5" t="s">
        <v>515</v>
      </c>
    </row>
    <row r="1917" spans="1:10">
      <c r="A1917" s="5" t="s">
        <v>1031</v>
      </c>
      <c r="B1917" s="6">
        <v>44833.882322465281</v>
      </c>
      <c r="C1917" s="5" t="s">
        <v>56</v>
      </c>
      <c r="D1917" s="13">
        <v>45132851743</v>
      </c>
      <c r="E1917" s="5" t="s">
        <v>57</v>
      </c>
      <c r="H1917" s="9">
        <v>19799.89</v>
      </c>
      <c r="I1917" s="5" t="s">
        <v>22</v>
      </c>
      <c r="J1917" s="5" t="s">
        <v>515</v>
      </c>
    </row>
    <row r="1918" spans="1:10">
      <c r="A1918" s="5" t="s">
        <v>1031</v>
      </c>
      <c r="B1918" s="6">
        <v>44833.882322465281</v>
      </c>
      <c r="C1918" s="5" t="s">
        <v>56</v>
      </c>
      <c r="D1918" s="13">
        <v>45132851743</v>
      </c>
      <c r="E1918" s="5" t="s">
        <v>57</v>
      </c>
      <c r="H1918" s="9">
        <v>7991.19</v>
      </c>
      <c r="I1918" s="5" t="s">
        <v>22</v>
      </c>
      <c r="J1918" s="5" t="s">
        <v>515</v>
      </c>
    </row>
    <row r="1919" spans="1:10">
      <c r="A1919" s="5" t="s">
        <v>1031</v>
      </c>
      <c r="B1919" s="6">
        <v>44833.882322465281</v>
      </c>
      <c r="C1919" s="5" t="s">
        <v>56</v>
      </c>
      <c r="D1919" s="13">
        <v>45132851743</v>
      </c>
      <c r="E1919" s="5" t="s">
        <v>57</v>
      </c>
      <c r="H1919" s="9">
        <v>740</v>
      </c>
      <c r="I1919" s="5" t="s">
        <v>22</v>
      </c>
      <c r="J1919" s="5" t="s">
        <v>515</v>
      </c>
    </row>
    <row r="1920" spans="1:10">
      <c r="A1920" s="5" t="s">
        <v>1031</v>
      </c>
      <c r="B1920" s="6">
        <v>44833.882322465281</v>
      </c>
      <c r="C1920" s="5" t="s">
        <v>56</v>
      </c>
      <c r="D1920" s="13">
        <v>45132851743</v>
      </c>
      <c r="E1920" s="5" t="s">
        <v>57</v>
      </c>
      <c r="H1920" s="9">
        <v>1480</v>
      </c>
      <c r="I1920" s="5" t="s">
        <v>22</v>
      </c>
      <c r="J1920" s="5" t="s">
        <v>515</v>
      </c>
    </row>
    <row r="1921" spans="1:10">
      <c r="A1921" s="5" t="s">
        <v>1031</v>
      </c>
      <c r="B1921" s="6">
        <v>44833.882322465281</v>
      </c>
      <c r="C1921" s="5" t="s">
        <v>56</v>
      </c>
      <c r="D1921" s="13">
        <v>45132851743</v>
      </c>
      <c r="E1921" s="5" t="s">
        <v>57</v>
      </c>
      <c r="H1921" s="9">
        <v>2464.1999999999998</v>
      </c>
      <c r="I1921" s="5" t="s">
        <v>22</v>
      </c>
      <c r="J1921" s="5" t="s">
        <v>515</v>
      </c>
    </row>
    <row r="1922" spans="1:10">
      <c r="A1922" s="5" t="s">
        <v>1031</v>
      </c>
      <c r="B1922" s="6">
        <v>44833.882322465281</v>
      </c>
      <c r="C1922" s="5" t="s">
        <v>56</v>
      </c>
      <c r="D1922" s="13">
        <v>45132851743</v>
      </c>
      <c r="E1922" s="5" t="s">
        <v>57</v>
      </c>
      <c r="H1922" s="9">
        <v>185</v>
      </c>
      <c r="I1922" s="5" t="s">
        <v>22</v>
      </c>
      <c r="J1922" s="5" t="s">
        <v>515</v>
      </c>
    </row>
    <row r="1923" spans="1:10">
      <c r="A1923" s="5" t="s">
        <v>1031</v>
      </c>
      <c r="B1923" s="6">
        <v>44833.882322465281</v>
      </c>
      <c r="C1923" s="5" t="s">
        <v>56</v>
      </c>
      <c r="D1923" s="13">
        <v>45132851743</v>
      </c>
      <c r="E1923" s="5" t="s">
        <v>57</v>
      </c>
      <c r="H1923" s="9">
        <v>3369.91</v>
      </c>
      <c r="I1923" s="5" t="s">
        <v>22</v>
      </c>
      <c r="J1923" s="5" t="s">
        <v>515</v>
      </c>
    </row>
    <row r="1924" spans="1:10">
      <c r="A1924" s="5" t="s">
        <v>1031</v>
      </c>
      <c r="B1924" s="6">
        <v>44833.882322465281</v>
      </c>
      <c r="C1924" s="5" t="s">
        <v>56</v>
      </c>
      <c r="D1924" s="13">
        <v>45132851743</v>
      </c>
      <c r="E1924" s="5" t="s">
        <v>57</v>
      </c>
      <c r="H1924" s="9">
        <v>627.48</v>
      </c>
      <c r="I1924" s="5" t="s">
        <v>22</v>
      </c>
      <c r="J1924" s="5" t="s">
        <v>515</v>
      </c>
    </row>
    <row r="1925" spans="1:10">
      <c r="A1925" s="5" t="s">
        <v>1031</v>
      </c>
      <c r="B1925" s="6">
        <v>44833.882322465281</v>
      </c>
      <c r="C1925" s="5" t="s">
        <v>56</v>
      </c>
      <c r="D1925" s="13">
        <v>45132851743</v>
      </c>
      <c r="E1925" s="5" t="s">
        <v>57</v>
      </c>
      <c r="H1925" s="9">
        <v>370</v>
      </c>
      <c r="I1925" s="5" t="s">
        <v>22</v>
      </c>
      <c r="J1925" s="5" t="s">
        <v>515</v>
      </c>
    </row>
    <row r="1926" spans="1:10">
      <c r="A1926" s="5" t="s">
        <v>1031</v>
      </c>
      <c r="B1926" s="6">
        <v>44833.882322465281</v>
      </c>
      <c r="C1926" s="5" t="s">
        <v>56</v>
      </c>
      <c r="D1926" s="11">
        <v>318546</v>
      </c>
      <c r="E1926" s="5" t="s">
        <v>194</v>
      </c>
      <c r="H1926" s="9">
        <v>62.4</v>
      </c>
      <c r="I1926" s="5" t="s">
        <v>22</v>
      </c>
      <c r="J1926" s="5" t="s">
        <v>197</v>
      </c>
    </row>
    <row r="1927" spans="1:10">
      <c r="A1927" s="5" t="s">
        <v>1031</v>
      </c>
      <c r="B1927" s="6">
        <v>44833.882322465281</v>
      </c>
      <c r="C1927" s="5" t="s">
        <v>56</v>
      </c>
      <c r="D1927" s="13">
        <v>45162949168</v>
      </c>
      <c r="E1927" s="5" t="s">
        <v>57</v>
      </c>
      <c r="H1927" s="9">
        <v>1010</v>
      </c>
      <c r="I1927" s="5" t="s">
        <v>22</v>
      </c>
      <c r="J1927" s="5" t="s">
        <v>197</v>
      </c>
    </row>
    <row r="1928" spans="1:10">
      <c r="A1928" s="5" t="s">
        <v>1031</v>
      </c>
      <c r="B1928" s="6">
        <v>44833.882322465281</v>
      </c>
      <c r="C1928" s="5" t="s">
        <v>56</v>
      </c>
      <c r="D1928" s="11">
        <v>445511</v>
      </c>
      <c r="E1928" s="5" t="s">
        <v>57</v>
      </c>
      <c r="H1928" s="9">
        <v>21317.200000000001</v>
      </c>
      <c r="I1928" s="5" t="s">
        <v>22</v>
      </c>
      <c r="J1928" s="8" t="s">
        <v>61</v>
      </c>
    </row>
    <row r="1929" spans="1:10">
      <c r="A1929" s="5" t="s">
        <v>1031</v>
      </c>
      <c r="B1929" s="6">
        <v>44833.882322465281</v>
      </c>
      <c r="C1929" s="5" t="s">
        <v>56</v>
      </c>
      <c r="D1929" s="13">
        <v>45152846884</v>
      </c>
      <c r="E1929" s="5" t="s">
        <v>57</v>
      </c>
      <c r="H1929" s="9">
        <v>6170.18</v>
      </c>
      <c r="I1929" s="5" t="s">
        <v>22</v>
      </c>
      <c r="J1929" s="5" t="s">
        <v>515</v>
      </c>
    </row>
    <row r="1930" spans="1:10">
      <c r="A1930" s="5" t="s">
        <v>1031</v>
      </c>
      <c r="B1930" s="6">
        <v>44833.882322465281</v>
      </c>
      <c r="C1930" s="5" t="s">
        <v>56</v>
      </c>
      <c r="D1930" s="13">
        <v>52116192795</v>
      </c>
      <c r="E1930" s="5" t="s">
        <v>57</v>
      </c>
      <c r="H1930" s="9">
        <v>878.92</v>
      </c>
      <c r="I1930" s="5" t="s">
        <v>22</v>
      </c>
      <c r="J1930" s="5" t="s">
        <v>197</v>
      </c>
    </row>
    <row r="1931" spans="1:10">
      <c r="A1931" s="5" t="s">
        <v>1031</v>
      </c>
      <c r="B1931" s="6">
        <v>44833.882322465281</v>
      </c>
      <c r="C1931" s="5" t="s">
        <v>56</v>
      </c>
      <c r="D1931" s="13">
        <v>45112990549</v>
      </c>
      <c r="E1931" s="5" t="s">
        <v>57</v>
      </c>
      <c r="H1931" s="9">
        <v>5566.68</v>
      </c>
      <c r="I1931" s="5" t="s">
        <v>22</v>
      </c>
      <c r="J1931" s="5" t="s">
        <v>197</v>
      </c>
    </row>
    <row r="1932" spans="1:10">
      <c r="A1932" s="5" t="s">
        <v>1031</v>
      </c>
      <c r="B1932" s="6">
        <v>44833.882322465281</v>
      </c>
      <c r="C1932" s="5" t="s">
        <v>56</v>
      </c>
      <c r="D1932" s="13">
        <v>45152846884</v>
      </c>
      <c r="E1932" s="5" t="s">
        <v>57</v>
      </c>
      <c r="H1932" s="9">
        <v>5864.48</v>
      </c>
      <c r="I1932" s="5" t="s">
        <v>22</v>
      </c>
      <c r="J1932" s="5" t="s">
        <v>515</v>
      </c>
    </row>
    <row r="1933" spans="1:10">
      <c r="A1933" s="5" t="s">
        <v>1031</v>
      </c>
      <c r="B1933" s="6">
        <v>44833.882322465281</v>
      </c>
      <c r="C1933" s="5" t="s">
        <v>56</v>
      </c>
      <c r="D1933" s="13">
        <v>45172915943</v>
      </c>
      <c r="E1933" s="5" t="s">
        <v>57</v>
      </c>
      <c r="H1933" s="9">
        <v>436.3</v>
      </c>
      <c r="I1933" s="5" t="s">
        <v>22</v>
      </c>
      <c r="J1933" s="5" t="s">
        <v>197</v>
      </c>
    </row>
    <row r="1934" spans="1:10">
      <c r="A1934" s="5" t="s">
        <v>1031</v>
      </c>
      <c r="B1934" s="6">
        <v>44833.882322465281</v>
      </c>
      <c r="C1934" s="5" t="s">
        <v>56</v>
      </c>
      <c r="D1934" s="13">
        <v>45152846884</v>
      </c>
      <c r="E1934" s="5" t="s">
        <v>57</v>
      </c>
      <c r="H1934" s="9">
        <v>23.05</v>
      </c>
      <c r="I1934" s="5" t="s">
        <v>22</v>
      </c>
      <c r="J1934" s="5" t="s">
        <v>515</v>
      </c>
    </row>
    <row r="1935" spans="1:10">
      <c r="A1935" s="5" t="s">
        <v>1031</v>
      </c>
      <c r="B1935" s="6">
        <v>44833.882322465281</v>
      </c>
      <c r="C1935" s="5" t="s">
        <v>56</v>
      </c>
      <c r="D1935" s="13">
        <v>45152846884</v>
      </c>
      <c r="E1935" s="5" t="s">
        <v>57</v>
      </c>
      <c r="H1935" s="9">
        <v>2546.54</v>
      </c>
      <c r="I1935" s="5" t="s">
        <v>22</v>
      </c>
      <c r="J1935" s="5" t="s">
        <v>515</v>
      </c>
    </row>
    <row r="1936" spans="1:10">
      <c r="A1936" s="5" t="s">
        <v>1031</v>
      </c>
      <c r="B1936" s="6">
        <v>44833.882322465281</v>
      </c>
      <c r="C1936" s="5" t="s">
        <v>56</v>
      </c>
      <c r="D1936" s="13">
        <v>45152846884</v>
      </c>
      <c r="E1936" s="5" t="s">
        <v>57</v>
      </c>
      <c r="H1936" s="9">
        <v>3792.66</v>
      </c>
      <c r="I1936" s="5" t="s">
        <v>22</v>
      </c>
      <c r="J1936" s="5" t="s">
        <v>515</v>
      </c>
    </row>
    <row r="1937" spans="1:10">
      <c r="A1937" s="5" t="s">
        <v>1031</v>
      </c>
      <c r="B1937" s="6">
        <v>44833.882322465281</v>
      </c>
      <c r="C1937" s="5" t="s">
        <v>56</v>
      </c>
      <c r="D1937" s="13">
        <v>45152846884</v>
      </c>
      <c r="E1937" s="5" t="s">
        <v>57</v>
      </c>
      <c r="H1937" s="9">
        <v>2670</v>
      </c>
      <c r="I1937" s="5" t="s">
        <v>22</v>
      </c>
      <c r="J1937" s="5" t="s">
        <v>515</v>
      </c>
    </row>
    <row r="1938" spans="1:10">
      <c r="A1938" s="5" t="s">
        <v>1031</v>
      </c>
      <c r="B1938" s="6">
        <v>44833.882322465281</v>
      </c>
      <c r="C1938" s="5" t="s">
        <v>56</v>
      </c>
      <c r="D1938" s="13">
        <v>45152846884</v>
      </c>
      <c r="E1938" s="5" t="s">
        <v>57</v>
      </c>
      <c r="H1938" s="9">
        <v>7688.68</v>
      </c>
      <c r="I1938" s="5" t="s">
        <v>22</v>
      </c>
      <c r="J1938" s="5" t="s">
        <v>515</v>
      </c>
    </row>
    <row r="1939" spans="1:10">
      <c r="A1939" s="5" t="s">
        <v>1031</v>
      </c>
      <c r="B1939" s="6">
        <v>44833.882322465281</v>
      </c>
      <c r="C1939" s="5" t="s">
        <v>56</v>
      </c>
      <c r="D1939" s="13">
        <v>45152846884</v>
      </c>
      <c r="E1939" s="5" t="s">
        <v>57</v>
      </c>
      <c r="H1939" s="9">
        <v>4418.58</v>
      </c>
      <c r="I1939" s="5" t="s">
        <v>22</v>
      </c>
      <c r="J1939" s="5" t="s">
        <v>515</v>
      </c>
    </row>
    <row r="1940" spans="1:10">
      <c r="A1940" s="5" t="s">
        <v>1031</v>
      </c>
      <c r="B1940" s="6">
        <v>44833.882322465281</v>
      </c>
      <c r="C1940" s="5" t="s">
        <v>56</v>
      </c>
      <c r="D1940" s="13">
        <v>45152846884</v>
      </c>
      <c r="E1940" s="5" t="s">
        <v>57</v>
      </c>
      <c r="H1940" s="9">
        <v>4420.13</v>
      </c>
      <c r="I1940" s="5" t="s">
        <v>22</v>
      </c>
      <c r="J1940" s="5" t="s">
        <v>515</v>
      </c>
    </row>
    <row r="1941" spans="1:10">
      <c r="A1941" s="5" t="s">
        <v>1031</v>
      </c>
      <c r="B1941" s="6">
        <v>44833.882322465281</v>
      </c>
      <c r="C1941" s="5" t="s">
        <v>56</v>
      </c>
      <c r="D1941" s="13">
        <v>45152846884</v>
      </c>
      <c r="E1941" s="5" t="s">
        <v>57</v>
      </c>
      <c r="H1941" s="9">
        <v>17192.46</v>
      </c>
      <c r="I1941" s="5" t="s">
        <v>22</v>
      </c>
      <c r="J1941" s="5" t="s">
        <v>515</v>
      </c>
    </row>
    <row r="1942" spans="1:10">
      <c r="A1942" s="5" t="s">
        <v>1031</v>
      </c>
      <c r="B1942" s="6">
        <v>44833.882322465281</v>
      </c>
      <c r="C1942" s="5" t="s">
        <v>56</v>
      </c>
      <c r="D1942" s="13">
        <v>45152846884</v>
      </c>
      <c r="E1942" s="5" t="s">
        <v>57</v>
      </c>
      <c r="H1942" s="9">
        <v>12446.27</v>
      </c>
      <c r="I1942" s="5" t="s">
        <v>22</v>
      </c>
      <c r="J1942" s="5" t="s">
        <v>515</v>
      </c>
    </row>
    <row r="1943" spans="1:10">
      <c r="A1943" s="5" t="s">
        <v>1031</v>
      </c>
      <c r="B1943" s="6">
        <v>44833.882322465281</v>
      </c>
      <c r="C1943" s="5" t="s">
        <v>56</v>
      </c>
      <c r="D1943" s="13">
        <v>45152846884</v>
      </c>
      <c r="E1943" s="5" t="s">
        <v>57</v>
      </c>
      <c r="H1943" s="9">
        <v>12820.65</v>
      </c>
      <c r="I1943" s="5" t="s">
        <v>22</v>
      </c>
      <c r="J1943" s="5" t="s">
        <v>515</v>
      </c>
    </row>
    <row r="1944" spans="1:10">
      <c r="A1944" s="5" t="s">
        <v>1031</v>
      </c>
      <c r="B1944" s="6">
        <v>44833.882322465281</v>
      </c>
      <c r="C1944" s="5" t="s">
        <v>56</v>
      </c>
      <c r="D1944" s="13">
        <v>45152846884</v>
      </c>
      <c r="E1944" s="5" t="s">
        <v>57</v>
      </c>
      <c r="H1944" s="9">
        <v>861</v>
      </c>
      <c r="I1944" s="5" t="s">
        <v>22</v>
      </c>
      <c r="J1944" s="5" t="s">
        <v>515</v>
      </c>
    </row>
    <row r="1945" spans="1:10">
      <c r="A1945" s="5" t="s">
        <v>1031</v>
      </c>
      <c r="B1945" s="6">
        <v>44833.882322465281</v>
      </c>
      <c r="C1945" s="5" t="s">
        <v>56</v>
      </c>
      <c r="D1945" s="13">
        <v>45152846884</v>
      </c>
      <c r="E1945" s="5" t="s">
        <v>57</v>
      </c>
      <c r="H1945" s="9">
        <v>34034.559999999998</v>
      </c>
      <c r="I1945" s="5" t="s">
        <v>22</v>
      </c>
      <c r="J1945" s="5" t="s">
        <v>515</v>
      </c>
    </row>
    <row r="1946" spans="1:10">
      <c r="A1946" s="5" t="s">
        <v>1031</v>
      </c>
      <c r="B1946" s="6">
        <v>44833.882322465281</v>
      </c>
      <c r="C1946" s="5" t="s">
        <v>56</v>
      </c>
      <c r="D1946" s="13">
        <v>45152846884</v>
      </c>
      <c r="E1946" s="5" t="s">
        <v>57</v>
      </c>
      <c r="H1946" s="9">
        <v>6661.88</v>
      </c>
      <c r="I1946" s="5" t="s">
        <v>22</v>
      </c>
      <c r="J1946" s="5" t="s">
        <v>515</v>
      </c>
    </row>
    <row r="1947" spans="1:10">
      <c r="A1947" s="5" t="s">
        <v>1031</v>
      </c>
      <c r="B1947" s="6">
        <v>44833.882322465281</v>
      </c>
      <c r="C1947" s="5" t="s">
        <v>56</v>
      </c>
      <c r="D1947" s="13">
        <v>45152846884</v>
      </c>
      <c r="E1947" s="5" t="s">
        <v>57</v>
      </c>
      <c r="H1947" s="9">
        <v>17944.96</v>
      </c>
      <c r="I1947" s="5" t="s">
        <v>22</v>
      </c>
      <c r="J1947" s="5" t="s">
        <v>515</v>
      </c>
    </row>
    <row r="1948" spans="1:10">
      <c r="A1948" s="5" t="s">
        <v>1031</v>
      </c>
      <c r="B1948" s="6">
        <v>44833.882322465281</v>
      </c>
      <c r="C1948" s="5" t="s">
        <v>56</v>
      </c>
      <c r="D1948" s="13">
        <v>45152846884</v>
      </c>
      <c r="E1948" s="5" t="s">
        <v>57</v>
      </c>
      <c r="H1948" s="9">
        <v>586.55999999999995</v>
      </c>
      <c r="I1948" s="5" t="s">
        <v>22</v>
      </c>
      <c r="J1948" s="5" t="s">
        <v>515</v>
      </c>
    </row>
    <row r="1949" spans="1:10">
      <c r="A1949" s="5" t="s">
        <v>1031</v>
      </c>
      <c r="B1949" s="6">
        <v>44833.882322465281</v>
      </c>
      <c r="C1949" s="5" t="s">
        <v>56</v>
      </c>
      <c r="D1949" s="13">
        <v>45152846884</v>
      </c>
      <c r="E1949" s="5" t="s">
        <v>57</v>
      </c>
      <c r="H1949" s="9">
        <v>3165</v>
      </c>
      <c r="I1949" s="5" t="s">
        <v>22</v>
      </c>
      <c r="J1949" s="5" t="s">
        <v>515</v>
      </c>
    </row>
    <row r="1950" spans="1:10">
      <c r="A1950" s="5" t="s">
        <v>1031</v>
      </c>
      <c r="B1950" s="6">
        <v>44833.882322465281</v>
      </c>
      <c r="C1950" s="5" t="s">
        <v>56</v>
      </c>
      <c r="D1950" s="13">
        <v>45152846884</v>
      </c>
      <c r="E1950" s="5" t="s">
        <v>57</v>
      </c>
      <c r="H1950" s="9">
        <v>1170</v>
      </c>
      <c r="I1950" s="5" t="s">
        <v>22</v>
      </c>
      <c r="J1950" s="5" t="s">
        <v>515</v>
      </c>
    </row>
    <row r="1951" spans="1:10">
      <c r="A1951" s="5" t="s">
        <v>1031</v>
      </c>
      <c r="B1951" s="6">
        <v>44833.882322465281</v>
      </c>
      <c r="C1951" s="5" t="s">
        <v>56</v>
      </c>
      <c r="D1951" s="13">
        <v>45152846884</v>
      </c>
      <c r="E1951" s="5" t="s">
        <v>57</v>
      </c>
      <c r="H1951" s="9">
        <v>1809</v>
      </c>
      <c r="I1951" s="5" t="s">
        <v>22</v>
      </c>
      <c r="J1951" s="5" t="s">
        <v>515</v>
      </c>
    </row>
    <row r="1952" spans="1:10">
      <c r="A1952" s="5" t="s">
        <v>1031</v>
      </c>
      <c r="B1952" s="6">
        <v>44833.882322465281</v>
      </c>
      <c r="C1952" s="5" t="s">
        <v>56</v>
      </c>
      <c r="D1952" s="13">
        <v>45152846884</v>
      </c>
      <c r="E1952" s="5" t="s">
        <v>57</v>
      </c>
      <c r="H1952" s="9">
        <v>3418.8</v>
      </c>
      <c r="I1952" s="5" t="s">
        <v>22</v>
      </c>
      <c r="J1952" s="5" t="s">
        <v>515</v>
      </c>
    </row>
    <row r="1953" spans="1:10">
      <c r="A1953" s="5" t="s">
        <v>1031</v>
      </c>
      <c r="B1953" s="6">
        <v>44833.882322465281</v>
      </c>
      <c r="C1953" s="5" t="s">
        <v>56</v>
      </c>
      <c r="D1953" s="13">
        <v>45152846884</v>
      </c>
      <c r="E1953" s="5" t="s">
        <v>57</v>
      </c>
      <c r="H1953" s="9">
        <v>480</v>
      </c>
      <c r="I1953" s="5" t="s">
        <v>22</v>
      </c>
      <c r="J1953" s="5" t="s">
        <v>515</v>
      </c>
    </row>
    <row r="1954" spans="1:10">
      <c r="A1954" s="5" t="s">
        <v>1031</v>
      </c>
      <c r="B1954" s="6">
        <v>44833.882322465281</v>
      </c>
      <c r="C1954" s="5" t="s">
        <v>56</v>
      </c>
      <c r="D1954" s="13">
        <v>45152846884</v>
      </c>
      <c r="E1954" s="5" t="s">
        <v>57</v>
      </c>
      <c r="H1954" s="9">
        <v>1637.93</v>
      </c>
      <c r="I1954" s="5" t="s">
        <v>22</v>
      </c>
      <c r="J1954" s="5" t="s">
        <v>515</v>
      </c>
    </row>
    <row r="1955" spans="1:10">
      <c r="A1955" s="5" t="s">
        <v>1031</v>
      </c>
      <c r="B1955" s="6">
        <v>44833.882322465281</v>
      </c>
      <c r="C1955" s="5" t="s">
        <v>56</v>
      </c>
      <c r="D1955" s="13">
        <v>45152846884</v>
      </c>
      <c r="E1955" s="5" t="s">
        <v>57</v>
      </c>
      <c r="H1955" s="9">
        <v>98.82</v>
      </c>
      <c r="I1955" s="5" t="s">
        <v>22</v>
      </c>
      <c r="J1955" s="5" t="s">
        <v>515</v>
      </c>
    </row>
    <row r="1956" spans="1:10">
      <c r="A1956" s="5" t="s">
        <v>1031</v>
      </c>
      <c r="B1956" s="6">
        <v>44833.882322465281</v>
      </c>
      <c r="C1956" s="5" t="s">
        <v>56</v>
      </c>
      <c r="D1956" s="13">
        <v>45112990553</v>
      </c>
      <c r="E1956" s="5" t="s">
        <v>57</v>
      </c>
      <c r="H1956" s="9">
        <v>3180</v>
      </c>
      <c r="I1956" s="5" t="s">
        <v>22</v>
      </c>
      <c r="J1956" s="5" t="s">
        <v>195</v>
      </c>
    </row>
    <row r="1957" spans="1:10">
      <c r="A1957" s="5" t="s">
        <v>1031</v>
      </c>
      <c r="B1957" s="6">
        <v>44833.882322465281</v>
      </c>
      <c r="C1957" s="5" t="s">
        <v>56</v>
      </c>
      <c r="D1957" s="13">
        <v>45112986066</v>
      </c>
      <c r="E1957" s="5" t="s">
        <v>57</v>
      </c>
      <c r="H1957" s="9">
        <v>861</v>
      </c>
      <c r="I1957" s="5" t="s">
        <v>22</v>
      </c>
      <c r="J1957" s="5" t="s">
        <v>515</v>
      </c>
    </row>
    <row r="1958" spans="1:10">
      <c r="A1958" s="5" t="s">
        <v>1031</v>
      </c>
      <c r="B1958" s="6">
        <v>44833.882322465281</v>
      </c>
      <c r="C1958" s="5" t="s">
        <v>56</v>
      </c>
      <c r="D1958" s="13">
        <v>45112986066</v>
      </c>
      <c r="E1958" s="5" t="s">
        <v>57</v>
      </c>
      <c r="H1958" s="9">
        <v>9580.1200000000008</v>
      </c>
      <c r="I1958" s="5" t="s">
        <v>22</v>
      </c>
      <c r="J1958" s="5" t="s">
        <v>515</v>
      </c>
    </row>
    <row r="1959" spans="1:10">
      <c r="A1959" s="5" t="s">
        <v>1031</v>
      </c>
      <c r="B1959" s="6">
        <v>44833.882322465281</v>
      </c>
      <c r="C1959" s="5" t="s">
        <v>56</v>
      </c>
      <c r="D1959" s="13">
        <v>45112986066</v>
      </c>
      <c r="E1959" s="5" t="s">
        <v>57</v>
      </c>
      <c r="H1959" s="9">
        <v>13089.75</v>
      </c>
      <c r="I1959" s="5" t="s">
        <v>22</v>
      </c>
      <c r="J1959" s="5" t="s">
        <v>515</v>
      </c>
    </row>
    <row r="1960" spans="1:10">
      <c r="A1960" s="5" t="s">
        <v>1031</v>
      </c>
      <c r="B1960" s="6">
        <v>44833.882322465281</v>
      </c>
      <c r="C1960" s="5" t="s">
        <v>56</v>
      </c>
      <c r="D1960" s="13">
        <v>45112986066</v>
      </c>
      <c r="E1960" s="5" t="s">
        <v>57</v>
      </c>
      <c r="H1960" s="9">
        <v>3481.61</v>
      </c>
      <c r="I1960" s="5" t="s">
        <v>22</v>
      </c>
      <c r="J1960" s="5" t="s">
        <v>515</v>
      </c>
    </row>
    <row r="1961" spans="1:10">
      <c r="A1961" s="5" t="s">
        <v>1031</v>
      </c>
      <c r="B1961" s="6">
        <v>44833.882322465281</v>
      </c>
      <c r="C1961" s="5" t="s">
        <v>56</v>
      </c>
      <c r="D1961" s="13">
        <v>45112986066</v>
      </c>
      <c r="E1961" s="5" t="s">
        <v>57</v>
      </c>
      <c r="H1961" s="9">
        <v>748.62</v>
      </c>
      <c r="I1961" s="5" t="s">
        <v>22</v>
      </c>
      <c r="J1961" s="5" t="s">
        <v>515</v>
      </c>
    </row>
    <row r="1962" spans="1:10">
      <c r="A1962" s="5" t="s">
        <v>1031</v>
      </c>
      <c r="B1962" s="6">
        <v>44833.882322465281</v>
      </c>
      <c r="C1962" s="5" t="s">
        <v>56</v>
      </c>
      <c r="D1962" s="13">
        <v>45112986066</v>
      </c>
      <c r="E1962" s="5" t="s">
        <v>57</v>
      </c>
      <c r="H1962" s="9">
        <v>4141.2700000000004</v>
      </c>
      <c r="I1962" s="5" t="s">
        <v>22</v>
      </c>
      <c r="J1962" s="5" t="s">
        <v>515</v>
      </c>
    </row>
    <row r="1963" spans="1:10">
      <c r="A1963" s="5" t="s">
        <v>1031</v>
      </c>
      <c r="B1963" s="6">
        <v>44833.882322465281</v>
      </c>
      <c r="C1963" s="5" t="s">
        <v>56</v>
      </c>
      <c r="D1963" s="13">
        <v>45112986066</v>
      </c>
      <c r="E1963" s="5" t="s">
        <v>57</v>
      </c>
      <c r="H1963" s="9">
        <v>3945.24</v>
      </c>
      <c r="I1963" s="5" t="s">
        <v>22</v>
      </c>
      <c r="J1963" s="5" t="s">
        <v>515</v>
      </c>
    </row>
    <row r="1964" spans="1:10">
      <c r="A1964" s="5" t="s">
        <v>1031</v>
      </c>
      <c r="B1964" s="6">
        <v>44833.882322465281</v>
      </c>
      <c r="C1964" s="5" t="s">
        <v>56</v>
      </c>
      <c r="D1964" s="13">
        <v>45112986066</v>
      </c>
      <c r="E1964" s="5" t="s">
        <v>57</v>
      </c>
      <c r="H1964" s="9">
        <v>1706.16</v>
      </c>
      <c r="I1964" s="5" t="s">
        <v>22</v>
      </c>
      <c r="J1964" s="5" t="s">
        <v>515</v>
      </c>
    </row>
    <row r="1965" spans="1:10">
      <c r="A1965" s="5" t="s">
        <v>1031</v>
      </c>
      <c r="B1965" s="6">
        <v>44833.882322465281</v>
      </c>
      <c r="C1965" s="5" t="s">
        <v>56</v>
      </c>
      <c r="D1965" s="13">
        <v>451129860661</v>
      </c>
      <c r="E1965" s="5" t="s">
        <v>57</v>
      </c>
      <c r="H1965" s="9">
        <v>861</v>
      </c>
      <c r="I1965" s="5" t="s">
        <v>22</v>
      </c>
      <c r="J1965" s="5" t="s">
        <v>515</v>
      </c>
    </row>
    <row r="1966" spans="1:10">
      <c r="A1966" s="5" t="s">
        <v>1031</v>
      </c>
      <c r="B1966" s="6">
        <v>44833.882322465281</v>
      </c>
      <c r="C1966" s="5" t="s">
        <v>56</v>
      </c>
      <c r="D1966" s="13">
        <v>45112986066</v>
      </c>
      <c r="E1966" s="5" t="s">
        <v>57</v>
      </c>
      <c r="H1966" s="9">
        <v>18063.39</v>
      </c>
      <c r="I1966" s="5" t="s">
        <v>22</v>
      </c>
      <c r="J1966" s="5" t="s">
        <v>515</v>
      </c>
    </row>
    <row r="1967" spans="1:10">
      <c r="A1967" s="5" t="s">
        <v>1031</v>
      </c>
      <c r="B1967" s="6">
        <v>44833.882322465281</v>
      </c>
      <c r="C1967" s="5" t="s">
        <v>56</v>
      </c>
      <c r="D1967" s="13">
        <v>45172918580</v>
      </c>
      <c r="E1967" s="5" t="s">
        <v>57</v>
      </c>
      <c r="H1967" s="9">
        <v>6336.6</v>
      </c>
      <c r="I1967" s="5" t="s">
        <v>22</v>
      </c>
      <c r="J1967" s="5" t="s">
        <v>58</v>
      </c>
    </row>
    <row r="1968" spans="1:10">
      <c r="A1968" s="5" t="s">
        <v>1031</v>
      </c>
      <c r="B1968" s="6">
        <v>44833.882322465281</v>
      </c>
      <c r="C1968" s="5" t="s">
        <v>56</v>
      </c>
      <c r="D1968" s="13">
        <v>45112986066</v>
      </c>
      <c r="E1968" s="5" t="s">
        <v>57</v>
      </c>
      <c r="H1968" s="9">
        <v>3000.12</v>
      </c>
      <c r="I1968" s="5" t="s">
        <v>22</v>
      </c>
      <c r="J1968" s="5" t="s">
        <v>515</v>
      </c>
    </row>
    <row r="1969" spans="1:10">
      <c r="A1969" s="5" t="s">
        <v>1031</v>
      </c>
      <c r="B1969" s="6">
        <v>44833.882322465281</v>
      </c>
      <c r="C1969" s="5" t="s">
        <v>56</v>
      </c>
      <c r="D1969" s="13">
        <v>45112986066</v>
      </c>
      <c r="E1969" s="5" t="s">
        <v>57</v>
      </c>
      <c r="H1969" s="9">
        <v>13956.14</v>
      </c>
      <c r="I1969" s="5" t="s">
        <v>22</v>
      </c>
      <c r="J1969" s="5" t="s">
        <v>515</v>
      </c>
    </row>
    <row r="1970" spans="1:10">
      <c r="A1970" s="5" t="s">
        <v>1031</v>
      </c>
      <c r="B1970" s="6">
        <v>44833.882322465281</v>
      </c>
      <c r="C1970" s="5" t="s">
        <v>56</v>
      </c>
      <c r="D1970" s="11">
        <v>184721</v>
      </c>
      <c r="E1970" s="5" t="s">
        <v>194</v>
      </c>
      <c r="H1970" s="9">
        <v>147397.29999999999</v>
      </c>
      <c r="I1970" s="5" t="s">
        <v>22</v>
      </c>
      <c r="J1970" s="5" t="s">
        <v>200</v>
      </c>
    </row>
    <row r="1971" spans="1:10">
      <c r="A1971" s="5" t="s">
        <v>1031</v>
      </c>
      <c r="B1971" s="6">
        <v>44833.882322465281</v>
      </c>
      <c r="C1971" s="5" t="s">
        <v>56</v>
      </c>
      <c r="D1971" s="13">
        <v>45112986066</v>
      </c>
      <c r="E1971" s="5" t="s">
        <v>57</v>
      </c>
      <c r="H1971" s="9">
        <v>9193.9500000000007</v>
      </c>
      <c r="I1971" s="5" t="s">
        <v>22</v>
      </c>
      <c r="J1971" s="5" t="s">
        <v>515</v>
      </c>
    </row>
    <row r="1972" spans="1:10">
      <c r="A1972" s="5" t="s">
        <v>1031</v>
      </c>
      <c r="B1972" s="6">
        <v>44833.882322465281</v>
      </c>
      <c r="C1972" s="5" t="s">
        <v>56</v>
      </c>
      <c r="D1972" s="13">
        <v>45112986066</v>
      </c>
      <c r="E1972" s="5" t="s">
        <v>57</v>
      </c>
      <c r="H1972" s="9">
        <v>10696.76</v>
      </c>
      <c r="I1972" s="5" t="s">
        <v>22</v>
      </c>
      <c r="J1972" s="5" t="s">
        <v>515</v>
      </c>
    </row>
    <row r="1973" spans="1:10">
      <c r="A1973" s="5" t="s">
        <v>1031</v>
      </c>
      <c r="B1973" s="6">
        <v>44833.882322465281</v>
      </c>
      <c r="C1973" s="5" t="s">
        <v>56</v>
      </c>
      <c r="D1973" s="13">
        <v>45112986066</v>
      </c>
      <c r="E1973" s="5" t="s">
        <v>57</v>
      </c>
      <c r="H1973" s="9">
        <v>7846.92</v>
      </c>
      <c r="I1973" s="5" t="s">
        <v>22</v>
      </c>
      <c r="J1973" s="5" t="s">
        <v>515</v>
      </c>
    </row>
    <row r="1974" spans="1:10">
      <c r="A1974" s="5" t="s">
        <v>1031</v>
      </c>
      <c r="B1974" s="6">
        <v>44833.882322465281</v>
      </c>
      <c r="C1974" s="5" t="s">
        <v>56</v>
      </c>
      <c r="D1974" s="13">
        <v>45112986066</v>
      </c>
      <c r="E1974" s="5" t="s">
        <v>57</v>
      </c>
      <c r="H1974" s="9">
        <v>36729.22</v>
      </c>
      <c r="I1974" s="5" t="s">
        <v>22</v>
      </c>
      <c r="J1974" s="5" t="s">
        <v>515</v>
      </c>
    </row>
    <row r="1975" spans="1:10">
      <c r="A1975" s="5" t="s">
        <v>1031</v>
      </c>
      <c r="B1975" s="6">
        <v>44833.882322465281</v>
      </c>
      <c r="C1975" s="5" t="s">
        <v>56</v>
      </c>
      <c r="D1975" s="13">
        <v>45112986066</v>
      </c>
      <c r="E1975" s="5" t="s">
        <v>57</v>
      </c>
      <c r="H1975" s="9">
        <v>219.67</v>
      </c>
      <c r="I1975" s="5" t="s">
        <v>22</v>
      </c>
      <c r="J1975" s="5" t="s">
        <v>515</v>
      </c>
    </row>
    <row r="1976" spans="1:10">
      <c r="A1976" s="5" t="s">
        <v>1031</v>
      </c>
      <c r="B1976" s="6">
        <v>44833.882322465281</v>
      </c>
      <c r="C1976" s="5" t="s">
        <v>56</v>
      </c>
      <c r="D1976" s="13">
        <v>451129860662</v>
      </c>
      <c r="E1976" s="5" t="s">
        <v>57</v>
      </c>
      <c r="H1976" s="9">
        <v>861</v>
      </c>
      <c r="I1976" s="5" t="s">
        <v>22</v>
      </c>
      <c r="J1976" s="5" t="s">
        <v>515</v>
      </c>
    </row>
    <row r="1977" spans="1:10">
      <c r="A1977" s="5" t="s">
        <v>1031</v>
      </c>
      <c r="B1977" s="6">
        <v>44833.882322465281</v>
      </c>
      <c r="C1977" s="5" t="s">
        <v>56</v>
      </c>
      <c r="D1977" s="13">
        <v>451129860663</v>
      </c>
      <c r="E1977" s="5" t="s">
        <v>57</v>
      </c>
      <c r="H1977" s="9">
        <v>861</v>
      </c>
      <c r="I1977" s="5" t="s">
        <v>22</v>
      </c>
      <c r="J1977" s="5" t="s">
        <v>515</v>
      </c>
    </row>
    <row r="1978" spans="1:10">
      <c r="A1978" s="5" t="s">
        <v>1031</v>
      </c>
      <c r="B1978" s="6">
        <v>44833.882322465281</v>
      </c>
      <c r="C1978" s="5" t="s">
        <v>56</v>
      </c>
      <c r="D1978" s="13">
        <v>45112986066</v>
      </c>
      <c r="E1978" s="5" t="s">
        <v>57</v>
      </c>
      <c r="H1978" s="9">
        <v>12366.27</v>
      </c>
      <c r="I1978" s="5" t="s">
        <v>22</v>
      </c>
      <c r="J1978" s="5" t="s">
        <v>515</v>
      </c>
    </row>
    <row r="1979" spans="1:10">
      <c r="A1979" s="5" t="s">
        <v>1031</v>
      </c>
      <c r="B1979" s="6">
        <v>44833.882322465281</v>
      </c>
      <c r="C1979" s="5" t="s">
        <v>56</v>
      </c>
      <c r="D1979" s="13">
        <v>45112986066</v>
      </c>
      <c r="E1979" s="5" t="s">
        <v>57</v>
      </c>
      <c r="H1979" s="9">
        <v>246.03</v>
      </c>
      <c r="I1979" s="5" t="s">
        <v>22</v>
      </c>
      <c r="J1979" s="5" t="s">
        <v>515</v>
      </c>
    </row>
    <row r="1980" spans="1:10">
      <c r="A1980" s="5" t="s">
        <v>1031</v>
      </c>
      <c r="B1980" s="6">
        <v>44833.882322465281</v>
      </c>
      <c r="C1980" s="5" t="s">
        <v>56</v>
      </c>
      <c r="D1980" s="13">
        <v>45112986066</v>
      </c>
      <c r="E1980" s="5" t="s">
        <v>57</v>
      </c>
      <c r="H1980" s="9">
        <v>2393.8000000000002</v>
      </c>
      <c r="I1980" s="5" t="s">
        <v>22</v>
      </c>
      <c r="J1980" s="5" t="s">
        <v>515</v>
      </c>
    </row>
    <row r="1981" spans="1:10">
      <c r="A1981" s="5" t="s">
        <v>1031</v>
      </c>
      <c r="B1981" s="6">
        <v>44833.882322465281</v>
      </c>
      <c r="C1981" s="5" t="s">
        <v>56</v>
      </c>
      <c r="D1981" s="13">
        <v>45112986066</v>
      </c>
      <c r="E1981" s="5" t="s">
        <v>57</v>
      </c>
      <c r="H1981" s="9">
        <v>2094.1999999999998</v>
      </c>
      <c r="I1981" s="5" t="s">
        <v>22</v>
      </c>
      <c r="J1981" s="5" t="s">
        <v>515</v>
      </c>
    </row>
    <row r="1982" spans="1:10">
      <c r="A1982" s="5" t="s">
        <v>1031</v>
      </c>
      <c r="B1982" s="6">
        <v>44833.882322465281</v>
      </c>
      <c r="C1982" s="5" t="s">
        <v>56</v>
      </c>
      <c r="D1982" s="13">
        <v>45122971908</v>
      </c>
      <c r="E1982" s="5" t="s">
        <v>57</v>
      </c>
      <c r="H1982" s="9">
        <v>26006.22</v>
      </c>
      <c r="I1982" s="5" t="s">
        <v>22</v>
      </c>
      <c r="J1982" s="5" t="s">
        <v>515</v>
      </c>
    </row>
    <row r="1983" spans="1:10">
      <c r="A1983" s="5" t="s">
        <v>1031</v>
      </c>
      <c r="B1983" s="6">
        <v>44833.882322465281</v>
      </c>
      <c r="C1983" s="5" t="s">
        <v>56</v>
      </c>
      <c r="D1983" s="13">
        <v>45112986066</v>
      </c>
      <c r="E1983" s="5" t="s">
        <v>57</v>
      </c>
      <c r="H1983" s="9">
        <v>1096.1199999999999</v>
      </c>
      <c r="I1983" s="5" t="s">
        <v>22</v>
      </c>
      <c r="J1983" s="5" t="s">
        <v>515</v>
      </c>
    </row>
    <row r="1984" spans="1:10">
      <c r="A1984" s="5" t="s">
        <v>1031</v>
      </c>
      <c r="B1984" s="6">
        <v>44833.882322465281</v>
      </c>
      <c r="C1984" s="5" t="s">
        <v>56</v>
      </c>
      <c r="D1984" s="13">
        <v>45112986066</v>
      </c>
      <c r="E1984" s="5" t="s">
        <v>57</v>
      </c>
      <c r="H1984" s="9">
        <v>2775</v>
      </c>
      <c r="I1984" s="5" t="s">
        <v>22</v>
      </c>
      <c r="J1984" s="5" t="s">
        <v>515</v>
      </c>
    </row>
    <row r="1985" spans="1:10">
      <c r="A1985" s="5" t="s">
        <v>1031</v>
      </c>
      <c r="B1985" s="6">
        <v>44833.882322465281</v>
      </c>
      <c r="C1985" s="5" t="s">
        <v>56</v>
      </c>
      <c r="D1985" s="13">
        <v>45122971908</v>
      </c>
      <c r="E1985" s="5" t="s">
        <v>57</v>
      </c>
      <c r="H1985" s="9">
        <v>16087.43</v>
      </c>
      <c r="I1985" s="5" t="s">
        <v>22</v>
      </c>
      <c r="J1985" s="5" t="s">
        <v>515</v>
      </c>
    </row>
    <row r="1986" spans="1:10">
      <c r="A1986" s="5" t="s">
        <v>1031</v>
      </c>
      <c r="B1986" s="6">
        <v>44833.882322465281</v>
      </c>
      <c r="C1986" s="5" t="s">
        <v>56</v>
      </c>
      <c r="D1986" s="13">
        <v>45112986066</v>
      </c>
      <c r="E1986" s="5" t="s">
        <v>57</v>
      </c>
      <c r="H1986" s="9">
        <v>1110</v>
      </c>
      <c r="I1986" s="5" t="s">
        <v>22</v>
      </c>
      <c r="J1986" s="5" t="s">
        <v>515</v>
      </c>
    </row>
    <row r="1987" spans="1:10">
      <c r="A1987" s="5" t="s">
        <v>1031</v>
      </c>
      <c r="B1987" s="6">
        <v>44833.882322465281</v>
      </c>
      <c r="C1987" s="5" t="s">
        <v>56</v>
      </c>
      <c r="D1987" s="13">
        <v>45112986066</v>
      </c>
      <c r="E1987" s="5" t="s">
        <v>57</v>
      </c>
      <c r="H1987" s="9">
        <v>1450.8</v>
      </c>
      <c r="I1987" s="5" t="s">
        <v>22</v>
      </c>
      <c r="J1987" s="5" t="s">
        <v>515</v>
      </c>
    </row>
    <row r="1988" spans="1:10">
      <c r="A1988" s="5" t="s">
        <v>1031</v>
      </c>
      <c r="B1988" s="6">
        <v>44833.882322465281</v>
      </c>
      <c r="C1988" s="5" t="s">
        <v>56</v>
      </c>
      <c r="D1988" s="13">
        <v>45112986066</v>
      </c>
      <c r="E1988" s="5" t="s">
        <v>57</v>
      </c>
      <c r="H1988" s="9">
        <v>555</v>
      </c>
      <c r="I1988" s="5" t="s">
        <v>22</v>
      </c>
      <c r="J1988" s="5" t="s">
        <v>515</v>
      </c>
    </row>
    <row r="1989" spans="1:10">
      <c r="A1989" s="5" t="s">
        <v>1031</v>
      </c>
      <c r="B1989" s="6">
        <v>44833.882322465281</v>
      </c>
      <c r="C1989" s="5" t="s">
        <v>56</v>
      </c>
      <c r="D1989" s="13">
        <v>45122971908</v>
      </c>
      <c r="E1989" s="5" t="s">
        <v>57</v>
      </c>
      <c r="H1989" s="9">
        <v>19615.509999999998</v>
      </c>
      <c r="I1989" s="5" t="s">
        <v>22</v>
      </c>
      <c r="J1989" s="5" t="s">
        <v>515</v>
      </c>
    </row>
    <row r="1990" spans="1:10">
      <c r="A1990" s="5" t="s">
        <v>1031</v>
      </c>
      <c r="B1990" s="6">
        <v>44833.882322465281</v>
      </c>
      <c r="C1990" s="5" t="s">
        <v>56</v>
      </c>
      <c r="D1990" s="13">
        <v>451129860664</v>
      </c>
      <c r="E1990" s="5" t="s">
        <v>57</v>
      </c>
      <c r="H1990" s="9">
        <v>1110</v>
      </c>
      <c r="I1990" s="5" t="s">
        <v>22</v>
      </c>
      <c r="J1990" s="5" t="s">
        <v>515</v>
      </c>
    </row>
    <row r="1991" spans="1:10">
      <c r="A1991" s="5" t="s">
        <v>1031</v>
      </c>
      <c r="B1991" s="6">
        <v>44833.882322465281</v>
      </c>
      <c r="C1991" s="5" t="s">
        <v>56</v>
      </c>
      <c r="D1991" s="13">
        <v>451129860665</v>
      </c>
      <c r="E1991" s="5" t="s">
        <v>57</v>
      </c>
      <c r="H1991" s="9">
        <v>1453.2</v>
      </c>
      <c r="I1991" s="5" t="s">
        <v>22</v>
      </c>
      <c r="J1991" s="5" t="s">
        <v>515</v>
      </c>
    </row>
    <row r="1992" spans="1:10">
      <c r="A1992" s="5" t="s">
        <v>1031</v>
      </c>
      <c r="B1992" s="6">
        <v>44833.882322465281</v>
      </c>
      <c r="C1992" s="5" t="s">
        <v>56</v>
      </c>
      <c r="D1992" s="13">
        <v>45122971908</v>
      </c>
      <c r="E1992" s="5" t="s">
        <v>57</v>
      </c>
      <c r="H1992" s="9">
        <v>4362.7700000000004</v>
      </c>
      <c r="I1992" s="5" t="s">
        <v>22</v>
      </c>
      <c r="J1992" s="5" t="s">
        <v>515</v>
      </c>
    </row>
    <row r="1993" spans="1:10">
      <c r="A1993" s="5" t="s">
        <v>1031</v>
      </c>
      <c r="B1993" s="6">
        <v>44833.882322465281</v>
      </c>
      <c r="C1993" s="5" t="s">
        <v>56</v>
      </c>
      <c r="D1993" s="13">
        <v>45122971908</v>
      </c>
      <c r="E1993" s="5" t="s">
        <v>57</v>
      </c>
      <c r="H1993" s="9">
        <v>19242.650000000001</v>
      </c>
      <c r="I1993" s="5" t="s">
        <v>22</v>
      </c>
      <c r="J1993" s="5" t="s">
        <v>515</v>
      </c>
    </row>
    <row r="1994" spans="1:10">
      <c r="A1994" s="5" t="s">
        <v>1031</v>
      </c>
      <c r="B1994" s="6">
        <v>44833.882322465281</v>
      </c>
      <c r="C1994" s="5" t="s">
        <v>56</v>
      </c>
      <c r="D1994" s="13">
        <v>45122971908</v>
      </c>
      <c r="E1994" s="5" t="s">
        <v>57</v>
      </c>
      <c r="H1994" s="9">
        <v>31861.91</v>
      </c>
      <c r="I1994" s="5" t="s">
        <v>22</v>
      </c>
      <c r="J1994" s="5" t="s">
        <v>515</v>
      </c>
    </row>
    <row r="1995" spans="1:10">
      <c r="A1995" s="5" t="s">
        <v>1031</v>
      </c>
      <c r="B1995" s="6">
        <v>44833.882322465281</v>
      </c>
      <c r="C1995" s="5" t="s">
        <v>56</v>
      </c>
      <c r="D1995" s="13">
        <v>45122971908</v>
      </c>
      <c r="E1995" s="5" t="s">
        <v>57</v>
      </c>
      <c r="H1995" s="9">
        <v>430.5</v>
      </c>
      <c r="I1995" s="5" t="s">
        <v>22</v>
      </c>
      <c r="J1995" s="5" t="s">
        <v>515</v>
      </c>
    </row>
    <row r="1996" spans="1:10">
      <c r="A1996" s="5" t="s">
        <v>1031</v>
      </c>
      <c r="B1996" s="6">
        <v>44833.882322465281</v>
      </c>
      <c r="C1996" s="5" t="s">
        <v>56</v>
      </c>
      <c r="D1996" s="13">
        <v>45122971908</v>
      </c>
      <c r="E1996" s="5" t="s">
        <v>57</v>
      </c>
      <c r="H1996" s="9">
        <v>15308.36</v>
      </c>
      <c r="I1996" s="5" t="s">
        <v>22</v>
      </c>
      <c r="J1996" s="5" t="s">
        <v>515</v>
      </c>
    </row>
    <row r="1997" spans="1:10">
      <c r="A1997" s="5" t="s">
        <v>1031</v>
      </c>
      <c r="B1997" s="6">
        <v>44833.882322465281</v>
      </c>
      <c r="C1997" s="5" t="s">
        <v>56</v>
      </c>
      <c r="D1997" s="13">
        <v>45122971908</v>
      </c>
      <c r="E1997" s="5" t="s">
        <v>57</v>
      </c>
      <c r="H1997" s="9">
        <v>36893.31</v>
      </c>
      <c r="I1997" s="5" t="s">
        <v>22</v>
      </c>
      <c r="J1997" s="5" t="s">
        <v>515</v>
      </c>
    </row>
    <row r="1998" spans="1:10">
      <c r="A1998" s="5" t="s">
        <v>1031</v>
      </c>
      <c r="B1998" s="6">
        <v>44833.882322465281</v>
      </c>
      <c r="C1998" s="5" t="s">
        <v>56</v>
      </c>
      <c r="D1998" s="13">
        <v>45122971908</v>
      </c>
      <c r="E1998" s="5" t="s">
        <v>57</v>
      </c>
      <c r="H1998" s="9">
        <v>26167.91</v>
      </c>
      <c r="I1998" s="5" t="s">
        <v>22</v>
      </c>
      <c r="J1998" s="5" t="s">
        <v>515</v>
      </c>
    </row>
    <row r="1999" spans="1:10">
      <c r="A1999" s="5" t="s">
        <v>1031</v>
      </c>
      <c r="B1999" s="6">
        <v>44833.882322465281</v>
      </c>
      <c r="C1999" s="5" t="s">
        <v>56</v>
      </c>
      <c r="D1999" s="13">
        <v>45122971908</v>
      </c>
      <c r="E1999" s="5" t="s">
        <v>57</v>
      </c>
      <c r="H1999" s="9">
        <v>1738.66</v>
      </c>
      <c r="I1999" s="5" t="s">
        <v>22</v>
      </c>
      <c r="J1999" s="5" t="s">
        <v>515</v>
      </c>
    </row>
    <row r="2000" spans="1:10">
      <c r="A2000" s="5" t="s">
        <v>1031</v>
      </c>
      <c r="B2000" s="6">
        <v>44833.882322465281</v>
      </c>
      <c r="C2000" s="5" t="s">
        <v>56</v>
      </c>
      <c r="D2000" s="13">
        <v>45122971908</v>
      </c>
      <c r="E2000" s="5" t="s">
        <v>57</v>
      </c>
      <c r="H2000" s="9">
        <v>1170</v>
      </c>
      <c r="I2000" s="5" t="s">
        <v>22</v>
      </c>
      <c r="J2000" s="5" t="s">
        <v>515</v>
      </c>
    </row>
    <row r="2001" spans="1:10">
      <c r="A2001" s="5" t="s">
        <v>1031</v>
      </c>
      <c r="B2001" s="6">
        <v>44833.882322465281</v>
      </c>
      <c r="C2001" s="5" t="s">
        <v>56</v>
      </c>
      <c r="D2001" s="13">
        <v>45122971908</v>
      </c>
      <c r="E2001" s="5" t="s">
        <v>57</v>
      </c>
      <c r="H2001" s="9">
        <v>975</v>
      </c>
      <c r="I2001" s="5" t="s">
        <v>22</v>
      </c>
      <c r="J2001" s="5" t="s">
        <v>515</v>
      </c>
    </row>
    <row r="2002" spans="1:10">
      <c r="A2002" s="5" t="s">
        <v>1031</v>
      </c>
      <c r="B2002" s="6">
        <v>44833.882322465281</v>
      </c>
      <c r="C2002" s="5" t="s">
        <v>56</v>
      </c>
      <c r="D2002" s="13">
        <v>45122971908</v>
      </c>
      <c r="E2002" s="5" t="s">
        <v>57</v>
      </c>
      <c r="H2002" s="9">
        <v>3747.8</v>
      </c>
      <c r="I2002" s="5" t="s">
        <v>22</v>
      </c>
      <c r="J2002" s="5" t="s">
        <v>515</v>
      </c>
    </row>
    <row r="2003" spans="1:10">
      <c r="A2003" s="5" t="s">
        <v>1031</v>
      </c>
      <c r="B2003" s="6">
        <v>44833.882322465281</v>
      </c>
      <c r="C2003" s="5" t="s">
        <v>56</v>
      </c>
      <c r="D2003" s="13">
        <v>451229719081</v>
      </c>
      <c r="E2003" s="5" t="s">
        <v>57</v>
      </c>
      <c r="H2003" s="9">
        <v>975</v>
      </c>
      <c r="I2003" s="5" t="s">
        <v>22</v>
      </c>
      <c r="J2003" s="5" t="s">
        <v>515</v>
      </c>
    </row>
    <row r="2004" spans="1:10">
      <c r="A2004" s="5" t="s">
        <v>1031</v>
      </c>
      <c r="B2004" s="6">
        <v>44833.882322465281</v>
      </c>
      <c r="C2004" s="5" t="s">
        <v>56</v>
      </c>
      <c r="D2004" s="13">
        <v>45122971908</v>
      </c>
      <c r="E2004" s="5" t="s">
        <v>57</v>
      </c>
      <c r="H2004" s="9">
        <v>2929.2</v>
      </c>
      <c r="I2004" s="5" t="s">
        <v>22</v>
      </c>
      <c r="J2004" s="5" t="s">
        <v>515</v>
      </c>
    </row>
    <row r="2005" spans="1:10">
      <c r="A2005" s="5" t="s">
        <v>1031</v>
      </c>
      <c r="B2005" s="6">
        <v>44833.882322465281</v>
      </c>
      <c r="C2005" s="5" t="s">
        <v>56</v>
      </c>
      <c r="D2005" s="13">
        <v>45122971908</v>
      </c>
      <c r="E2005" s="5" t="s">
        <v>57</v>
      </c>
      <c r="H2005" s="9">
        <v>585</v>
      </c>
      <c r="I2005" s="5" t="s">
        <v>22</v>
      </c>
      <c r="J2005" s="5" t="s">
        <v>515</v>
      </c>
    </row>
    <row r="2006" spans="1:10">
      <c r="A2006" s="5" t="s">
        <v>1031</v>
      </c>
      <c r="B2006" s="6">
        <v>44833.882322465281</v>
      </c>
      <c r="C2006" s="5" t="s">
        <v>56</v>
      </c>
      <c r="D2006" s="13">
        <v>451229719082</v>
      </c>
      <c r="E2006" s="5" t="s">
        <v>57</v>
      </c>
      <c r="H2006" s="9">
        <v>975</v>
      </c>
      <c r="I2006" s="5" t="s">
        <v>22</v>
      </c>
      <c r="J2006" s="5" t="s">
        <v>515</v>
      </c>
    </row>
    <row r="2007" spans="1:10">
      <c r="A2007" s="5" t="s">
        <v>1031</v>
      </c>
      <c r="B2007" s="6">
        <v>44833.882322465281</v>
      </c>
      <c r="C2007" s="5" t="s">
        <v>56</v>
      </c>
      <c r="D2007" s="13">
        <v>45122971908</v>
      </c>
      <c r="E2007" s="5" t="s">
        <v>57</v>
      </c>
      <c r="H2007" s="9">
        <v>390</v>
      </c>
      <c r="I2007" s="5" t="s">
        <v>22</v>
      </c>
      <c r="J2007" s="5" t="s">
        <v>515</v>
      </c>
    </row>
    <row r="2008" spans="1:10">
      <c r="A2008" s="5" t="s">
        <v>1031</v>
      </c>
      <c r="B2008" s="6">
        <v>44833.882322465281</v>
      </c>
      <c r="C2008" s="5" t="s">
        <v>56</v>
      </c>
      <c r="D2008" s="13">
        <v>451328517421</v>
      </c>
      <c r="E2008" s="5" t="s">
        <v>57</v>
      </c>
      <c r="H2008" s="9">
        <v>300</v>
      </c>
      <c r="I2008" s="5" t="s">
        <v>22</v>
      </c>
      <c r="J2008" s="5" t="s">
        <v>515</v>
      </c>
    </row>
    <row r="2009" spans="1:10">
      <c r="A2009" s="5" t="s">
        <v>1031</v>
      </c>
      <c r="B2009" s="6">
        <v>44833.882322465281</v>
      </c>
      <c r="C2009" s="5" t="s">
        <v>56</v>
      </c>
      <c r="D2009" s="13">
        <v>451528468841</v>
      </c>
      <c r="E2009" s="5" t="s">
        <v>57</v>
      </c>
      <c r="H2009" s="9">
        <v>1170</v>
      </c>
      <c r="I2009" s="5" t="s">
        <v>22</v>
      </c>
      <c r="J2009" s="5" t="s">
        <v>515</v>
      </c>
    </row>
    <row r="2010" spans="1:10">
      <c r="A2010" s="5" t="s">
        <v>1031</v>
      </c>
      <c r="B2010" s="6">
        <v>44833.882322465281</v>
      </c>
      <c r="C2010" s="5" t="s">
        <v>56</v>
      </c>
      <c r="D2010" s="13">
        <v>451528468842</v>
      </c>
      <c r="E2010" s="5" t="s">
        <v>57</v>
      </c>
      <c r="H2010" s="9">
        <v>1170</v>
      </c>
      <c r="I2010" s="5" t="s">
        <v>22</v>
      </c>
      <c r="J2010" s="5" t="s">
        <v>515</v>
      </c>
    </row>
    <row r="2011" spans="1:10">
      <c r="A2011" s="5" t="s">
        <v>1031</v>
      </c>
      <c r="B2011" s="6">
        <v>44833.882322465281</v>
      </c>
      <c r="C2011" s="5" t="s">
        <v>56</v>
      </c>
      <c r="D2011" s="13">
        <v>45132851743</v>
      </c>
      <c r="E2011" s="5" t="s">
        <v>57</v>
      </c>
      <c r="H2011" s="9">
        <v>1107.1500000000001</v>
      </c>
      <c r="I2011" s="5" t="s">
        <v>22</v>
      </c>
      <c r="J2011" s="5" t="s">
        <v>515</v>
      </c>
    </row>
    <row r="2012" spans="1:10">
      <c r="A2012" s="5" t="s">
        <v>1031</v>
      </c>
      <c r="B2012" s="6">
        <v>44833.882322465281</v>
      </c>
      <c r="C2012" s="5" t="s">
        <v>56</v>
      </c>
      <c r="D2012" s="13">
        <v>45112986064</v>
      </c>
      <c r="E2012" s="5" t="s">
        <v>57</v>
      </c>
      <c r="H2012" s="9">
        <v>1378.41</v>
      </c>
      <c r="I2012" s="5" t="s">
        <v>22</v>
      </c>
      <c r="J2012" s="5" t="s">
        <v>515</v>
      </c>
    </row>
    <row r="2013" spans="1:10">
      <c r="A2013" s="5" t="s">
        <v>1031</v>
      </c>
      <c r="B2013" s="6">
        <v>44833.882322465281</v>
      </c>
      <c r="C2013" s="5" t="s">
        <v>56</v>
      </c>
      <c r="D2013" s="13">
        <v>451629480331</v>
      </c>
      <c r="E2013" s="5" t="s">
        <v>57</v>
      </c>
      <c r="H2013" s="9">
        <v>345.6</v>
      </c>
      <c r="I2013" s="5" t="s">
        <v>22</v>
      </c>
      <c r="J2013" s="5" t="s">
        <v>515</v>
      </c>
    </row>
    <row r="2014" spans="1:10">
      <c r="A2014" s="5" t="s">
        <v>1031</v>
      </c>
      <c r="B2014" s="6">
        <v>44833.882322465281</v>
      </c>
      <c r="C2014" s="5" t="s">
        <v>56</v>
      </c>
      <c r="D2014" s="11"/>
      <c r="E2014" s="8"/>
      <c r="F2014" s="9">
        <v>28209.7</v>
      </c>
      <c r="I2014" s="7" t="s">
        <v>9</v>
      </c>
      <c r="J2014" s="8" t="s">
        <v>186</v>
      </c>
    </row>
    <row r="2015" spans="1:10">
      <c r="A2015" s="5" t="s">
        <v>1031</v>
      </c>
      <c r="B2015" s="6">
        <v>44833.882322465281</v>
      </c>
      <c r="C2015" s="5" t="s">
        <v>56</v>
      </c>
      <c r="D2015" s="11"/>
      <c r="E2015" s="8"/>
      <c r="F2015" s="9">
        <v>8455.2999999999993</v>
      </c>
      <c r="I2015" s="7" t="s">
        <v>9</v>
      </c>
      <c r="J2015" s="5" t="s">
        <v>271</v>
      </c>
    </row>
    <row r="2016" spans="1:10">
      <c r="A2016" s="5" t="s">
        <v>1031</v>
      </c>
      <c r="B2016" s="6">
        <v>44833.882322465281</v>
      </c>
      <c r="C2016" s="5" t="s">
        <v>56</v>
      </c>
      <c r="D2016" s="11"/>
      <c r="E2016" s="8"/>
      <c r="F2016" s="9">
        <v>4678.8</v>
      </c>
      <c r="I2016" s="7" t="s">
        <v>9</v>
      </c>
      <c r="J2016" s="8" t="s">
        <v>189</v>
      </c>
    </row>
    <row r="2017" spans="1:10">
      <c r="A2017" s="5" t="s">
        <v>1031</v>
      </c>
      <c r="B2017" s="6">
        <v>44833.882322465281</v>
      </c>
      <c r="C2017" s="5" t="s">
        <v>56</v>
      </c>
      <c r="D2017" s="11"/>
      <c r="E2017" s="8"/>
      <c r="F2017" s="9">
        <v>7330.7</v>
      </c>
      <c r="I2017" s="7" t="s">
        <v>9</v>
      </c>
      <c r="J2017" s="5" t="s">
        <v>272</v>
      </c>
    </row>
    <row r="2018" spans="1:10">
      <c r="A2018" s="5" t="s">
        <v>1031</v>
      </c>
      <c r="B2018" s="6">
        <v>44833.882322465281</v>
      </c>
      <c r="C2018" s="5" t="s">
        <v>56</v>
      </c>
      <c r="D2018" s="11"/>
      <c r="E2018" s="8"/>
      <c r="F2018" s="9">
        <v>109388.6</v>
      </c>
      <c r="I2018" s="7" t="s">
        <v>9</v>
      </c>
      <c r="J2018" s="5" t="s">
        <v>195</v>
      </c>
    </row>
    <row r="2019" spans="1:10">
      <c r="A2019" s="5" t="s">
        <v>1031</v>
      </c>
      <c r="B2019" s="6">
        <v>44833.882322465281</v>
      </c>
      <c r="C2019" s="5" t="s">
        <v>56</v>
      </c>
      <c r="D2019" s="11"/>
      <c r="E2019" s="8"/>
      <c r="F2019" s="9">
        <v>775.5</v>
      </c>
      <c r="I2019" s="7" t="s">
        <v>9</v>
      </c>
      <c r="J2019" s="8" t="s">
        <v>205</v>
      </c>
    </row>
    <row r="2020" spans="1:10">
      <c r="A2020" s="5" t="s">
        <v>1031</v>
      </c>
      <c r="B2020" s="6">
        <v>44833.882322465281</v>
      </c>
      <c r="C2020" s="5" t="s">
        <v>56</v>
      </c>
      <c r="D2020" s="11"/>
      <c r="E2020" s="8"/>
      <c r="F2020" s="9">
        <v>5572.1</v>
      </c>
      <c r="I2020" s="7" t="s">
        <v>9</v>
      </c>
      <c r="J2020" s="8" t="s">
        <v>199</v>
      </c>
    </row>
    <row r="2021" spans="1:10">
      <c r="A2021" s="5" t="s">
        <v>1031</v>
      </c>
      <c r="B2021" s="6">
        <v>44833.882322465281</v>
      </c>
      <c r="C2021" s="5" t="s">
        <v>56</v>
      </c>
      <c r="D2021" s="11"/>
      <c r="E2021" s="8"/>
      <c r="F2021" s="9">
        <v>6305.8</v>
      </c>
      <c r="I2021" s="7" t="s">
        <v>9</v>
      </c>
      <c r="J2021" s="8" t="s">
        <v>273</v>
      </c>
    </row>
    <row r="2022" spans="1:10">
      <c r="A2022" s="5" t="s">
        <v>1031</v>
      </c>
      <c r="B2022" s="6">
        <v>44833.882322465281</v>
      </c>
      <c r="C2022" s="5" t="s">
        <v>56</v>
      </c>
      <c r="D2022" s="11"/>
      <c r="E2022" s="8"/>
      <c r="F2022" s="9">
        <v>3122.8</v>
      </c>
      <c r="I2022" s="7" t="s">
        <v>9</v>
      </c>
      <c r="J2022" s="8" t="s">
        <v>274</v>
      </c>
    </row>
    <row r="2023" spans="1:10">
      <c r="A2023" s="5" t="s">
        <v>1031</v>
      </c>
      <c r="B2023" s="6">
        <v>44833.882322465281</v>
      </c>
      <c r="C2023" s="5" t="s">
        <v>56</v>
      </c>
      <c r="D2023" s="11"/>
      <c r="E2023" s="8"/>
      <c r="F2023" s="9">
        <v>34819.599999999999</v>
      </c>
      <c r="I2023" s="7" t="s">
        <v>9</v>
      </c>
      <c r="J2023" s="8" t="s">
        <v>66</v>
      </c>
    </row>
    <row r="2024" spans="1:10">
      <c r="A2024" s="5" t="s">
        <v>1031</v>
      </c>
      <c r="B2024" s="6">
        <v>44833.882322465281</v>
      </c>
      <c r="C2024" s="5" t="s">
        <v>56</v>
      </c>
      <c r="D2024" s="11"/>
      <c r="E2024" s="8"/>
      <c r="F2024" s="9">
        <v>5463</v>
      </c>
      <c r="I2024" s="7" t="s">
        <v>9</v>
      </c>
      <c r="J2024" s="8" t="s">
        <v>275</v>
      </c>
    </row>
    <row r="2025" spans="1:10">
      <c r="A2025" s="5" t="s">
        <v>1031</v>
      </c>
      <c r="B2025" s="6">
        <v>44833.882322465281</v>
      </c>
      <c r="C2025" s="5" t="s">
        <v>56</v>
      </c>
      <c r="D2025" s="11"/>
      <c r="E2025" s="8"/>
      <c r="F2025" s="9">
        <v>18287.8</v>
      </c>
      <c r="I2025" s="7" t="s">
        <v>9</v>
      </c>
      <c r="J2025" s="8" t="s">
        <v>276</v>
      </c>
    </row>
    <row r="2026" spans="1:10">
      <c r="A2026" s="10" t="s">
        <v>15</v>
      </c>
      <c r="B2026" s="3"/>
      <c r="C2026" s="3"/>
      <c r="D2026" s="16">
        <f>223980.07+13224</f>
        <v>237204.07</v>
      </c>
      <c r="E2026" s="8"/>
      <c r="F2026" s="14">
        <f>SUM(F1801:G2025)</f>
        <v>237204.06999999998</v>
      </c>
      <c r="H2026" s="9"/>
      <c r="I2026" s="7"/>
      <c r="J2026" s="5"/>
    </row>
    <row r="2027" spans="1:10">
      <c r="A2027" s="12" t="s">
        <v>16</v>
      </c>
      <c r="B2027" s="12" t="s">
        <v>17</v>
      </c>
      <c r="C2027" s="12" t="s">
        <v>18</v>
      </c>
      <c r="D2027" s="11"/>
      <c r="E2027" s="8"/>
      <c r="H2027" s="9"/>
      <c r="I2027" s="7"/>
      <c r="J2027" s="5"/>
    </row>
    <row r="2028" spans="1:10" ht="15.75">
      <c r="D2028" s="21">
        <v>111916815</v>
      </c>
    </row>
    <row r="2029" spans="1:10" ht="15.75">
      <c r="D2029" s="21">
        <v>111920597</v>
      </c>
    </row>
    <row r="2031" spans="1:10">
      <c r="A2031" s="1" t="s">
        <v>0</v>
      </c>
      <c r="B2031" s="2"/>
      <c r="C2031" s="2"/>
      <c r="D2031" s="2"/>
      <c r="E2031" s="2"/>
      <c r="F2031" s="2"/>
      <c r="G2031" s="2"/>
      <c r="H2031" s="2"/>
      <c r="I2031" s="2"/>
      <c r="J2031" s="2"/>
    </row>
    <row r="2032" spans="1:10">
      <c r="A2032" s="3" t="s">
        <v>1061</v>
      </c>
      <c r="B2032" s="2"/>
      <c r="C2032" s="2"/>
      <c r="D2032" s="2"/>
      <c r="E2032" s="2"/>
      <c r="F2032" s="2"/>
      <c r="G2032" s="2"/>
      <c r="H2032" s="2"/>
      <c r="I2032" s="2"/>
      <c r="J2032" s="2"/>
    </row>
    <row r="2033" spans="1:10">
      <c r="A2033" s="103" t="s">
        <v>0</v>
      </c>
      <c r="B2033" s="103" t="s">
        <v>2</v>
      </c>
      <c r="C2033" s="103" t="s">
        <v>3</v>
      </c>
      <c r="D2033" s="103" t="s">
        <v>4</v>
      </c>
      <c r="E2033" s="103" t="s">
        <v>5</v>
      </c>
      <c r="F2033" s="105" t="s">
        <v>6</v>
      </c>
      <c r="G2033" s="106"/>
      <c r="H2033" s="107"/>
      <c r="I2033" s="103" t="s">
        <v>7</v>
      </c>
      <c r="J2033" s="103" t="s">
        <v>8</v>
      </c>
    </row>
    <row r="2034" spans="1:10">
      <c r="A2034" s="104"/>
      <c r="B2034" s="104"/>
      <c r="C2034" s="104"/>
      <c r="D2034" s="104"/>
      <c r="E2034" s="104"/>
      <c r="F2034" s="46" t="s">
        <v>9</v>
      </c>
      <c r="G2034" s="46" t="s">
        <v>10</v>
      </c>
      <c r="H2034" s="46" t="s">
        <v>11</v>
      </c>
      <c r="I2034" s="104"/>
      <c r="J2034" s="104"/>
    </row>
    <row r="2035" spans="1:10">
      <c r="A2035" s="5" t="s">
        <v>1081</v>
      </c>
      <c r="B2035" s="6">
        <v>44834.461791365742</v>
      </c>
      <c r="C2035" s="5" t="s">
        <v>56</v>
      </c>
      <c r="D2035" s="11"/>
      <c r="E2035" s="8"/>
      <c r="G2035" s="9">
        <v>546.24</v>
      </c>
      <c r="I2035" s="7" t="s">
        <v>10</v>
      </c>
      <c r="J2035" s="8" t="s">
        <v>187</v>
      </c>
    </row>
    <row r="2036" spans="1:10">
      <c r="A2036" s="5" t="s">
        <v>1081</v>
      </c>
      <c r="B2036" s="6">
        <v>44834.461791365742</v>
      </c>
      <c r="C2036" s="5" t="s">
        <v>56</v>
      </c>
      <c r="D2036" s="11"/>
      <c r="E2036" s="8"/>
      <c r="G2036" s="9">
        <v>757.29</v>
      </c>
      <c r="I2036" s="7" t="s">
        <v>10</v>
      </c>
      <c r="J2036" s="8" t="s">
        <v>191</v>
      </c>
    </row>
    <row r="2037" spans="1:10">
      <c r="A2037" s="5" t="s">
        <v>1081</v>
      </c>
      <c r="B2037" s="6">
        <v>44834.461791365742</v>
      </c>
      <c r="C2037" s="5" t="s">
        <v>56</v>
      </c>
      <c r="D2037" s="11"/>
      <c r="E2037" s="8"/>
      <c r="F2037" s="9">
        <v>2733.6</v>
      </c>
      <c r="I2037" s="7" t="s">
        <v>9</v>
      </c>
      <c r="J2037" s="8" t="s">
        <v>186</v>
      </c>
    </row>
    <row r="2038" spans="1:10">
      <c r="A2038" s="5" t="s">
        <v>1081</v>
      </c>
      <c r="B2038" s="6">
        <v>44834.461791365742</v>
      </c>
      <c r="C2038" s="5" t="s">
        <v>56</v>
      </c>
      <c r="D2038" s="11"/>
      <c r="E2038" s="8"/>
      <c r="F2038" s="9">
        <v>14216.3</v>
      </c>
      <c r="I2038" s="7" t="s">
        <v>9</v>
      </c>
      <c r="J2038" s="8" t="s">
        <v>187</v>
      </c>
    </row>
    <row r="2039" spans="1:10">
      <c r="A2039" s="5" t="s">
        <v>1081</v>
      </c>
      <c r="B2039" s="6">
        <v>44834.461791365742</v>
      </c>
      <c r="C2039" s="5" t="s">
        <v>56</v>
      </c>
      <c r="D2039" s="11"/>
      <c r="E2039" s="8"/>
      <c r="F2039" s="9">
        <v>55968.800000000003</v>
      </c>
      <c r="I2039" s="7" t="s">
        <v>9</v>
      </c>
      <c r="J2039" s="5" t="s">
        <v>64</v>
      </c>
    </row>
    <row r="2040" spans="1:10">
      <c r="A2040" s="5" t="s">
        <v>1081</v>
      </c>
      <c r="B2040" s="6">
        <v>44834.461791365742</v>
      </c>
      <c r="C2040" s="5" t="s">
        <v>56</v>
      </c>
      <c r="D2040" s="11"/>
      <c r="E2040" s="8"/>
      <c r="F2040" s="9">
        <v>11258.5</v>
      </c>
      <c r="I2040" s="7" t="s">
        <v>9</v>
      </c>
      <c r="J2040" s="5" t="s">
        <v>198</v>
      </c>
    </row>
    <row r="2041" spans="1:10">
      <c r="A2041" s="5" t="s">
        <v>1081</v>
      </c>
      <c r="B2041" s="6">
        <v>44834.461791365742</v>
      </c>
      <c r="C2041" s="5" t="s">
        <v>56</v>
      </c>
      <c r="D2041" s="11"/>
      <c r="E2041" s="8"/>
      <c r="F2041" s="9">
        <v>29140.9</v>
      </c>
      <c r="I2041" s="7" t="s">
        <v>9</v>
      </c>
      <c r="J2041" s="8" t="s">
        <v>190</v>
      </c>
    </row>
    <row r="2042" spans="1:10">
      <c r="A2042" s="5" t="s">
        <v>1081</v>
      </c>
      <c r="B2042" s="6">
        <v>44834.461791365742</v>
      </c>
      <c r="C2042" s="5" t="s">
        <v>56</v>
      </c>
      <c r="D2042" s="11"/>
      <c r="E2042" s="8"/>
      <c r="F2042" s="9">
        <v>59903.199999999997</v>
      </c>
      <c r="I2042" s="7" t="s">
        <v>9</v>
      </c>
      <c r="J2042" s="8" t="s">
        <v>191</v>
      </c>
    </row>
    <row r="2043" spans="1:10">
      <c r="A2043" s="5" t="s">
        <v>1081</v>
      </c>
      <c r="B2043" s="6">
        <v>44834.461791365742</v>
      </c>
      <c r="C2043" s="5" t="s">
        <v>56</v>
      </c>
      <c r="D2043" s="11"/>
      <c r="E2043" s="8"/>
      <c r="F2043" s="9">
        <v>13289.2</v>
      </c>
      <c r="I2043" s="7" t="s">
        <v>9</v>
      </c>
      <c r="J2043" s="8" t="s">
        <v>192</v>
      </c>
    </row>
    <row r="2044" spans="1:10">
      <c r="A2044" s="10" t="s">
        <v>15</v>
      </c>
      <c r="B2044" s="3"/>
      <c r="C2044" s="3"/>
      <c r="D2044" s="11"/>
      <c r="E2044" s="8"/>
      <c r="F2044" s="14">
        <f>SUM(F2035:G2043)</f>
        <v>187814.03000000003</v>
      </c>
      <c r="H2044" s="9"/>
      <c r="I2044" s="5"/>
      <c r="J2044" s="5"/>
    </row>
    <row r="2045" spans="1:10">
      <c r="A2045" s="12" t="s">
        <v>16</v>
      </c>
      <c r="B2045" s="12" t="s">
        <v>17</v>
      </c>
      <c r="C2045" s="12" t="s">
        <v>18</v>
      </c>
      <c r="D2045" s="11"/>
      <c r="E2045" s="8"/>
      <c r="H2045" s="9"/>
      <c r="I2045" s="5"/>
      <c r="J2045" s="5"/>
    </row>
    <row r="2046" spans="1:10" ht="15.75">
      <c r="A2046" s="5"/>
      <c r="B2046" s="6"/>
      <c r="C2046" s="5"/>
      <c r="D2046" s="21">
        <v>111916817</v>
      </c>
      <c r="E2046" s="8"/>
      <c r="H2046" s="9"/>
      <c r="I2046" s="5"/>
      <c r="J2046" s="5"/>
    </row>
    <row r="2047" spans="1:10">
      <c r="A2047" s="5"/>
      <c r="B2047" s="6"/>
      <c r="C2047" s="5"/>
      <c r="D2047" s="11"/>
      <c r="E2047" s="8"/>
      <c r="H2047" s="9"/>
      <c r="I2047" s="5"/>
      <c r="J2047" s="5"/>
    </row>
    <row r="2048" spans="1:10">
      <c r="A2048" s="5" t="s">
        <v>1078</v>
      </c>
      <c r="B2048" s="6">
        <v>44834.995333055558</v>
      </c>
      <c r="C2048" s="5" t="s">
        <v>56</v>
      </c>
      <c r="D2048" s="11"/>
      <c r="E2048" s="8"/>
      <c r="G2048" s="9">
        <v>1827.3</v>
      </c>
      <c r="I2048" s="7" t="s">
        <v>10</v>
      </c>
      <c r="J2048" s="5" t="s">
        <v>58</v>
      </c>
    </row>
    <row r="2049" spans="1:10">
      <c r="A2049" s="5" t="s">
        <v>1078</v>
      </c>
      <c r="B2049" s="6">
        <v>44834.995333055558</v>
      </c>
      <c r="C2049" s="5" t="s">
        <v>56</v>
      </c>
      <c r="D2049" s="11"/>
      <c r="E2049" s="8"/>
      <c r="G2049" s="9">
        <v>1242.3</v>
      </c>
      <c r="I2049" s="7" t="s">
        <v>10</v>
      </c>
      <c r="J2049" s="8" t="s">
        <v>199</v>
      </c>
    </row>
    <row r="2050" spans="1:10">
      <c r="A2050" s="5" t="s">
        <v>1078</v>
      </c>
      <c r="B2050" s="6">
        <v>44834.995333055558</v>
      </c>
      <c r="C2050" s="5" t="s">
        <v>56</v>
      </c>
      <c r="D2050" s="11"/>
      <c r="E2050" s="8"/>
      <c r="G2050" s="9">
        <v>594.58000000000004</v>
      </c>
      <c r="I2050" s="7" t="s">
        <v>10</v>
      </c>
      <c r="J2050" s="8" t="s">
        <v>66</v>
      </c>
    </row>
    <row r="2051" spans="1:10">
      <c r="A2051" s="5" t="s">
        <v>1080</v>
      </c>
      <c r="B2051" s="6">
        <v>44834.995333055558</v>
      </c>
      <c r="C2051" s="5" t="s">
        <v>202</v>
      </c>
      <c r="D2051" s="13">
        <v>45112990864</v>
      </c>
      <c r="E2051" s="5" t="s">
        <v>57</v>
      </c>
      <c r="H2051" s="9">
        <v>1385.72</v>
      </c>
      <c r="I2051" s="5" t="s">
        <v>22</v>
      </c>
      <c r="J2051" s="5" t="s">
        <v>197</v>
      </c>
    </row>
    <row r="2052" spans="1:10">
      <c r="A2052" s="5" t="s">
        <v>1080</v>
      </c>
      <c r="B2052" s="6">
        <v>44834.995333055558</v>
      </c>
      <c r="C2052" s="5" t="s">
        <v>202</v>
      </c>
      <c r="D2052" s="13">
        <v>45172920936</v>
      </c>
      <c r="E2052" s="5" t="s">
        <v>57</v>
      </c>
      <c r="H2052" s="9">
        <v>782.55</v>
      </c>
      <c r="I2052" s="5" t="s">
        <v>22</v>
      </c>
      <c r="J2052" s="5" t="s">
        <v>197</v>
      </c>
    </row>
    <row r="2053" spans="1:10">
      <c r="A2053" s="5" t="s">
        <v>1078</v>
      </c>
      <c r="B2053" s="6">
        <v>44834.995333055558</v>
      </c>
      <c r="C2053" s="5" t="s">
        <v>56</v>
      </c>
      <c r="D2053" s="13">
        <v>45112993887</v>
      </c>
      <c r="E2053" s="5" t="s">
        <v>57</v>
      </c>
      <c r="H2053" s="9">
        <v>187.2</v>
      </c>
      <c r="I2053" s="5" t="s">
        <v>22</v>
      </c>
      <c r="J2053" s="5" t="s">
        <v>197</v>
      </c>
    </row>
    <row r="2054" spans="1:10">
      <c r="A2054" s="5" t="s">
        <v>1078</v>
      </c>
      <c r="B2054" s="6">
        <v>44834.995333055558</v>
      </c>
      <c r="C2054" s="5" t="s">
        <v>56</v>
      </c>
      <c r="D2054" s="13">
        <v>45122979460</v>
      </c>
      <c r="E2054" s="5" t="s">
        <v>57</v>
      </c>
      <c r="H2054" s="9">
        <v>1947.45</v>
      </c>
      <c r="I2054" s="5" t="s">
        <v>22</v>
      </c>
      <c r="J2054" s="5" t="s">
        <v>197</v>
      </c>
    </row>
    <row r="2055" spans="1:10">
      <c r="A2055" s="5" t="s">
        <v>1078</v>
      </c>
      <c r="B2055" s="6">
        <v>44834.995333055558</v>
      </c>
      <c r="C2055" s="5" t="s">
        <v>56</v>
      </c>
      <c r="D2055" s="13">
        <v>45132858650</v>
      </c>
      <c r="E2055" s="5" t="s">
        <v>57</v>
      </c>
      <c r="H2055" s="9">
        <v>121.3</v>
      </c>
      <c r="I2055" s="5" t="s">
        <v>22</v>
      </c>
      <c r="J2055" s="5" t="s">
        <v>197</v>
      </c>
    </row>
    <row r="2056" spans="1:10">
      <c r="A2056" s="5" t="s">
        <v>1078</v>
      </c>
      <c r="B2056" s="6">
        <v>44834.995333055558</v>
      </c>
      <c r="C2056" s="5" t="s">
        <v>56</v>
      </c>
      <c r="D2056" s="13">
        <v>45172920065</v>
      </c>
      <c r="E2056" s="5" t="s">
        <v>57</v>
      </c>
      <c r="H2056" s="9">
        <v>202</v>
      </c>
      <c r="I2056" s="5" t="s">
        <v>22</v>
      </c>
      <c r="J2056" s="5" t="s">
        <v>197</v>
      </c>
    </row>
    <row r="2057" spans="1:10">
      <c r="A2057" s="5" t="s">
        <v>1078</v>
      </c>
      <c r="B2057" s="6">
        <v>44834.995333055558</v>
      </c>
      <c r="C2057" s="5" t="s">
        <v>56</v>
      </c>
      <c r="D2057" s="13">
        <v>45112992508</v>
      </c>
      <c r="E2057" s="5" t="s">
        <v>57</v>
      </c>
      <c r="H2057" s="9">
        <v>1590</v>
      </c>
      <c r="I2057" s="5" t="s">
        <v>22</v>
      </c>
      <c r="J2057" s="5" t="s">
        <v>197</v>
      </c>
    </row>
    <row r="2058" spans="1:10">
      <c r="A2058" s="5" t="s">
        <v>1078</v>
      </c>
      <c r="B2058" s="6">
        <v>44834.995333055558</v>
      </c>
      <c r="C2058" s="5" t="s">
        <v>56</v>
      </c>
      <c r="D2058" s="13">
        <v>45112993249</v>
      </c>
      <c r="E2058" s="5" t="s">
        <v>57</v>
      </c>
      <c r="H2058" s="9">
        <v>2450</v>
      </c>
      <c r="I2058" s="5" t="s">
        <v>22</v>
      </c>
      <c r="J2058" s="5" t="s">
        <v>197</v>
      </c>
    </row>
    <row r="2059" spans="1:10">
      <c r="A2059" s="5" t="s">
        <v>1078</v>
      </c>
      <c r="B2059" s="6">
        <v>44834.995333055558</v>
      </c>
      <c r="C2059" s="5" t="s">
        <v>56</v>
      </c>
      <c r="D2059" s="13">
        <v>45132858450</v>
      </c>
      <c r="E2059" s="5" t="s">
        <v>57</v>
      </c>
      <c r="H2059" s="9">
        <v>69.3</v>
      </c>
      <c r="I2059" s="5" t="s">
        <v>22</v>
      </c>
      <c r="J2059" s="5" t="s">
        <v>197</v>
      </c>
    </row>
    <row r="2060" spans="1:10">
      <c r="A2060" s="5" t="s">
        <v>1078</v>
      </c>
      <c r="B2060" s="6">
        <v>44834.995333055558</v>
      </c>
      <c r="C2060" s="5" t="s">
        <v>56</v>
      </c>
      <c r="D2060" s="13">
        <v>45152850350</v>
      </c>
      <c r="E2060" s="5" t="s">
        <v>57</v>
      </c>
      <c r="H2060" s="9">
        <v>817</v>
      </c>
      <c r="I2060" s="5" t="s">
        <v>22</v>
      </c>
      <c r="J2060" s="5" t="s">
        <v>197</v>
      </c>
    </row>
    <row r="2061" spans="1:10">
      <c r="A2061" s="5" t="s">
        <v>1078</v>
      </c>
      <c r="B2061" s="6">
        <v>44834.995333055558</v>
      </c>
      <c r="C2061" s="5" t="s">
        <v>56</v>
      </c>
      <c r="D2061" s="13">
        <v>45162950965</v>
      </c>
      <c r="E2061" s="5" t="s">
        <v>57</v>
      </c>
      <c r="H2061" s="9">
        <v>760.28</v>
      </c>
      <c r="I2061" s="5" t="s">
        <v>22</v>
      </c>
      <c r="J2061" s="5" t="s">
        <v>197</v>
      </c>
    </row>
    <row r="2062" spans="1:10">
      <c r="A2062" s="5" t="s">
        <v>1078</v>
      </c>
      <c r="B2062" s="6">
        <v>44834.995333055558</v>
      </c>
      <c r="C2062" s="5" t="s">
        <v>56</v>
      </c>
      <c r="D2062" s="13">
        <v>45112991388</v>
      </c>
      <c r="E2062" s="5" t="s">
        <v>57</v>
      </c>
      <c r="H2062" s="9">
        <v>5864.83</v>
      </c>
      <c r="I2062" s="5" t="s">
        <v>22</v>
      </c>
      <c r="J2062" s="5" t="s">
        <v>197</v>
      </c>
    </row>
    <row r="2063" spans="1:10">
      <c r="A2063" s="5" t="s">
        <v>1078</v>
      </c>
      <c r="B2063" s="6">
        <v>44834.995333055558</v>
      </c>
      <c r="C2063" s="5" t="s">
        <v>56</v>
      </c>
      <c r="D2063" s="13">
        <v>45143227363</v>
      </c>
      <c r="E2063" s="5" t="s">
        <v>57</v>
      </c>
      <c r="H2063" s="9">
        <v>254.84</v>
      </c>
      <c r="I2063" s="5" t="s">
        <v>22</v>
      </c>
      <c r="J2063" s="5" t="s">
        <v>197</v>
      </c>
    </row>
    <row r="2064" spans="1:10">
      <c r="A2064" s="5" t="s">
        <v>1078</v>
      </c>
      <c r="B2064" s="6">
        <v>44834.995333055558</v>
      </c>
      <c r="C2064" s="5" t="s">
        <v>56</v>
      </c>
      <c r="D2064" s="13">
        <v>45152849442</v>
      </c>
      <c r="E2064" s="5" t="s">
        <v>57</v>
      </c>
      <c r="H2064" s="9">
        <v>187.2</v>
      </c>
      <c r="I2064" s="5" t="s">
        <v>22</v>
      </c>
      <c r="J2064" s="5" t="s">
        <v>197</v>
      </c>
    </row>
    <row r="2065" spans="1:10">
      <c r="A2065" s="5" t="s">
        <v>1078</v>
      </c>
      <c r="B2065" s="6">
        <v>44834.995333055558</v>
      </c>
      <c r="C2065" s="5" t="s">
        <v>56</v>
      </c>
      <c r="D2065" s="13">
        <v>45122976993</v>
      </c>
      <c r="E2065" s="5" t="s">
        <v>57</v>
      </c>
      <c r="H2065" s="9">
        <v>24104.26</v>
      </c>
      <c r="I2065" s="5" t="s">
        <v>22</v>
      </c>
      <c r="J2065" s="5" t="s">
        <v>197</v>
      </c>
    </row>
    <row r="2066" spans="1:10">
      <c r="A2066" s="5" t="s">
        <v>1078</v>
      </c>
      <c r="B2066" s="6">
        <v>44834.995333055558</v>
      </c>
      <c r="C2066" s="5" t="s">
        <v>56</v>
      </c>
      <c r="D2066" s="13">
        <v>45172918304</v>
      </c>
      <c r="E2066" s="5" t="s">
        <v>57</v>
      </c>
      <c r="H2066" s="9">
        <v>1637.24</v>
      </c>
      <c r="I2066" s="5" t="s">
        <v>22</v>
      </c>
      <c r="J2066" s="5" t="s">
        <v>197</v>
      </c>
    </row>
    <row r="2067" spans="1:10">
      <c r="A2067" s="5" t="s">
        <v>1078</v>
      </c>
      <c r="B2067" s="6">
        <v>44834.995333055558</v>
      </c>
      <c r="C2067" s="5" t="s">
        <v>56</v>
      </c>
      <c r="D2067" s="13">
        <v>12080588150</v>
      </c>
      <c r="E2067" s="5" t="s">
        <v>57</v>
      </c>
      <c r="H2067" s="9">
        <v>3009.42</v>
      </c>
      <c r="I2067" s="5" t="s">
        <v>22</v>
      </c>
      <c r="J2067" s="5" t="s">
        <v>197</v>
      </c>
    </row>
    <row r="2068" spans="1:10">
      <c r="A2068" s="5" t="s">
        <v>1078</v>
      </c>
      <c r="B2068" s="6">
        <v>44834.995333055558</v>
      </c>
      <c r="C2068" s="5" t="s">
        <v>56</v>
      </c>
      <c r="D2068" s="13">
        <v>45172918323</v>
      </c>
      <c r="E2068" s="5" t="s">
        <v>57</v>
      </c>
      <c r="H2068" s="9">
        <v>543.20000000000005</v>
      </c>
      <c r="I2068" s="5" t="s">
        <v>22</v>
      </c>
      <c r="J2068" s="5" t="s">
        <v>197</v>
      </c>
    </row>
    <row r="2069" spans="1:10">
      <c r="A2069" s="5" t="s">
        <v>1078</v>
      </c>
      <c r="B2069" s="6">
        <v>44834.995333055558</v>
      </c>
      <c r="C2069" s="5" t="s">
        <v>56</v>
      </c>
      <c r="D2069" s="13">
        <v>45152849321</v>
      </c>
      <c r="E2069" s="5" t="s">
        <v>57</v>
      </c>
      <c r="H2069" s="9">
        <v>239</v>
      </c>
      <c r="I2069" s="5" t="s">
        <v>22</v>
      </c>
      <c r="J2069" s="5" t="s">
        <v>197</v>
      </c>
    </row>
    <row r="2070" spans="1:10">
      <c r="A2070" s="5" t="s">
        <v>1078</v>
      </c>
      <c r="B2070" s="6">
        <v>44834.995333055558</v>
      </c>
      <c r="C2070" s="5" t="s">
        <v>56</v>
      </c>
      <c r="D2070" s="13">
        <v>45112991209</v>
      </c>
      <c r="E2070" s="5" t="s">
        <v>57</v>
      </c>
      <c r="H2070" s="9">
        <v>220.8</v>
      </c>
      <c r="I2070" s="5" t="s">
        <v>22</v>
      </c>
      <c r="J2070" s="5" t="s">
        <v>197</v>
      </c>
    </row>
    <row r="2071" spans="1:10">
      <c r="A2071" s="5" t="s">
        <v>1078</v>
      </c>
      <c r="B2071" s="6">
        <v>44834.995333055558</v>
      </c>
      <c r="C2071" s="5" t="s">
        <v>56</v>
      </c>
      <c r="D2071" s="13">
        <v>45152849381</v>
      </c>
      <c r="E2071" s="5" t="s">
        <v>57</v>
      </c>
      <c r="H2071" s="9">
        <v>4393.8</v>
      </c>
      <c r="I2071" s="5" t="s">
        <v>22</v>
      </c>
      <c r="J2071" s="5" t="s">
        <v>197</v>
      </c>
    </row>
    <row r="2072" spans="1:10">
      <c r="A2072" s="5" t="s">
        <v>1078</v>
      </c>
      <c r="B2072" s="6">
        <v>44834.995333055558</v>
      </c>
      <c r="C2072" s="5" t="s">
        <v>56</v>
      </c>
      <c r="D2072" s="13">
        <v>45132856630</v>
      </c>
      <c r="E2072" s="5" t="s">
        <v>57</v>
      </c>
      <c r="H2072" s="9">
        <v>240</v>
      </c>
      <c r="I2072" s="5" t="s">
        <v>22</v>
      </c>
      <c r="J2072" s="5" t="s">
        <v>197</v>
      </c>
    </row>
    <row r="2073" spans="1:10">
      <c r="A2073" s="5" t="s">
        <v>1078</v>
      </c>
      <c r="B2073" s="6">
        <v>44834.995333055558</v>
      </c>
      <c r="C2073" s="5" t="s">
        <v>56</v>
      </c>
      <c r="D2073" s="13">
        <v>45162950245</v>
      </c>
      <c r="E2073" s="5" t="s">
        <v>57</v>
      </c>
      <c r="H2073" s="9">
        <v>10000</v>
      </c>
      <c r="I2073" s="5" t="s">
        <v>22</v>
      </c>
      <c r="J2073" s="5" t="s">
        <v>197</v>
      </c>
    </row>
    <row r="2074" spans="1:10">
      <c r="A2074" s="5" t="s">
        <v>1078</v>
      </c>
      <c r="B2074" s="6">
        <v>44834.995333055558</v>
      </c>
      <c r="C2074" s="5" t="s">
        <v>56</v>
      </c>
      <c r="D2074" s="13">
        <v>45122976818</v>
      </c>
      <c r="E2074" s="5" t="s">
        <v>57</v>
      </c>
      <c r="H2074" s="9">
        <v>608.21</v>
      </c>
      <c r="I2074" s="5" t="s">
        <v>22</v>
      </c>
      <c r="J2074" s="5" t="s">
        <v>197</v>
      </c>
    </row>
    <row r="2075" spans="1:10">
      <c r="A2075" s="5" t="s">
        <v>1078</v>
      </c>
      <c r="B2075" s="6">
        <v>44834.995333055558</v>
      </c>
      <c r="C2075" s="5" t="s">
        <v>56</v>
      </c>
      <c r="D2075" s="13">
        <v>45143226651</v>
      </c>
      <c r="E2075" s="5" t="s">
        <v>57</v>
      </c>
      <c r="H2075" s="9">
        <v>2640.26</v>
      </c>
      <c r="I2075" s="5" t="s">
        <v>22</v>
      </c>
      <c r="J2075" s="5" t="s">
        <v>197</v>
      </c>
    </row>
    <row r="2076" spans="1:10">
      <c r="A2076" s="5" t="s">
        <v>1078</v>
      </c>
      <c r="B2076" s="6">
        <v>44834.995333055558</v>
      </c>
      <c r="C2076" s="5" t="s">
        <v>56</v>
      </c>
      <c r="D2076" s="13">
        <v>52516125427</v>
      </c>
      <c r="E2076" s="5" t="s">
        <v>57</v>
      </c>
      <c r="H2076" s="9">
        <v>23.4</v>
      </c>
      <c r="I2076" s="5" t="s">
        <v>22</v>
      </c>
      <c r="J2076" s="5" t="s">
        <v>197</v>
      </c>
    </row>
    <row r="2077" spans="1:10">
      <c r="A2077" s="5" t="s">
        <v>1078</v>
      </c>
      <c r="B2077" s="6">
        <v>44834.995333055558</v>
      </c>
      <c r="C2077" s="5" t="s">
        <v>56</v>
      </c>
      <c r="D2077" s="13">
        <v>45112990697</v>
      </c>
      <c r="E2077" s="5" t="s">
        <v>57</v>
      </c>
      <c r="H2077" s="9">
        <v>302.64</v>
      </c>
      <c r="I2077" s="5" t="s">
        <v>22</v>
      </c>
      <c r="J2077" s="5" t="s">
        <v>197</v>
      </c>
    </row>
    <row r="2078" spans="1:10">
      <c r="A2078" s="5" t="s">
        <v>1078</v>
      </c>
      <c r="B2078" s="6">
        <v>44834.995333055558</v>
      </c>
      <c r="C2078" s="5" t="s">
        <v>56</v>
      </c>
      <c r="D2078" s="13">
        <v>45162949727</v>
      </c>
      <c r="E2078" s="5" t="s">
        <v>57</v>
      </c>
      <c r="H2078" s="9">
        <v>14315.36</v>
      </c>
      <c r="I2078" s="5" t="s">
        <v>22</v>
      </c>
      <c r="J2078" s="5" t="s">
        <v>197</v>
      </c>
    </row>
    <row r="2079" spans="1:10">
      <c r="A2079" s="5" t="s">
        <v>1078</v>
      </c>
      <c r="B2079" s="6">
        <v>44834.995333055558</v>
      </c>
      <c r="C2079" s="5" t="s">
        <v>56</v>
      </c>
      <c r="D2079" s="13">
        <v>45132856003</v>
      </c>
      <c r="E2079" s="5" t="s">
        <v>57</v>
      </c>
      <c r="H2079" s="9">
        <v>632.44000000000005</v>
      </c>
      <c r="I2079" s="5" t="s">
        <v>22</v>
      </c>
      <c r="J2079" s="5" t="s">
        <v>197</v>
      </c>
    </row>
    <row r="2080" spans="1:10">
      <c r="A2080" s="5" t="s">
        <v>1078</v>
      </c>
      <c r="B2080" s="6">
        <v>44834.995333055558</v>
      </c>
      <c r="C2080" s="5" t="s">
        <v>56</v>
      </c>
      <c r="D2080" s="13">
        <v>45152848659</v>
      </c>
      <c r="E2080" s="5" t="s">
        <v>57</v>
      </c>
      <c r="H2080" s="9">
        <v>499.24</v>
      </c>
      <c r="I2080" s="5" t="s">
        <v>22</v>
      </c>
      <c r="J2080" s="5" t="s">
        <v>197</v>
      </c>
    </row>
    <row r="2081" spans="1:10">
      <c r="A2081" s="5" t="s">
        <v>1078</v>
      </c>
      <c r="B2081" s="6">
        <v>44834.995333055558</v>
      </c>
      <c r="C2081" s="5" t="s">
        <v>56</v>
      </c>
      <c r="D2081" s="13">
        <v>45132854455</v>
      </c>
      <c r="E2081" s="5" t="s">
        <v>57</v>
      </c>
      <c r="H2081" s="9">
        <v>551.02</v>
      </c>
      <c r="I2081" s="5" t="s">
        <v>22</v>
      </c>
      <c r="J2081" s="5" t="s">
        <v>197</v>
      </c>
    </row>
    <row r="2082" spans="1:10">
      <c r="A2082" s="5" t="s">
        <v>1078</v>
      </c>
      <c r="B2082" s="6">
        <v>44834.995333055558</v>
      </c>
      <c r="C2082" s="5" t="s">
        <v>56</v>
      </c>
      <c r="D2082" s="13">
        <v>45132858695</v>
      </c>
      <c r="E2082" s="5" t="s">
        <v>57</v>
      </c>
      <c r="H2082" s="9">
        <v>15390</v>
      </c>
      <c r="I2082" s="5" t="s">
        <v>22</v>
      </c>
      <c r="J2082" s="5" t="s">
        <v>58</v>
      </c>
    </row>
    <row r="2083" spans="1:10">
      <c r="A2083" s="5" t="s">
        <v>1078</v>
      </c>
      <c r="B2083" s="6">
        <v>44834.995333055558</v>
      </c>
      <c r="C2083" s="5" t="s">
        <v>56</v>
      </c>
      <c r="D2083" s="13">
        <v>45132858695</v>
      </c>
      <c r="E2083" s="5" t="s">
        <v>57</v>
      </c>
      <c r="H2083" s="9">
        <v>1850</v>
      </c>
      <c r="I2083" s="5" t="s">
        <v>22</v>
      </c>
      <c r="J2083" s="5" t="s">
        <v>58</v>
      </c>
    </row>
    <row r="2084" spans="1:10">
      <c r="A2084" s="5" t="s">
        <v>1078</v>
      </c>
      <c r="B2084" s="6">
        <v>44834.995333055558</v>
      </c>
      <c r="C2084" s="5" t="s">
        <v>56</v>
      </c>
      <c r="D2084" s="13">
        <v>45122976941</v>
      </c>
      <c r="E2084" s="5" t="s">
        <v>57</v>
      </c>
      <c r="H2084" s="9">
        <v>1903</v>
      </c>
      <c r="I2084" s="5" t="s">
        <v>22</v>
      </c>
      <c r="J2084" s="5" t="s">
        <v>58</v>
      </c>
    </row>
    <row r="2085" spans="1:10">
      <c r="A2085" s="5" t="s">
        <v>1078</v>
      </c>
      <c r="B2085" s="6">
        <v>44834.995333055558</v>
      </c>
      <c r="C2085" s="5" t="s">
        <v>56</v>
      </c>
      <c r="D2085" s="13">
        <v>45143227061</v>
      </c>
      <c r="E2085" s="5" t="s">
        <v>57</v>
      </c>
      <c r="H2085" s="9">
        <v>2791.27</v>
      </c>
      <c r="I2085" s="5" t="s">
        <v>22</v>
      </c>
      <c r="J2085" s="5" t="s">
        <v>58</v>
      </c>
    </row>
    <row r="2086" spans="1:10">
      <c r="A2086" s="5" t="s">
        <v>1078</v>
      </c>
      <c r="B2086" s="6">
        <v>44834.995333055558</v>
      </c>
      <c r="C2086" s="5" t="s">
        <v>56</v>
      </c>
      <c r="D2086" s="13">
        <v>45143227062</v>
      </c>
      <c r="E2086" s="5" t="s">
        <v>57</v>
      </c>
      <c r="H2086" s="9">
        <v>7190.28</v>
      </c>
      <c r="I2086" s="5" t="s">
        <v>22</v>
      </c>
      <c r="J2086" s="5" t="s">
        <v>58</v>
      </c>
    </row>
    <row r="2087" spans="1:10">
      <c r="A2087" s="5" t="s">
        <v>1078</v>
      </c>
      <c r="B2087" s="6">
        <v>44834.995333055558</v>
      </c>
      <c r="C2087" s="5" t="s">
        <v>56</v>
      </c>
      <c r="D2087" s="13">
        <v>45112993625</v>
      </c>
      <c r="E2087" s="5" t="s">
        <v>57</v>
      </c>
      <c r="H2087" s="9">
        <v>47.36</v>
      </c>
      <c r="I2087" s="5" t="s">
        <v>22</v>
      </c>
      <c r="J2087" s="5" t="s">
        <v>58</v>
      </c>
    </row>
    <row r="2088" spans="1:10">
      <c r="A2088" s="5" t="s">
        <v>1078</v>
      </c>
      <c r="B2088" s="6">
        <v>44834.995333055558</v>
      </c>
      <c r="C2088" s="5" t="s">
        <v>56</v>
      </c>
      <c r="D2088" s="13">
        <v>45172920049</v>
      </c>
      <c r="E2088" s="5" t="s">
        <v>57</v>
      </c>
      <c r="H2088" s="9">
        <v>669.2</v>
      </c>
      <c r="I2088" s="5" t="s">
        <v>22</v>
      </c>
      <c r="J2088" s="5" t="s">
        <v>58</v>
      </c>
    </row>
    <row r="2089" spans="1:10">
      <c r="A2089" s="5" t="s">
        <v>1078</v>
      </c>
      <c r="B2089" s="6">
        <v>44834.995333055558</v>
      </c>
      <c r="C2089" s="5" t="s">
        <v>56</v>
      </c>
      <c r="D2089" s="13">
        <v>45122977761</v>
      </c>
      <c r="E2089" s="5" t="s">
        <v>57</v>
      </c>
      <c r="H2089" s="9">
        <v>650</v>
      </c>
      <c r="I2089" s="5" t="s">
        <v>22</v>
      </c>
      <c r="J2089" s="5" t="s">
        <v>58</v>
      </c>
    </row>
    <row r="2090" spans="1:10">
      <c r="A2090" s="5" t="s">
        <v>1078</v>
      </c>
      <c r="B2090" s="6">
        <v>44834.995333055558</v>
      </c>
      <c r="C2090" s="5" t="s">
        <v>56</v>
      </c>
      <c r="D2090" s="13">
        <v>45172918895</v>
      </c>
      <c r="E2090" s="5" t="s">
        <v>57</v>
      </c>
      <c r="H2090" s="9">
        <v>853.2</v>
      </c>
      <c r="I2090" s="5" t="s">
        <v>22</v>
      </c>
      <c r="J2090" s="5" t="s">
        <v>197</v>
      </c>
    </row>
    <row r="2091" spans="1:10">
      <c r="A2091" s="5" t="s">
        <v>1078</v>
      </c>
      <c r="B2091" s="6">
        <v>44834.995333055558</v>
      </c>
      <c r="C2091" s="5" t="s">
        <v>56</v>
      </c>
      <c r="D2091" s="13">
        <v>45112993806</v>
      </c>
      <c r="E2091" s="5" t="s">
        <v>57</v>
      </c>
      <c r="H2091" s="9">
        <v>20751.05</v>
      </c>
      <c r="I2091" s="5" t="s">
        <v>22</v>
      </c>
      <c r="J2091" s="5" t="s">
        <v>58</v>
      </c>
    </row>
    <row r="2092" spans="1:10">
      <c r="A2092" s="5" t="s">
        <v>1078</v>
      </c>
      <c r="B2092" s="6">
        <v>44834.995333055558</v>
      </c>
      <c r="C2092" s="5" t="s">
        <v>56</v>
      </c>
      <c r="D2092" s="13">
        <v>45172920890</v>
      </c>
      <c r="E2092" s="5" t="s">
        <v>57</v>
      </c>
      <c r="H2092" s="9">
        <v>23745.52</v>
      </c>
      <c r="I2092" s="5" t="s">
        <v>22</v>
      </c>
      <c r="J2092" s="5" t="s">
        <v>58</v>
      </c>
    </row>
    <row r="2093" spans="1:10">
      <c r="A2093" s="5" t="s">
        <v>1078</v>
      </c>
      <c r="B2093" s="6">
        <v>44834.995333055558</v>
      </c>
      <c r="C2093" s="5" t="s">
        <v>56</v>
      </c>
      <c r="D2093" s="13">
        <v>45162952220</v>
      </c>
      <c r="E2093" s="5" t="s">
        <v>57</v>
      </c>
      <c r="H2093" s="9">
        <v>17255.43</v>
      </c>
      <c r="I2093" s="5" t="s">
        <v>22</v>
      </c>
      <c r="J2093" s="5" t="s">
        <v>58</v>
      </c>
    </row>
    <row r="2094" spans="1:10">
      <c r="A2094" s="5" t="s">
        <v>1078</v>
      </c>
      <c r="B2094" s="6">
        <v>44834.995333055558</v>
      </c>
      <c r="C2094" s="5" t="s">
        <v>56</v>
      </c>
      <c r="D2094" s="13">
        <v>45172920937</v>
      </c>
      <c r="E2094" s="5" t="s">
        <v>57</v>
      </c>
      <c r="H2094" s="9">
        <v>4481.67</v>
      </c>
      <c r="I2094" s="5" t="s">
        <v>22</v>
      </c>
      <c r="J2094" s="5" t="s">
        <v>58</v>
      </c>
    </row>
    <row r="2095" spans="1:10">
      <c r="A2095" s="5" t="s">
        <v>1078</v>
      </c>
      <c r="B2095" s="6">
        <v>44834.995333055558</v>
      </c>
      <c r="C2095" s="5" t="s">
        <v>56</v>
      </c>
      <c r="D2095" s="13">
        <v>45162947358</v>
      </c>
      <c r="E2095" s="5" t="s">
        <v>57</v>
      </c>
      <c r="H2095" s="9">
        <v>2361.6</v>
      </c>
      <c r="I2095" s="5" t="s">
        <v>22</v>
      </c>
      <c r="J2095" s="5" t="s">
        <v>515</v>
      </c>
    </row>
    <row r="2096" spans="1:10">
      <c r="A2096" s="5" t="s">
        <v>1078</v>
      </c>
      <c r="B2096" s="6">
        <v>44834.995333055558</v>
      </c>
      <c r="C2096" s="5" t="s">
        <v>56</v>
      </c>
      <c r="D2096" s="13">
        <v>45172920473</v>
      </c>
      <c r="E2096" s="5" t="s">
        <v>57</v>
      </c>
      <c r="H2096" s="9">
        <v>12000</v>
      </c>
      <c r="I2096" s="5" t="s">
        <v>22</v>
      </c>
      <c r="J2096" s="5" t="s">
        <v>195</v>
      </c>
    </row>
    <row r="2097" spans="1:10">
      <c r="A2097" s="5" t="s">
        <v>1078</v>
      </c>
      <c r="B2097" s="6">
        <v>44834.995333055558</v>
      </c>
      <c r="C2097" s="5" t="s">
        <v>56</v>
      </c>
      <c r="D2097" s="13">
        <v>45162953403</v>
      </c>
      <c r="E2097" s="5" t="s">
        <v>57</v>
      </c>
      <c r="H2097" s="9">
        <v>25000</v>
      </c>
      <c r="I2097" s="5" t="s">
        <v>22</v>
      </c>
      <c r="J2097" s="5" t="s">
        <v>195</v>
      </c>
    </row>
    <row r="2098" spans="1:10">
      <c r="A2098" s="5" t="s">
        <v>1078</v>
      </c>
      <c r="B2098" s="6">
        <v>44834.995333055558</v>
      </c>
      <c r="C2098" s="5" t="s">
        <v>56</v>
      </c>
      <c r="D2098" s="13">
        <v>45132859536</v>
      </c>
      <c r="E2098" s="5" t="s">
        <v>57</v>
      </c>
      <c r="H2098" s="9">
        <v>30000</v>
      </c>
      <c r="I2098" s="5" t="s">
        <v>22</v>
      </c>
      <c r="J2098" s="5" t="s">
        <v>200</v>
      </c>
    </row>
    <row r="2099" spans="1:10">
      <c r="A2099" s="5" t="s">
        <v>1078</v>
      </c>
      <c r="B2099" s="6">
        <v>44834.995333055558</v>
      </c>
      <c r="C2099" s="5" t="s">
        <v>56</v>
      </c>
      <c r="D2099" s="13">
        <v>45152851638</v>
      </c>
      <c r="E2099" s="5" t="s">
        <v>57</v>
      </c>
      <c r="H2099" s="9">
        <v>602.49</v>
      </c>
      <c r="I2099" s="5" t="s">
        <v>22</v>
      </c>
      <c r="J2099" s="5" t="s">
        <v>515</v>
      </c>
    </row>
    <row r="2100" spans="1:10">
      <c r="A2100" s="5" t="s">
        <v>1078</v>
      </c>
      <c r="B2100" s="6">
        <v>44834.995333055558</v>
      </c>
      <c r="C2100" s="5" t="s">
        <v>56</v>
      </c>
      <c r="D2100" s="13">
        <v>45122979805</v>
      </c>
      <c r="E2100" s="5" t="s">
        <v>57</v>
      </c>
      <c r="H2100" s="9">
        <v>1162</v>
      </c>
      <c r="I2100" s="5" t="s">
        <v>22</v>
      </c>
      <c r="J2100" s="8" t="s">
        <v>61</v>
      </c>
    </row>
    <row r="2101" spans="1:10">
      <c r="A2101" s="5" t="s">
        <v>1078</v>
      </c>
      <c r="B2101" s="6">
        <v>44834.995333055558</v>
      </c>
      <c r="C2101" s="5" t="s">
        <v>56</v>
      </c>
      <c r="D2101" s="13">
        <v>45122979870</v>
      </c>
      <c r="E2101" s="5" t="s">
        <v>57</v>
      </c>
      <c r="H2101" s="9">
        <v>4585.88</v>
      </c>
      <c r="I2101" s="5" t="s">
        <v>22</v>
      </c>
      <c r="J2101" s="5" t="s">
        <v>200</v>
      </c>
    </row>
    <row r="2102" spans="1:10">
      <c r="A2102" s="5" t="s">
        <v>1078</v>
      </c>
      <c r="B2102" s="6">
        <v>44834.995333055558</v>
      </c>
      <c r="C2102" s="5" t="s">
        <v>56</v>
      </c>
      <c r="D2102" s="13">
        <v>45162952617</v>
      </c>
      <c r="E2102" s="5" t="s">
        <v>57</v>
      </c>
      <c r="H2102" s="9">
        <v>2929.04</v>
      </c>
      <c r="I2102" s="5" t="s">
        <v>22</v>
      </c>
      <c r="J2102" s="5" t="s">
        <v>515</v>
      </c>
    </row>
    <row r="2103" spans="1:10">
      <c r="A2103" s="5" t="s">
        <v>1078</v>
      </c>
      <c r="B2103" s="6">
        <v>44834.995333055558</v>
      </c>
      <c r="C2103" s="5" t="s">
        <v>56</v>
      </c>
      <c r="D2103" s="13">
        <v>45143229968</v>
      </c>
      <c r="E2103" s="5" t="s">
        <v>57</v>
      </c>
      <c r="H2103" s="9">
        <v>9882.7900000000009</v>
      </c>
      <c r="I2103" s="5" t="s">
        <v>22</v>
      </c>
      <c r="J2103" s="5" t="s">
        <v>515</v>
      </c>
    </row>
    <row r="2104" spans="1:10">
      <c r="A2104" s="5" t="s">
        <v>1078</v>
      </c>
      <c r="B2104" s="6">
        <v>44834.995333055558</v>
      </c>
      <c r="C2104" s="5" t="s">
        <v>56</v>
      </c>
      <c r="D2104" s="13">
        <v>45112994377</v>
      </c>
      <c r="E2104" s="5" t="s">
        <v>57</v>
      </c>
      <c r="H2104" s="9">
        <v>9262.5</v>
      </c>
      <c r="I2104" s="5" t="s">
        <v>22</v>
      </c>
      <c r="J2104" s="5" t="s">
        <v>58</v>
      </c>
    </row>
    <row r="2105" spans="1:10">
      <c r="A2105" s="5" t="s">
        <v>1078</v>
      </c>
      <c r="B2105" s="6">
        <v>44834.995333055558</v>
      </c>
      <c r="C2105" s="5" t="s">
        <v>56</v>
      </c>
      <c r="D2105" s="13">
        <v>45132860237</v>
      </c>
      <c r="E2105" s="5" t="s">
        <v>57</v>
      </c>
      <c r="H2105" s="9">
        <v>152.66</v>
      </c>
      <c r="I2105" s="5" t="s">
        <v>22</v>
      </c>
      <c r="J2105" s="5" t="s">
        <v>58</v>
      </c>
    </row>
    <row r="2106" spans="1:10">
      <c r="A2106" s="5" t="s">
        <v>1078</v>
      </c>
      <c r="B2106" s="6">
        <v>44834.995333055558</v>
      </c>
      <c r="C2106" s="5" t="s">
        <v>56</v>
      </c>
      <c r="D2106" s="13">
        <v>45172921835</v>
      </c>
      <c r="E2106" s="5" t="s">
        <v>57</v>
      </c>
      <c r="H2106" s="9">
        <v>10000</v>
      </c>
      <c r="I2106" s="5" t="s">
        <v>22</v>
      </c>
      <c r="J2106" s="5" t="s">
        <v>58</v>
      </c>
    </row>
    <row r="2107" spans="1:10">
      <c r="A2107" s="5" t="s">
        <v>1078</v>
      </c>
      <c r="B2107" s="6">
        <v>44834.995333055558</v>
      </c>
      <c r="C2107" s="5" t="s">
        <v>56</v>
      </c>
      <c r="D2107" s="13">
        <v>45143230556</v>
      </c>
      <c r="E2107" s="5" t="s">
        <v>57</v>
      </c>
      <c r="H2107" s="9">
        <v>5880</v>
      </c>
      <c r="I2107" s="5" t="s">
        <v>22</v>
      </c>
      <c r="J2107" s="5" t="s">
        <v>58</v>
      </c>
    </row>
    <row r="2108" spans="1:10">
      <c r="A2108" s="5" t="s">
        <v>1078</v>
      </c>
      <c r="B2108" s="6">
        <v>44834.995333055558</v>
      </c>
      <c r="C2108" s="5" t="s">
        <v>56</v>
      </c>
      <c r="D2108" s="11">
        <v>14975</v>
      </c>
      <c r="E2108" s="5" t="s">
        <v>409</v>
      </c>
      <c r="H2108" s="9">
        <v>45097.36</v>
      </c>
      <c r="I2108" s="5" t="s">
        <v>22</v>
      </c>
      <c r="J2108" s="5" t="s">
        <v>58</v>
      </c>
    </row>
    <row r="2109" spans="1:10">
      <c r="A2109" s="5" t="s">
        <v>1078</v>
      </c>
      <c r="B2109" s="6">
        <v>44834.995333055558</v>
      </c>
      <c r="C2109" s="5" t="s">
        <v>56</v>
      </c>
      <c r="D2109" s="11">
        <v>15037</v>
      </c>
      <c r="E2109" s="5" t="s">
        <v>409</v>
      </c>
      <c r="H2109" s="9">
        <v>26310.03</v>
      </c>
      <c r="I2109" s="5" t="s">
        <v>22</v>
      </c>
      <c r="J2109" s="5" t="s">
        <v>58</v>
      </c>
    </row>
    <row r="2110" spans="1:10">
      <c r="A2110" s="5" t="s">
        <v>1078</v>
      </c>
      <c r="B2110" s="6">
        <v>44834.995333055558</v>
      </c>
      <c r="C2110" s="5" t="s">
        <v>56</v>
      </c>
      <c r="D2110" s="13">
        <v>45122979808</v>
      </c>
      <c r="E2110" s="8" t="s">
        <v>47</v>
      </c>
      <c r="H2110" s="9">
        <v>7296.0288</v>
      </c>
      <c r="I2110" s="5" t="s">
        <v>22</v>
      </c>
      <c r="J2110" s="5" t="s">
        <v>197</v>
      </c>
    </row>
    <row r="2111" spans="1:10">
      <c r="A2111" s="5" t="s">
        <v>1078</v>
      </c>
      <c r="B2111" s="6">
        <v>44834.995333055558</v>
      </c>
      <c r="C2111" s="5" t="s">
        <v>56</v>
      </c>
      <c r="D2111" s="11">
        <v>311169</v>
      </c>
      <c r="E2111" s="5" t="s">
        <v>194</v>
      </c>
      <c r="H2111" s="9">
        <v>1465.61</v>
      </c>
      <c r="I2111" s="5" t="s">
        <v>22</v>
      </c>
      <c r="J2111" s="5" t="s">
        <v>197</v>
      </c>
    </row>
    <row r="2112" spans="1:10">
      <c r="A2112" s="5" t="s">
        <v>1078</v>
      </c>
      <c r="B2112" s="6">
        <v>44834.995333055558</v>
      </c>
      <c r="C2112" s="5" t="s">
        <v>56</v>
      </c>
      <c r="D2112" s="13">
        <v>45112991218</v>
      </c>
      <c r="E2112" s="5" t="s">
        <v>57</v>
      </c>
      <c r="H2112" s="9">
        <v>405.28</v>
      </c>
      <c r="I2112" s="5" t="s">
        <v>22</v>
      </c>
      <c r="J2112" s="5" t="s">
        <v>197</v>
      </c>
    </row>
    <row r="2113" spans="1:10">
      <c r="A2113" s="5" t="s">
        <v>1078</v>
      </c>
      <c r="B2113" s="6">
        <v>44834.995333055558</v>
      </c>
      <c r="C2113" s="5" t="s">
        <v>56</v>
      </c>
      <c r="D2113" s="13">
        <v>45112993828</v>
      </c>
      <c r="E2113" s="5" t="s">
        <v>57</v>
      </c>
      <c r="H2113" s="9">
        <v>120</v>
      </c>
      <c r="I2113" s="5" t="s">
        <v>22</v>
      </c>
      <c r="J2113" s="5" t="s">
        <v>197</v>
      </c>
    </row>
    <row r="2114" spans="1:10">
      <c r="A2114" s="5" t="s">
        <v>1078</v>
      </c>
      <c r="B2114" s="6">
        <v>44834.995333055558</v>
      </c>
      <c r="C2114" s="5" t="s">
        <v>56</v>
      </c>
      <c r="D2114" s="13">
        <v>45162952931</v>
      </c>
      <c r="E2114" s="5" t="s">
        <v>57</v>
      </c>
      <c r="H2114" s="9">
        <v>97.6</v>
      </c>
      <c r="I2114" s="5" t="s">
        <v>22</v>
      </c>
      <c r="J2114" s="5" t="s">
        <v>197</v>
      </c>
    </row>
    <row r="2115" spans="1:10">
      <c r="A2115" s="5" t="s">
        <v>1078</v>
      </c>
      <c r="B2115" s="6">
        <v>44834.995333055558</v>
      </c>
      <c r="C2115" s="5" t="s">
        <v>56</v>
      </c>
      <c r="D2115" s="13">
        <v>45122979943</v>
      </c>
      <c r="E2115" s="5" t="s">
        <v>57</v>
      </c>
      <c r="H2115" s="9">
        <v>714.02</v>
      </c>
      <c r="I2115" s="5" t="s">
        <v>22</v>
      </c>
      <c r="J2115" s="5" t="s">
        <v>197</v>
      </c>
    </row>
    <row r="2116" spans="1:10">
      <c r="A2116" s="5" t="s">
        <v>1078</v>
      </c>
      <c r="B2116" s="6">
        <v>44834.995333055558</v>
      </c>
      <c r="C2116" s="5" t="s">
        <v>56</v>
      </c>
      <c r="D2116" s="13">
        <v>45122980057</v>
      </c>
      <c r="E2116" s="5" t="s">
        <v>57</v>
      </c>
      <c r="H2116" s="9">
        <v>5635.98</v>
      </c>
      <c r="I2116" s="5" t="s">
        <v>22</v>
      </c>
      <c r="J2116" s="5" t="s">
        <v>197</v>
      </c>
    </row>
    <row r="2117" spans="1:10">
      <c r="A2117" s="5" t="s">
        <v>1078</v>
      </c>
      <c r="B2117" s="6">
        <v>44834.995333055558</v>
      </c>
      <c r="C2117" s="5" t="s">
        <v>56</v>
      </c>
      <c r="D2117" s="13">
        <v>52116204319</v>
      </c>
      <c r="E2117" s="5" t="s">
        <v>57</v>
      </c>
      <c r="H2117" s="9">
        <v>4800</v>
      </c>
      <c r="I2117" s="5" t="s">
        <v>22</v>
      </c>
      <c r="J2117" s="5" t="s">
        <v>197</v>
      </c>
    </row>
    <row r="2118" spans="1:10">
      <c r="A2118" s="5" t="s">
        <v>1078</v>
      </c>
      <c r="B2118" s="6">
        <v>44834.995333055558</v>
      </c>
      <c r="C2118" s="5" t="s">
        <v>56</v>
      </c>
      <c r="D2118" s="13">
        <v>45152852314</v>
      </c>
      <c r="E2118" s="5" t="s">
        <v>57</v>
      </c>
      <c r="H2118" s="9">
        <v>1458.66</v>
      </c>
      <c r="I2118" s="5" t="s">
        <v>22</v>
      </c>
      <c r="J2118" s="5" t="s">
        <v>197</v>
      </c>
    </row>
    <row r="2119" spans="1:10">
      <c r="A2119" s="5" t="s">
        <v>1078</v>
      </c>
      <c r="B2119" s="6">
        <v>44834.995333055558</v>
      </c>
      <c r="C2119" s="5" t="s">
        <v>56</v>
      </c>
      <c r="D2119" s="13">
        <v>45152852314</v>
      </c>
      <c r="E2119" s="5" t="s">
        <v>57</v>
      </c>
      <c r="H2119" s="9">
        <v>1717.42</v>
      </c>
      <c r="I2119" s="5" t="s">
        <v>22</v>
      </c>
      <c r="J2119" s="5" t="s">
        <v>197</v>
      </c>
    </row>
    <row r="2120" spans="1:10">
      <c r="A2120" s="5" t="s">
        <v>1078</v>
      </c>
      <c r="B2120" s="6">
        <v>44834.995333055558</v>
      </c>
      <c r="C2120" s="5" t="s">
        <v>56</v>
      </c>
      <c r="D2120" s="13">
        <v>45143230053</v>
      </c>
      <c r="E2120" s="5" t="s">
        <v>57</v>
      </c>
      <c r="H2120" s="9">
        <v>840</v>
      </c>
      <c r="I2120" s="5" t="s">
        <v>22</v>
      </c>
      <c r="J2120" s="5" t="s">
        <v>197</v>
      </c>
    </row>
    <row r="2121" spans="1:10">
      <c r="A2121" s="5" t="s">
        <v>1078</v>
      </c>
      <c r="B2121" s="6">
        <v>44834.995333055558</v>
      </c>
      <c r="C2121" s="5" t="s">
        <v>56</v>
      </c>
      <c r="D2121" s="13">
        <v>45112994458</v>
      </c>
      <c r="E2121" s="5" t="s">
        <v>57</v>
      </c>
      <c r="H2121" s="9">
        <v>2012</v>
      </c>
      <c r="I2121" s="5" t="s">
        <v>22</v>
      </c>
      <c r="J2121" s="5" t="s">
        <v>197</v>
      </c>
    </row>
    <row r="2122" spans="1:10">
      <c r="A2122" s="5" t="s">
        <v>1078</v>
      </c>
      <c r="B2122" s="6">
        <v>44834.995333055558</v>
      </c>
      <c r="C2122" s="5" t="s">
        <v>56</v>
      </c>
      <c r="D2122" s="13">
        <v>45152852950</v>
      </c>
      <c r="E2122" s="5" t="s">
        <v>57</v>
      </c>
      <c r="H2122" s="9">
        <v>3514.14</v>
      </c>
      <c r="I2122" s="5" t="s">
        <v>22</v>
      </c>
      <c r="J2122" s="5" t="s">
        <v>197</v>
      </c>
    </row>
    <row r="2123" spans="1:10">
      <c r="A2123" s="5" t="s">
        <v>1078</v>
      </c>
      <c r="B2123" s="6">
        <v>44834.995333055558</v>
      </c>
      <c r="C2123" s="5" t="s">
        <v>56</v>
      </c>
      <c r="D2123" s="11">
        <v>202331</v>
      </c>
      <c r="E2123" s="5" t="s">
        <v>196</v>
      </c>
      <c r="H2123" s="9">
        <v>696</v>
      </c>
      <c r="I2123" s="5" t="s">
        <v>22</v>
      </c>
      <c r="J2123" s="8" t="s">
        <v>61</v>
      </c>
    </row>
    <row r="2124" spans="1:10">
      <c r="A2124" s="5" t="s">
        <v>1078</v>
      </c>
      <c r="B2124" s="6">
        <v>44834.995333055558</v>
      </c>
      <c r="C2124" s="5" t="s">
        <v>56</v>
      </c>
      <c r="D2124" s="11">
        <v>202359</v>
      </c>
      <c r="E2124" s="5" t="s">
        <v>194</v>
      </c>
      <c r="H2124" s="9">
        <v>74599</v>
      </c>
      <c r="I2124" s="5" t="s">
        <v>22</v>
      </c>
      <c r="J2124" s="8" t="s">
        <v>61</v>
      </c>
    </row>
    <row r="2125" spans="1:10">
      <c r="A2125" s="5" t="s">
        <v>1078</v>
      </c>
      <c r="B2125" s="6">
        <v>44834.995333055558</v>
      </c>
      <c r="C2125" s="5" t="s">
        <v>56</v>
      </c>
      <c r="D2125" s="13">
        <v>45172922039</v>
      </c>
      <c r="E2125" s="5" t="s">
        <v>57</v>
      </c>
      <c r="H2125" s="9">
        <v>601.1</v>
      </c>
      <c r="I2125" s="5" t="s">
        <v>22</v>
      </c>
      <c r="J2125" s="5" t="s">
        <v>58</v>
      </c>
    </row>
    <row r="2126" spans="1:10">
      <c r="A2126" s="5" t="s">
        <v>1078</v>
      </c>
      <c r="B2126" s="6">
        <v>44834.995333055558</v>
      </c>
      <c r="C2126" s="5" t="s">
        <v>56</v>
      </c>
      <c r="D2126" s="11">
        <v>23319709</v>
      </c>
      <c r="E2126" s="8" t="s">
        <v>184</v>
      </c>
      <c r="H2126" s="9">
        <v>433.44</v>
      </c>
      <c r="I2126" s="5" t="s">
        <v>22</v>
      </c>
      <c r="J2126" s="5" t="s">
        <v>197</v>
      </c>
    </row>
    <row r="2127" spans="1:10">
      <c r="A2127" s="5" t="s">
        <v>1078</v>
      </c>
      <c r="B2127" s="6">
        <v>44834.995333055558</v>
      </c>
      <c r="C2127" s="5" t="s">
        <v>56</v>
      </c>
      <c r="D2127" s="11">
        <v>2950325387</v>
      </c>
      <c r="E2127" s="8" t="s">
        <v>184</v>
      </c>
      <c r="H2127" s="9">
        <v>25.38</v>
      </c>
      <c r="I2127" s="5" t="s">
        <v>22</v>
      </c>
      <c r="J2127" s="5" t="s">
        <v>197</v>
      </c>
    </row>
    <row r="2128" spans="1:10">
      <c r="A2128" s="5" t="s">
        <v>1078</v>
      </c>
      <c r="B2128" s="6">
        <v>44834.995333055558</v>
      </c>
      <c r="C2128" s="5" t="s">
        <v>56</v>
      </c>
      <c r="D2128" s="13">
        <v>45172922049</v>
      </c>
      <c r="E2128" s="5" t="s">
        <v>57</v>
      </c>
      <c r="H2128" s="9">
        <v>136.04</v>
      </c>
      <c r="I2128" s="5" t="s">
        <v>22</v>
      </c>
      <c r="J2128" s="5" t="s">
        <v>197</v>
      </c>
    </row>
    <row r="2129" spans="1:10">
      <c r="A2129" s="5" t="s">
        <v>1078</v>
      </c>
      <c r="B2129" s="6">
        <v>44834.995333055558</v>
      </c>
      <c r="C2129" s="5" t="s">
        <v>56</v>
      </c>
      <c r="D2129" s="13">
        <v>45172922049</v>
      </c>
      <c r="E2129" s="5" t="s">
        <v>57</v>
      </c>
      <c r="H2129" s="9">
        <v>37.43</v>
      </c>
      <c r="I2129" s="5" t="s">
        <v>22</v>
      </c>
      <c r="J2129" s="5" t="s">
        <v>197</v>
      </c>
    </row>
    <row r="2130" spans="1:10">
      <c r="A2130" s="5" t="s">
        <v>1078</v>
      </c>
      <c r="B2130" s="6">
        <v>44834.995333055558</v>
      </c>
      <c r="C2130" s="5" t="s">
        <v>56</v>
      </c>
      <c r="D2130" s="13">
        <v>45172922049</v>
      </c>
      <c r="E2130" s="5" t="s">
        <v>57</v>
      </c>
      <c r="H2130" s="9">
        <v>225.6</v>
      </c>
      <c r="I2130" s="5" t="s">
        <v>22</v>
      </c>
      <c r="J2130" s="5" t="s">
        <v>197</v>
      </c>
    </row>
    <row r="2131" spans="1:10">
      <c r="A2131" s="5" t="s">
        <v>1078</v>
      </c>
      <c r="B2131" s="6">
        <v>44834.995333055558</v>
      </c>
      <c r="C2131" s="5" t="s">
        <v>56</v>
      </c>
      <c r="D2131" s="13">
        <v>45172922049</v>
      </c>
      <c r="E2131" s="5" t="s">
        <v>57</v>
      </c>
      <c r="H2131" s="9">
        <v>53.16</v>
      </c>
      <c r="I2131" s="5" t="s">
        <v>22</v>
      </c>
      <c r="J2131" s="5" t="s">
        <v>197</v>
      </c>
    </row>
    <row r="2132" spans="1:10">
      <c r="A2132" s="5" t="s">
        <v>1078</v>
      </c>
      <c r="B2132" s="6">
        <v>44834.995333055558</v>
      </c>
      <c r="C2132" s="5" t="s">
        <v>56</v>
      </c>
      <c r="D2132" s="13">
        <v>45172922049</v>
      </c>
      <c r="E2132" s="5" t="s">
        <v>57</v>
      </c>
      <c r="H2132" s="9">
        <v>51</v>
      </c>
      <c r="I2132" s="5" t="s">
        <v>22</v>
      </c>
      <c r="J2132" s="5" t="s">
        <v>197</v>
      </c>
    </row>
    <row r="2133" spans="1:10">
      <c r="A2133" s="5" t="s">
        <v>1078</v>
      </c>
      <c r="B2133" s="6">
        <v>44834.995333055558</v>
      </c>
      <c r="C2133" s="5" t="s">
        <v>56</v>
      </c>
      <c r="D2133" s="13">
        <v>45172922049</v>
      </c>
      <c r="E2133" s="5" t="s">
        <v>57</v>
      </c>
      <c r="H2133" s="9">
        <v>89.7</v>
      </c>
      <c r="I2133" s="5" t="s">
        <v>22</v>
      </c>
      <c r="J2133" s="5" t="s">
        <v>197</v>
      </c>
    </row>
    <row r="2134" spans="1:10">
      <c r="A2134" s="5" t="s">
        <v>1078</v>
      </c>
      <c r="B2134" s="6">
        <v>44834.995333055558</v>
      </c>
      <c r="C2134" s="5" t="s">
        <v>56</v>
      </c>
      <c r="D2134" s="13">
        <v>45172922049</v>
      </c>
      <c r="E2134" s="5" t="s">
        <v>57</v>
      </c>
      <c r="H2134" s="9">
        <v>150</v>
      </c>
      <c r="I2134" s="5" t="s">
        <v>22</v>
      </c>
      <c r="J2134" s="5" t="s">
        <v>197</v>
      </c>
    </row>
    <row r="2135" spans="1:10">
      <c r="A2135" s="5" t="s">
        <v>1078</v>
      </c>
      <c r="B2135" s="6">
        <v>44834.995333055558</v>
      </c>
      <c r="C2135" s="5" t="s">
        <v>56</v>
      </c>
      <c r="D2135" s="13">
        <v>45172922049</v>
      </c>
      <c r="E2135" s="5" t="s">
        <v>57</v>
      </c>
      <c r="H2135" s="9">
        <v>102.64</v>
      </c>
      <c r="I2135" s="5" t="s">
        <v>22</v>
      </c>
      <c r="J2135" s="5" t="s">
        <v>197</v>
      </c>
    </row>
    <row r="2136" spans="1:10">
      <c r="A2136" s="5" t="s">
        <v>1078</v>
      </c>
      <c r="B2136" s="6">
        <v>44834.995333055558</v>
      </c>
      <c r="C2136" s="5" t="s">
        <v>56</v>
      </c>
      <c r="D2136" s="13">
        <v>45172922049</v>
      </c>
      <c r="E2136" s="5" t="s">
        <v>57</v>
      </c>
      <c r="H2136" s="9">
        <v>236.26</v>
      </c>
      <c r="I2136" s="5" t="s">
        <v>22</v>
      </c>
      <c r="J2136" s="5" t="s">
        <v>197</v>
      </c>
    </row>
    <row r="2137" spans="1:10">
      <c r="A2137" s="5" t="s">
        <v>1078</v>
      </c>
      <c r="B2137" s="6">
        <v>44834.995333055558</v>
      </c>
      <c r="C2137" s="5" t="s">
        <v>56</v>
      </c>
      <c r="D2137" s="13">
        <v>45172922049</v>
      </c>
      <c r="E2137" s="5" t="s">
        <v>57</v>
      </c>
      <c r="H2137" s="9">
        <v>174.53</v>
      </c>
      <c r="I2137" s="5" t="s">
        <v>22</v>
      </c>
      <c r="J2137" s="5" t="s">
        <v>197</v>
      </c>
    </row>
    <row r="2138" spans="1:10">
      <c r="A2138" s="5" t="s">
        <v>1078</v>
      </c>
      <c r="B2138" s="6">
        <v>44834.995333055558</v>
      </c>
      <c r="C2138" s="5" t="s">
        <v>56</v>
      </c>
      <c r="D2138" s="13">
        <v>45172922049</v>
      </c>
      <c r="E2138" s="5" t="s">
        <v>57</v>
      </c>
      <c r="H2138" s="9">
        <v>425.5</v>
      </c>
      <c r="I2138" s="5" t="s">
        <v>22</v>
      </c>
      <c r="J2138" s="5" t="s">
        <v>197</v>
      </c>
    </row>
    <row r="2139" spans="1:10">
      <c r="A2139" s="5" t="s">
        <v>1078</v>
      </c>
      <c r="B2139" s="6">
        <v>44834.995333055558</v>
      </c>
      <c r="C2139" s="5" t="s">
        <v>56</v>
      </c>
      <c r="D2139" s="13">
        <v>45172922049</v>
      </c>
      <c r="E2139" s="5" t="s">
        <v>57</v>
      </c>
      <c r="H2139" s="9">
        <v>33.04</v>
      </c>
      <c r="I2139" s="5" t="s">
        <v>22</v>
      </c>
      <c r="J2139" s="5" t="s">
        <v>197</v>
      </c>
    </row>
    <row r="2140" spans="1:10">
      <c r="A2140" s="5" t="s">
        <v>1078</v>
      </c>
      <c r="B2140" s="6">
        <v>44834.995333055558</v>
      </c>
      <c r="C2140" s="5" t="s">
        <v>56</v>
      </c>
      <c r="D2140" s="13">
        <v>45172922049</v>
      </c>
      <c r="E2140" s="5" t="s">
        <v>57</v>
      </c>
      <c r="H2140" s="9">
        <v>1240.29</v>
      </c>
      <c r="I2140" s="5" t="s">
        <v>22</v>
      </c>
      <c r="J2140" s="5" t="s">
        <v>197</v>
      </c>
    </row>
    <row r="2141" spans="1:10">
      <c r="A2141" s="5" t="s">
        <v>1078</v>
      </c>
      <c r="B2141" s="6">
        <v>44834.995333055558</v>
      </c>
      <c r="C2141" s="5" t="s">
        <v>56</v>
      </c>
      <c r="D2141" s="13">
        <v>45172922049</v>
      </c>
      <c r="E2141" s="5" t="s">
        <v>57</v>
      </c>
      <c r="H2141" s="9">
        <v>132.02000000000001</v>
      </c>
      <c r="I2141" s="5" t="s">
        <v>22</v>
      </c>
      <c r="J2141" s="5" t="s">
        <v>197</v>
      </c>
    </row>
    <row r="2142" spans="1:10">
      <c r="A2142" s="5" t="s">
        <v>1078</v>
      </c>
      <c r="B2142" s="6">
        <v>44834.995333055558</v>
      </c>
      <c r="C2142" s="5" t="s">
        <v>56</v>
      </c>
      <c r="D2142" s="13">
        <v>45172922049</v>
      </c>
      <c r="E2142" s="5" t="s">
        <v>57</v>
      </c>
      <c r="H2142" s="9">
        <v>54.06</v>
      </c>
      <c r="I2142" s="5" t="s">
        <v>22</v>
      </c>
      <c r="J2142" s="5" t="s">
        <v>197</v>
      </c>
    </row>
    <row r="2143" spans="1:10">
      <c r="A2143" s="5" t="s">
        <v>1078</v>
      </c>
      <c r="B2143" s="6">
        <v>44834.995333055558</v>
      </c>
      <c r="C2143" s="5" t="s">
        <v>56</v>
      </c>
      <c r="D2143" s="11">
        <v>203053</v>
      </c>
      <c r="E2143" s="5" t="s">
        <v>194</v>
      </c>
      <c r="H2143" s="9">
        <v>75974.2</v>
      </c>
      <c r="I2143" s="5" t="s">
        <v>22</v>
      </c>
      <c r="J2143" s="5" t="s">
        <v>195</v>
      </c>
    </row>
    <row r="2144" spans="1:10">
      <c r="A2144" s="5" t="s">
        <v>1080</v>
      </c>
      <c r="B2144" s="6">
        <v>44834.995333055558</v>
      </c>
      <c r="C2144" s="5" t="s">
        <v>202</v>
      </c>
      <c r="D2144" s="11"/>
      <c r="E2144" s="8"/>
      <c r="F2144" s="9">
        <v>3939.4</v>
      </c>
      <c r="I2144" s="7" t="s">
        <v>9</v>
      </c>
      <c r="J2144" s="8" t="s">
        <v>274</v>
      </c>
    </row>
    <row r="2145" spans="1:10">
      <c r="A2145" s="5" t="s">
        <v>1078</v>
      </c>
      <c r="B2145" s="6">
        <v>44834.995333055558</v>
      </c>
      <c r="C2145" s="5" t="s">
        <v>56</v>
      </c>
      <c r="D2145" s="11"/>
      <c r="E2145" s="8"/>
      <c r="F2145" s="9">
        <v>139707</v>
      </c>
      <c r="I2145" s="7" t="s">
        <v>9</v>
      </c>
      <c r="J2145" s="8" t="s">
        <v>204</v>
      </c>
    </row>
    <row r="2146" spans="1:10">
      <c r="A2146" s="5" t="s">
        <v>1078</v>
      </c>
      <c r="B2146" s="6">
        <v>44834.995333055558</v>
      </c>
      <c r="C2146" s="5" t="s">
        <v>56</v>
      </c>
      <c r="D2146" s="11"/>
      <c r="E2146" s="8"/>
      <c r="F2146" s="9">
        <v>77564.7</v>
      </c>
      <c r="I2146" s="7" t="s">
        <v>9</v>
      </c>
      <c r="J2146" s="8" t="s">
        <v>63</v>
      </c>
    </row>
    <row r="2147" spans="1:10">
      <c r="A2147" s="5" t="s">
        <v>1078</v>
      </c>
      <c r="B2147" s="6">
        <v>44834.995333055558</v>
      </c>
      <c r="C2147" s="5" t="s">
        <v>56</v>
      </c>
      <c r="D2147" s="11"/>
      <c r="E2147" s="8"/>
      <c r="F2147" s="9">
        <v>9506.5</v>
      </c>
      <c r="I2147" s="7" t="s">
        <v>9</v>
      </c>
      <c r="J2147" s="8" t="s">
        <v>187</v>
      </c>
    </row>
    <row r="2148" spans="1:10">
      <c r="A2148" s="5" t="s">
        <v>1078</v>
      </c>
      <c r="B2148" s="6">
        <v>44834.995333055558</v>
      </c>
      <c r="C2148" s="5" t="s">
        <v>56</v>
      </c>
      <c r="D2148" s="11"/>
      <c r="E2148" s="8"/>
      <c r="F2148" s="9">
        <v>139482</v>
      </c>
      <c r="I2148" s="7" t="s">
        <v>9</v>
      </c>
      <c r="J2148" s="5" t="s">
        <v>1079</v>
      </c>
    </row>
    <row r="2149" spans="1:10">
      <c r="A2149" s="5" t="s">
        <v>1078</v>
      </c>
      <c r="B2149" s="6">
        <v>44834.995333055558</v>
      </c>
      <c r="C2149" s="5" t="s">
        <v>56</v>
      </c>
      <c r="D2149" s="11"/>
      <c r="E2149" s="8"/>
      <c r="F2149" s="9">
        <v>14897.3</v>
      </c>
      <c r="I2149" s="7" t="s">
        <v>9</v>
      </c>
      <c r="J2149" s="8" t="s">
        <v>189</v>
      </c>
    </row>
    <row r="2150" spans="1:10">
      <c r="A2150" s="5" t="s">
        <v>1078</v>
      </c>
      <c r="B2150" s="6">
        <v>44834.995333055558</v>
      </c>
      <c r="C2150" s="5" t="s">
        <v>56</v>
      </c>
      <c r="D2150" s="11"/>
      <c r="E2150" s="8"/>
      <c r="F2150" s="9">
        <v>12407.3</v>
      </c>
      <c r="I2150" s="7" t="s">
        <v>9</v>
      </c>
      <c r="J2150" s="5" t="s">
        <v>198</v>
      </c>
    </row>
    <row r="2151" spans="1:10">
      <c r="A2151" s="5" t="s">
        <v>1078</v>
      </c>
      <c r="B2151" s="6">
        <v>44834.995333055558</v>
      </c>
      <c r="C2151" s="5" t="s">
        <v>56</v>
      </c>
      <c r="D2151" s="11"/>
      <c r="E2151" s="8"/>
      <c r="F2151" s="9">
        <v>1707.5</v>
      </c>
      <c r="I2151" s="7" t="s">
        <v>9</v>
      </c>
      <c r="J2151" s="5" t="s">
        <v>272</v>
      </c>
    </row>
    <row r="2152" spans="1:10">
      <c r="A2152" s="5" t="s">
        <v>1078</v>
      </c>
      <c r="B2152" s="6">
        <v>44834.995333055558</v>
      </c>
      <c r="C2152" s="5" t="s">
        <v>56</v>
      </c>
      <c r="D2152" s="11"/>
      <c r="E2152" s="8"/>
      <c r="F2152" s="9">
        <v>6948.3</v>
      </c>
      <c r="I2152" s="7" t="s">
        <v>9</v>
      </c>
      <c r="J2152" s="5" t="s">
        <v>58</v>
      </c>
    </row>
    <row r="2153" spans="1:10">
      <c r="A2153" s="5" t="s">
        <v>1078</v>
      </c>
      <c r="B2153" s="6">
        <v>44834.995333055558</v>
      </c>
      <c r="C2153" s="5" t="s">
        <v>56</v>
      </c>
      <c r="D2153" s="11"/>
      <c r="E2153" s="8"/>
      <c r="F2153" s="9">
        <v>383</v>
      </c>
      <c r="I2153" s="7" t="s">
        <v>9</v>
      </c>
      <c r="J2153" s="8" t="s">
        <v>205</v>
      </c>
    </row>
    <row r="2154" spans="1:10">
      <c r="A2154" s="5" t="s">
        <v>1078</v>
      </c>
      <c r="B2154" s="6">
        <v>44834.995333055558</v>
      </c>
      <c r="C2154" s="5" t="s">
        <v>56</v>
      </c>
      <c r="D2154" s="11"/>
      <c r="E2154" s="8"/>
      <c r="F2154" s="9">
        <v>517.4</v>
      </c>
      <c r="I2154" s="7" t="s">
        <v>9</v>
      </c>
      <c r="J2154" s="8" t="s">
        <v>199</v>
      </c>
    </row>
    <row r="2155" spans="1:10">
      <c r="A2155" s="5" t="s">
        <v>1078</v>
      </c>
      <c r="B2155" s="6">
        <v>44834.995333055558</v>
      </c>
      <c r="C2155" s="5" t="s">
        <v>56</v>
      </c>
      <c r="D2155" s="11"/>
      <c r="E2155" s="8"/>
      <c r="F2155" s="9">
        <v>7798.9</v>
      </c>
      <c r="I2155" s="7" t="s">
        <v>9</v>
      </c>
      <c r="J2155" s="8" t="s">
        <v>273</v>
      </c>
    </row>
    <row r="2156" spans="1:10">
      <c r="A2156" s="5" t="s">
        <v>1078</v>
      </c>
      <c r="B2156" s="6">
        <v>44834.995333055558</v>
      </c>
      <c r="C2156" s="5" t="s">
        <v>56</v>
      </c>
      <c r="D2156" s="11"/>
      <c r="E2156" s="8"/>
      <c r="F2156" s="9">
        <v>14007</v>
      </c>
      <c r="I2156" s="7" t="s">
        <v>9</v>
      </c>
      <c r="J2156" s="8" t="s">
        <v>66</v>
      </c>
    </row>
    <row r="2157" spans="1:10">
      <c r="A2157" s="5" t="s">
        <v>1078</v>
      </c>
      <c r="B2157" s="6">
        <v>44834.995333055558</v>
      </c>
      <c r="C2157" s="5" t="s">
        <v>56</v>
      </c>
      <c r="D2157" s="11"/>
      <c r="E2157" s="8"/>
      <c r="F2157" s="9">
        <v>13279</v>
      </c>
      <c r="I2157" s="7" t="s">
        <v>9</v>
      </c>
      <c r="J2157" s="8" t="s">
        <v>275</v>
      </c>
    </row>
    <row r="2158" spans="1:10">
      <c r="A2158" s="5" t="s">
        <v>1078</v>
      </c>
      <c r="B2158" s="6">
        <v>44834.995333055558</v>
      </c>
      <c r="C2158" s="5" t="s">
        <v>56</v>
      </c>
      <c r="D2158" s="11"/>
      <c r="E2158" s="8"/>
      <c r="F2158" s="9">
        <v>3328.5</v>
      </c>
      <c r="I2158" s="7" t="s">
        <v>9</v>
      </c>
      <c r="J2158" s="8" t="s">
        <v>756</v>
      </c>
    </row>
    <row r="2159" spans="1:10">
      <c r="A2159" s="5" t="s">
        <v>1078</v>
      </c>
      <c r="B2159" s="6">
        <v>44834.995333055558</v>
      </c>
      <c r="C2159" s="5" t="s">
        <v>56</v>
      </c>
      <c r="D2159" s="11"/>
      <c r="E2159" s="8"/>
      <c r="F2159" s="9">
        <v>21835.3</v>
      </c>
      <c r="I2159" s="7" t="s">
        <v>9</v>
      </c>
      <c r="J2159" s="8" t="s">
        <v>191</v>
      </c>
    </row>
    <row r="2160" spans="1:10">
      <c r="A2160" s="5" t="s">
        <v>1078</v>
      </c>
      <c r="B2160" s="6">
        <v>44834.995333055558</v>
      </c>
      <c r="C2160" s="5" t="s">
        <v>56</v>
      </c>
      <c r="D2160" s="11"/>
      <c r="E2160" s="8"/>
      <c r="F2160" s="9">
        <v>68788</v>
      </c>
      <c r="I2160" s="7" t="s">
        <v>9</v>
      </c>
      <c r="J2160" s="8" t="s">
        <v>276</v>
      </c>
    </row>
    <row r="2161" spans="1:10">
      <c r="A2161" s="5" t="s">
        <v>1078</v>
      </c>
      <c r="B2161" s="6">
        <v>44834.995333055558</v>
      </c>
      <c r="C2161" s="5" t="s">
        <v>56</v>
      </c>
      <c r="D2161" s="11"/>
      <c r="E2161" s="8"/>
      <c r="F2161" s="9">
        <v>251484.2</v>
      </c>
      <c r="I2161" s="7" t="s">
        <v>9</v>
      </c>
      <c r="J2161" s="5" t="s">
        <v>200</v>
      </c>
    </row>
    <row r="2162" spans="1:10">
      <c r="A2162" s="10" t="s">
        <v>15</v>
      </c>
      <c r="B2162" s="3"/>
      <c r="C2162" s="3"/>
      <c r="D2162" s="16">
        <f>714337.48+76908</f>
        <v>791245.48</v>
      </c>
      <c r="E2162" s="8"/>
      <c r="F2162" s="34">
        <f>SUM(F2048:G2161)</f>
        <v>791245.48</v>
      </c>
      <c r="H2162" s="9"/>
      <c r="I2162" s="5"/>
      <c r="J2162" s="5"/>
    </row>
    <row r="2163" spans="1:10">
      <c r="A2163" s="12" t="s">
        <v>16</v>
      </c>
      <c r="B2163" s="12" t="s">
        <v>17</v>
      </c>
      <c r="C2163" s="12" t="s">
        <v>18</v>
      </c>
      <c r="D2163" s="11"/>
      <c r="E2163" s="8"/>
      <c r="H2163" s="9"/>
      <c r="I2163" s="5"/>
      <c r="J2163" s="5"/>
    </row>
    <row r="2164" spans="1:10" ht="15.75">
      <c r="A2164" s="5"/>
      <c r="B2164" s="6"/>
      <c r="C2164" s="5"/>
      <c r="D2164" s="21">
        <v>111925702</v>
      </c>
      <c r="E2164" s="8"/>
      <c r="H2164" s="9"/>
      <c r="I2164" s="5"/>
      <c r="J2164" s="5"/>
    </row>
    <row r="2165" spans="1:10" ht="15.75">
      <c r="A2165" s="5"/>
      <c r="B2165" s="6"/>
      <c r="C2165" s="5"/>
      <c r="D2165" s="21">
        <v>111926040</v>
      </c>
      <c r="E2165" s="8"/>
      <c r="H2165" s="9"/>
      <c r="I2165" s="5"/>
      <c r="J2165" s="5"/>
    </row>
    <row r="2166" spans="1:10">
      <c r="A2166" s="5"/>
      <c r="B2166" s="6"/>
      <c r="C2166" s="5"/>
      <c r="D2166" s="11"/>
      <c r="E2166" s="8"/>
      <c r="H2166" s="9"/>
      <c r="I2166" s="5"/>
      <c r="J2166" s="5"/>
    </row>
    <row r="2167" spans="1:10">
      <c r="A2167" s="1" t="s">
        <v>0</v>
      </c>
      <c r="B2167" s="2"/>
      <c r="C2167" s="2"/>
      <c r="D2167" s="2"/>
      <c r="E2167" s="2"/>
      <c r="F2167" s="2"/>
      <c r="G2167" s="2"/>
      <c r="H2167" s="2"/>
      <c r="I2167" s="2"/>
      <c r="J2167" s="2"/>
    </row>
    <row r="2168" spans="1:10">
      <c r="A2168" s="3" t="s">
        <v>1057</v>
      </c>
      <c r="B2168" s="2"/>
      <c r="C2168" s="2"/>
      <c r="D2168" s="2"/>
      <c r="E2168" s="2"/>
      <c r="F2168" s="2"/>
      <c r="G2168" s="2"/>
      <c r="H2168" s="2"/>
      <c r="I2168" s="2"/>
      <c r="J2168" s="2"/>
    </row>
    <row r="2169" spans="1:10">
      <c r="A2169" s="103" t="s">
        <v>0</v>
      </c>
      <c r="B2169" s="103" t="s">
        <v>2</v>
      </c>
      <c r="C2169" s="103" t="s">
        <v>3</v>
      </c>
      <c r="D2169" s="103" t="s">
        <v>4</v>
      </c>
      <c r="E2169" s="103" t="s">
        <v>5</v>
      </c>
      <c r="F2169" s="105" t="s">
        <v>6</v>
      </c>
      <c r="G2169" s="106"/>
      <c r="H2169" s="107"/>
      <c r="I2169" s="103" t="s">
        <v>7</v>
      </c>
      <c r="J2169" s="103" t="s">
        <v>8</v>
      </c>
    </row>
    <row r="2170" spans="1:10">
      <c r="A2170" s="104"/>
      <c r="B2170" s="104"/>
      <c r="C2170" s="104"/>
      <c r="D2170" s="104"/>
      <c r="E2170" s="104"/>
      <c r="F2170" s="46" t="s">
        <v>9</v>
      </c>
      <c r="G2170" s="46" t="s">
        <v>10</v>
      </c>
      <c r="H2170" s="46" t="s">
        <v>11</v>
      </c>
      <c r="I2170" s="104"/>
      <c r="J2170" s="104"/>
    </row>
    <row r="2171" spans="1:10">
      <c r="A2171" s="5" t="s">
        <v>1077</v>
      </c>
      <c r="B2171" s="6">
        <v>44835.403945092592</v>
      </c>
      <c r="C2171" s="5" t="s">
        <v>56</v>
      </c>
      <c r="D2171" s="11"/>
      <c r="E2171" s="8"/>
      <c r="F2171" s="9">
        <v>34072.800000000003</v>
      </c>
      <c r="I2171" s="7" t="s">
        <v>9</v>
      </c>
      <c r="J2171" s="8" t="s">
        <v>187</v>
      </c>
    </row>
    <row r="2172" spans="1:10">
      <c r="A2172" s="5" t="s">
        <v>1077</v>
      </c>
      <c r="B2172" s="6">
        <v>44835.403945092592</v>
      </c>
      <c r="C2172" s="5" t="s">
        <v>56</v>
      </c>
      <c r="D2172" s="11"/>
      <c r="E2172" s="8"/>
      <c r="F2172" s="9">
        <v>80951.8</v>
      </c>
      <c r="I2172" s="7" t="s">
        <v>9</v>
      </c>
      <c r="J2172" s="8" t="s">
        <v>188</v>
      </c>
    </row>
    <row r="2173" spans="1:10">
      <c r="A2173" s="5" t="s">
        <v>1077</v>
      </c>
      <c r="B2173" s="6">
        <v>44835.403945092592</v>
      </c>
      <c r="C2173" s="5" t="s">
        <v>56</v>
      </c>
      <c r="D2173" s="11"/>
      <c r="E2173" s="8"/>
      <c r="F2173" s="9">
        <v>6001.7</v>
      </c>
      <c r="I2173" s="7" t="s">
        <v>9</v>
      </c>
      <c r="J2173" s="5" t="s">
        <v>271</v>
      </c>
    </row>
    <row r="2174" spans="1:10">
      <c r="A2174" s="5" t="s">
        <v>1077</v>
      </c>
      <c r="B2174" s="6">
        <v>44835.403945092592</v>
      </c>
      <c r="C2174" s="5" t="s">
        <v>56</v>
      </c>
      <c r="D2174" s="11"/>
      <c r="E2174" s="8"/>
      <c r="F2174" s="9">
        <v>7896</v>
      </c>
      <c r="I2174" s="7" t="s">
        <v>9</v>
      </c>
      <c r="J2174" s="8" t="s">
        <v>192</v>
      </c>
    </row>
    <row r="2175" spans="1:10">
      <c r="A2175" s="10" t="s">
        <v>15</v>
      </c>
      <c r="B2175" s="3"/>
      <c r="C2175" s="3"/>
      <c r="D2175" s="16">
        <f>121962.3+6960</f>
        <v>128922.3</v>
      </c>
      <c r="E2175" s="8"/>
      <c r="F2175" s="14">
        <f>SUM(F2171:G2174)</f>
        <v>128922.3</v>
      </c>
      <c r="H2175" s="9"/>
      <c r="I2175" s="5"/>
      <c r="J2175" s="5"/>
    </row>
    <row r="2176" spans="1:10">
      <c r="A2176" s="12" t="s">
        <v>16</v>
      </c>
      <c r="B2176" s="12" t="s">
        <v>17</v>
      </c>
      <c r="C2176" s="12" t="s">
        <v>18</v>
      </c>
      <c r="D2176" s="11"/>
      <c r="E2176" s="8"/>
      <c r="H2176" s="9"/>
      <c r="I2176" s="5"/>
      <c r="J2176" s="5"/>
    </row>
    <row r="2177" spans="1:10" ht="15.75">
      <c r="A2177" s="5"/>
      <c r="B2177" s="6"/>
      <c r="C2177" s="5"/>
      <c r="D2177" s="21">
        <v>111925704</v>
      </c>
      <c r="E2177" s="8"/>
      <c r="H2177" s="9"/>
      <c r="I2177" s="5"/>
      <c r="J2177" s="5"/>
    </row>
    <row r="2178" spans="1:10" ht="15.75">
      <c r="A2178" s="5"/>
      <c r="B2178" s="6"/>
      <c r="C2178" s="5"/>
      <c r="D2178" s="21">
        <v>111926041</v>
      </c>
      <c r="E2178" s="8"/>
      <c r="H2178" s="9"/>
      <c r="I2178" s="5"/>
      <c r="J2178" s="5"/>
    </row>
    <row r="2179" spans="1:10">
      <c r="A2179" s="5"/>
      <c r="B2179" s="6"/>
      <c r="C2179" s="5"/>
      <c r="D2179" s="11"/>
      <c r="E2179" s="8"/>
      <c r="H2179" s="9"/>
      <c r="I2179" s="5"/>
      <c r="J2179" s="5"/>
    </row>
    <row r="2180" spans="1:10">
      <c r="A2180" s="5" t="s">
        <v>1076</v>
      </c>
      <c r="B2180" s="6">
        <v>44835.558410625003</v>
      </c>
      <c r="C2180" s="5" t="s">
        <v>56</v>
      </c>
      <c r="D2180" s="11"/>
      <c r="E2180" s="8"/>
      <c r="G2180" s="9">
        <v>615.26</v>
      </c>
      <c r="I2180" s="7" t="s">
        <v>10</v>
      </c>
      <c r="J2180" s="5" t="s">
        <v>58</v>
      </c>
    </row>
    <row r="2181" spans="1:10">
      <c r="A2181" s="5" t="s">
        <v>1076</v>
      </c>
      <c r="B2181" s="6">
        <v>44835.558410625003</v>
      </c>
      <c r="C2181" s="5" t="s">
        <v>56</v>
      </c>
      <c r="D2181" s="11">
        <v>45162955371</v>
      </c>
      <c r="E2181" s="5" t="s">
        <v>57</v>
      </c>
      <c r="H2181" s="9">
        <v>29390</v>
      </c>
      <c r="I2181" s="5" t="s">
        <v>22</v>
      </c>
      <c r="J2181" s="5" t="s">
        <v>200</v>
      </c>
    </row>
    <row r="2182" spans="1:10">
      <c r="A2182" s="5" t="s">
        <v>1076</v>
      </c>
      <c r="B2182" s="6">
        <v>44835.558410625003</v>
      </c>
      <c r="C2182" s="5" t="s">
        <v>56</v>
      </c>
      <c r="D2182" s="13">
        <v>45152853808</v>
      </c>
      <c r="E2182" s="5" t="s">
        <v>57</v>
      </c>
      <c r="H2182" s="9">
        <v>3732</v>
      </c>
      <c r="I2182" s="5" t="s">
        <v>22</v>
      </c>
      <c r="J2182" s="5" t="s">
        <v>58</v>
      </c>
    </row>
    <row r="2183" spans="1:10">
      <c r="A2183" s="5" t="s">
        <v>1076</v>
      </c>
      <c r="B2183" s="6">
        <v>44835.558410625003</v>
      </c>
      <c r="C2183" s="5" t="s">
        <v>56</v>
      </c>
      <c r="D2183" s="13">
        <v>45152853809</v>
      </c>
      <c r="E2183" s="5" t="s">
        <v>57</v>
      </c>
      <c r="H2183" s="9">
        <v>20305.599999999999</v>
      </c>
      <c r="I2183" s="5" t="s">
        <v>22</v>
      </c>
      <c r="J2183" s="5" t="s">
        <v>58</v>
      </c>
    </row>
    <row r="2184" spans="1:10">
      <c r="A2184" s="5" t="s">
        <v>1076</v>
      </c>
      <c r="B2184" s="6">
        <v>44835.558410625003</v>
      </c>
      <c r="C2184" s="5" t="s">
        <v>56</v>
      </c>
      <c r="D2184" s="13">
        <v>45172922890</v>
      </c>
      <c r="E2184" s="5" t="s">
        <v>57</v>
      </c>
      <c r="H2184" s="9">
        <v>9940</v>
      </c>
      <c r="I2184" s="5" t="s">
        <v>22</v>
      </c>
      <c r="J2184" s="5" t="s">
        <v>58</v>
      </c>
    </row>
    <row r="2185" spans="1:10">
      <c r="A2185" s="5" t="s">
        <v>1076</v>
      </c>
      <c r="B2185" s="6">
        <v>44835.558410625003</v>
      </c>
      <c r="C2185" s="5" t="s">
        <v>56</v>
      </c>
      <c r="D2185" s="11">
        <v>492470</v>
      </c>
      <c r="E2185" s="5" t="s">
        <v>57</v>
      </c>
      <c r="H2185" s="9">
        <v>8319</v>
      </c>
      <c r="I2185" s="5" t="s">
        <v>22</v>
      </c>
      <c r="J2185" s="8" t="s">
        <v>61</v>
      </c>
    </row>
    <row r="2186" spans="1:10">
      <c r="A2186" s="5" t="s">
        <v>1076</v>
      </c>
      <c r="B2186" s="6">
        <v>44835.558410625003</v>
      </c>
      <c r="C2186" s="5" t="s">
        <v>56</v>
      </c>
      <c r="D2186" s="11">
        <v>402638</v>
      </c>
      <c r="E2186" s="5" t="s">
        <v>57</v>
      </c>
      <c r="H2186" s="9">
        <v>4307.2</v>
      </c>
      <c r="I2186" s="5" t="s">
        <v>22</v>
      </c>
      <c r="J2186" s="5" t="s">
        <v>195</v>
      </c>
    </row>
    <row r="2187" spans="1:10">
      <c r="A2187" s="5" t="s">
        <v>1076</v>
      </c>
      <c r="B2187" s="6">
        <v>44835.558410625003</v>
      </c>
      <c r="C2187" s="5" t="s">
        <v>56</v>
      </c>
      <c r="D2187" s="11">
        <v>622510</v>
      </c>
      <c r="E2187" s="5" t="s">
        <v>57</v>
      </c>
      <c r="H2187" s="9">
        <v>16669.3</v>
      </c>
      <c r="I2187" s="5" t="s">
        <v>22</v>
      </c>
      <c r="J2187" s="5" t="s">
        <v>200</v>
      </c>
    </row>
    <row r="2188" spans="1:10">
      <c r="A2188" s="5" t="s">
        <v>1076</v>
      </c>
      <c r="B2188" s="6">
        <v>44835.558410625003</v>
      </c>
      <c r="C2188" s="5" t="s">
        <v>56</v>
      </c>
      <c r="D2188" s="11"/>
      <c r="E2188" s="8"/>
      <c r="F2188" s="9">
        <v>66574.3</v>
      </c>
      <c r="I2188" s="7" t="s">
        <v>9</v>
      </c>
      <c r="J2188" s="5" t="s">
        <v>58</v>
      </c>
    </row>
    <row r="2189" spans="1:10">
      <c r="A2189" s="10" t="s">
        <v>15</v>
      </c>
      <c r="B2189" s="3"/>
      <c r="C2189" s="3"/>
      <c r="D2189" s="16">
        <f>58141.56+9048</f>
        <v>67189.56</v>
      </c>
      <c r="E2189" s="8"/>
      <c r="F2189" s="14">
        <f>SUM(F2180:G2188)</f>
        <v>67189.56</v>
      </c>
      <c r="H2189" s="9"/>
      <c r="I2189" s="5"/>
      <c r="J2189" s="5"/>
    </row>
    <row r="2190" spans="1:10">
      <c r="A2190" s="12" t="s">
        <v>16</v>
      </c>
      <c r="B2190" s="12" t="s">
        <v>17</v>
      </c>
      <c r="C2190" s="12" t="s">
        <v>18</v>
      </c>
      <c r="D2190" s="11"/>
      <c r="E2190" s="8"/>
      <c r="H2190" s="9"/>
      <c r="I2190" s="5"/>
      <c r="J2190" s="5"/>
    </row>
    <row r="2191" spans="1:10" ht="15.75">
      <c r="D2191" s="21">
        <v>111925705</v>
      </c>
    </row>
    <row r="2192" spans="1:10" ht="15.75">
      <c r="D2192" s="21">
        <v>111926044</v>
      </c>
    </row>
    <row r="2194" spans="1:10">
      <c r="A2194" s="1" t="s">
        <v>0</v>
      </c>
      <c r="B2194" s="2"/>
      <c r="C2194" s="2"/>
      <c r="D2194" s="2"/>
      <c r="E2194" s="2"/>
      <c r="F2194" s="2"/>
      <c r="G2194" s="2"/>
      <c r="H2194" s="2"/>
      <c r="I2194" s="2"/>
      <c r="J2194" s="2"/>
    </row>
    <row r="2195" spans="1:10">
      <c r="A2195" s="3" t="s">
        <v>1131</v>
      </c>
      <c r="B2195" s="2"/>
      <c r="C2195" s="2"/>
      <c r="D2195" s="2"/>
      <c r="E2195" s="2"/>
      <c r="F2195" s="2"/>
      <c r="G2195" s="2"/>
      <c r="H2195" s="2"/>
      <c r="I2195" s="2"/>
      <c r="J2195" s="2"/>
    </row>
    <row r="2196" spans="1:10">
      <c r="A2196" s="103" t="s">
        <v>0</v>
      </c>
      <c r="B2196" s="103" t="s">
        <v>2</v>
      </c>
      <c r="C2196" s="103" t="s">
        <v>3</v>
      </c>
      <c r="D2196" s="103" t="s">
        <v>4</v>
      </c>
      <c r="E2196" s="103" t="s">
        <v>5</v>
      </c>
      <c r="F2196" s="105" t="s">
        <v>6</v>
      </c>
      <c r="G2196" s="106"/>
      <c r="H2196" s="107"/>
      <c r="I2196" s="103" t="s">
        <v>7</v>
      </c>
      <c r="J2196" s="103" t="s">
        <v>8</v>
      </c>
    </row>
    <row r="2197" spans="1:10">
      <c r="A2197" s="104"/>
      <c r="B2197" s="104"/>
      <c r="C2197" s="104"/>
      <c r="D2197" s="104"/>
      <c r="E2197" s="104"/>
      <c r="F2197" s="46" t="s">
        <v>9</v>
      </c>
      <c r="G2197" s="46" t="s">
        <v>10</v>
      </c>
      <c r="H2197" s="46" t="s">
        <v>11</v>
      </c>
      <c r="I2197" s="104"/>
      <c r="J2197" s="104"/>
    </row>
    <row r="2198" spans="1:10">
      <c r="A2198" s="23" t="s">
        <v>1167</v>
      </c>
      <c r="B2198" s="35"/>
      <c r="C2198" s="35"/>
    </row>
    <row r="2199" spans="1:10">
      <c r="A2199" s="10" t="s">
        <v>15</v>
      </c>
      <c r="B2199" s="3"/>
      <c r="C2199" s="3"/>
    </row>
    <row r="2200" spans="1:10">
      <c r="A2200" s="12" t="s">
        <v>16</v>
      </c>
      <c r="B2200" s="12" t="s">
        <v>17</v>
      </c>
      <c r="C2200" s="12" t="s">
        <v>18</v>
      </c>
    </row>
    <row r="2204" spans="1:10">
      <c r="A2204" s="1" t="s">
        <v>0</v>
      </c>
      <c r="B2204" s="2"/>
      <c r="C2204" s="2"/>
      <c r="D2204" s="2"/>
      <c r="E2204" s="2"/>
      <c r="F2204" s="2"/>
      <c r="G2204" s="2"/>
      <c r="H2204" s="2"/>
      <c r="I2204" s="2"/>
      <c r="J2204" s="2"/>
    </row>
    <row r="2205" spans="1:10">
      <c r="A2205" s="3" t="s">
        <v>1131</v>
      </c>
      <c r="B2205" s="2"/>
      <c r="C2205" s="2"/>
      <c r="D2205" s="2"/>
      <c r="E2205" s="2"/>
      <c r="F2205" s="2"/>
      <c r="G2205" s="2"/>
      <c r="H2205" s="2"/>
      <c r="I2205" s="2"/>
      <c r="J2205" s="2"/>
    </row>
    <row r="2206" spans="1:10">
      <c r="A2206" s="103" t="s">
        <v>0</v>
      </c>
      <c r="B2206" s="103" t="s">
        <v>2</v>
      </c>
      <c r="C2206" s="103" t="s">
        <v>3</v>
      </c>
      <c r="D2206" s="103" t="s">
        <v>4</v>
      </c>
      <c r="E2206" s="103" t="s">
        <v>5</v>
      </c>
      <c r="F2206" s="105" t="s">
        <v>6</v>
      </c>
      <c r="G2206" s="106"/>
      <c r="H2206" s="107"/>
      <c r="I2206" s="103" t="s">
        <v>7</v>
      </c>
      <c r="J2206" s="103" t="s">
        <v>8</v>
      </c>
    </row>
    <row r="2207" spans="1:10">
      <c r="A2207" s="104"/>
      <c r="B2207" s="104"/>
      <c r="C2207" s="104"/>
      <c r="D2207" s="104"/>
      <c r="E2207" s="104"/>
      <c r="F2207" s="46" t="s">
        <v>9</v>
      </c>
      <c r="G2207" s="46" t="s">
        <v>10</v>
      </c>
      <c r="H2207" s="46" t="s">
        <v>11</v>
      </c>
      <c r="I2207" s="104"/>
      <c r="J2207" s="104"/>
    </row>
    <row r="2208" spans="1:10">
      <c r="A2208" s="5" t="s">
        <v>1142</v>
      </c>
      <c r="B2208" s="6">
        <v>44837.613053055553</v>
      </c>
      <c r="C2208" s="5" t="s">
        <v>56</v>
      </c>
      <c r="D2208" s="13">
        <v>45122981438</v>
      </c>
      <c r="E2208" s="5" t="s">
        <v>57</v>
      </c>
      <c r="H2208" s="9">
        <v>2163.4</v>
      </c>
      <c r="I2208" s="5" t="s">
        <v>22</v>
      </c>
      <c r="J2208" s="5" t="s">
        <v>197</v>
      </c>
    </row>
    <row r="2209" spans="1:10">
      <c r="A2209" s="5" t="s">
        <v>1142</v>
      </c>
      <c r="B2209" s="6">
        <v>44837.613053055553</v>
      </c>
      <c r="C2209" s="5" t="s">
        <v>56</v>
      </c>
      <c r="D2209" s="13">
        <v>45112995679</v>
      </c>
      <c r="E2209" s="5" t="s">
        <v>57</v>
      </c>
      <c r="H2209" s="9">
        <v>791.84</v>
      </c>
      <c r="I2209" s="5" t="s">
        <v>22</v>
      </c>
      <c r="J2209" s="5" t="s">
        <v>197</v>
      </c>
    </row>
    <row r="2210" spans="1:10">
      <c r="A2210" s="5" t="s">
        <v>1142</v>
      </c>
      <c r="B2210" s="6">
        <v>44837.613053055553</v>
      </c>
      <c r="C2210" s="5" t="s">
        <v>56</v>
      </c>
      <c r="D2210" s="13">
        <v>45112996182</v>
      </c>
      <c r="E2210" s="5" t="s">
        <v>57</v>
      </c>
      <c r="H2210" s="9">
        <v>310</v>
      </c>
      <c r="I2210" s="5" t="s">
        <v>22</v>
      </c>
      <c r="J2210" s="5" t="s">
        <v>197</v>
      </c>
    </row>
    <row r="2211" spans="1:10">
      <c r="A2211" s="5" t="s">
        <v>1142</v>
      </c>
      <c r="B2211" s="6">
        <v>44837.613053055553</v>
      </c>
      <c r="C2211" s="5" t="s">
        <v>56</v>
      </c>
      <c r="D2211" s="13">
        <v>45132861866</v>
      </c>
      <c r="E2211" s="5" t="s">
        <v>57</v>
      </c>
      <c r="H2211" s="9">
        <v>20</v>
      </c>
      <c r="I2211" s="5" t="s">
        <v>22</v>
      </c>
      <c r="J2211" s="5" t="s">
        <v>197</v>
      </c>
    </row>
    <row r="2212" spans="1:10">
      <c r="A2212" s="5" t="s">
        <v>1142</v>
      </c>
      <c r="B2212" s="6">
        <v>44837.613053055553</v>
      </c>
      <c r="C2212" s="5" t="s">
        <v>56</v>
      </c>
      <c r="D2212" s="13">
        <v>45172923837</v>
      </c>
      <c r="E2212" s="5" t="s">
        <v>57</v>
      </c>
      <c r="H2212" s="9">
        <v>904</v>
      </c>
      <c r="I2212" s="5" t="s">
        <v>22</v>
      </c>
      <c r="J2212" s="5" t="s">
        <v>197</v>
      </c>
    </row>
    <row r="2213" spans="1:10">
      <c r="A2213" s="5" t="s">
        <v>1142</v>
      </c>
      <c r="B2213" s="6">
        <v>44837.613053055553</v>
      </c>
      <c r="C2213" s="5" t="s">
        <v>56</v>
      </c>
      <c r="D2213" s="13">
        <v>45112997326</v>
      </c>
      <c r="E2213" s="5" t="s">
        <v>57</v>
      </c>
      <c r="H2213" s="9">
        <v>480</v>
      </c>
      <c r="I2213" s="5" t="s">
        <v>22</v>
      </c>
      <c r="J2213" s="5" t="s">
        <v>197</v>
      </c>
    </row>
    <row r="2214" spans="1:10">
      <c r="A2214" s="5" t="s">
        <v>1142</v>
      </c>
      <c r="B2214" s="6">
        <v>44837.613053055553</v>
      </c>
      <c r="C2214" s="5" t="s">
        <v>56</v>
      </c>
      <c r="D2214" s="13">
        <v>45172924372</v>
      </c>
      <c r="E2214" s="5" t="s">
        <v>57</v>
      </c>
      <c r="H2214" s="9">
        <v>11808.92</v>
      </c>
      <c r="I2214" s="5" t="s">
        <v>22</v>
      </c>
      <c r="J2214" s="5" t="s">
        <v>197</v>
      </c>
    </row>
    <row r="2215" spans="1:10">
      <c r="A2215" s="5" t="s">
        <v>1142</v>
      </c>
      <c r="B2215" s="6">
        <v>44837.613053055553</v>
      </c>
      <c r="C2215" s="5" t="s">
        <v>56</v>
      </c>
      <c r="D2215" s="13">
        <v>45162957571</v>
      </c>
      <c r="E2215" s="5" t="s">
        <v>57</v>
      </c>
      <c r="H2215" s="9">
        <v>525.28</v>
      </c>
      <c r="I2215" s="5" t="s">
        <v>22</v>
      </c>
      <c r="J2215" s="5" t="s">
        <v>197</v>
      </c>
    </row>
    <row r="2216" spans="1:10">
      <c r="A2216" s="5" t="s">
        <v>1142</v>
      </c>
      <c r="B2216" s="6">
        <v>44837.613053055553</v>
      </c>
      <c r="C2216" s="5" t="s">
        <v>56</v>
      </c>
      <c r="D2216" s="13">
        <v>45122984692</v>
      </c>
      <c r="E2216" s="5" t="s">
        <v>57</v>
      </c>
      <c r="H2216" s="9">
        <v>6350</v>
      </c>
      <c r="I2216" s="5" t="s">
        <v>22</v>
      </c>
      <c r="J2216" s="5" t="s">
        <v>197</v>
      </c>
    </row>
    <row r="2217" spans="1:10">
      <c r="A2217" s="5" t="s">
        <v>1142</v>
      </c>
      <c r="B2217" s="6">
        <v>44837.613053055553</v>
      </c>
      <c r="C2217" s="5" t="s">
        <v>56</v>
      </c>
      <c r="D2217" s="11">
        <v>314862</v>
      </c>
      <c r="E2217" s="5" t="s">
        <v>194</v>
      </c>
      <c r="H2217" s="9">
        <v>1304.95</v>
      </c>
      <c r="I2217" s="5" t="s">
        <v>22</v>
      </c>
      <c r="J2217" s="5" t="s">
        <v>197</v>
      </c>
    </row>
    <row r="2218" spans="1:10">
      <c r="A2218" s="5" t="s">
        <v>1142</v>
      </c>
      <c r="B2218" s="6">
        <v>44837.613053055553</v>
      </c>
      <c r="C2218" s="5" t="s">
        <v>56</v>
      </c>
      <c r="D2218" s="13">
        <v>45112996964</v>
      </c>
      <c r="E2218" s="5" t="s">
        <v>57</v>
      </c>
      <c r="H2218" s="9">
        <v>676.8</v>
      </c>
      <c r="I2218" s="5" t="s">
        <v>22</v>
      </c>
      <c r="J2218" s="5" t="s">
        <v>197</v>
      </c>
    </row>
    <row r="2219" spans="1:10">
      <c r="A2219" s="5" t="s">
        <v>1143</v>
      </c>
      <c r="B2219" s="6">
        <v>44837.613053055553</v>
      </c>
      <c r="C2219" s="5" t="s">
        <v>202</v>
      </c>
      <c r="D2219" s="11"/>
      <c r="E2219" s="8"/>
      <c r="F2219" s="9">
        <v>6216.2</v>
      </c>
      <c r="I2219" s="7" t="s">
        <v>9</v>
      </c>
      <c r="J2219" s="5" t="s">
        <v>271</v>
      </c>
    </row>
    <row r="2220" spans="1:10">
      <c r="A2220" s="5" t="s">
        <v>1142</v>
      </c>
      <c r="B2220" s="6">
        <v>44837.613053055553</v>
      </c>
      <c r="C2220" s="5" t="s">
        <v>56</v>
      </c>
      <c r="D2220" s="11"/>
      <c r="E2220" s="8"/>
      <c r="F2220" s="9">
        <v>24561.200000000001</v>
      </c>
      <c r="I2220" s="7" t="s">
        <v>9</v>
      </c>
      <c r="J2220" s="8" t="s">
        <v>186</v>
      </c>
    </row>
    <row r="2221" spans="1:10">
      <c r="A2221" s="5" t="s">
        <v>1142</v>
      </c>
      <c r="B2221" s="6">
        <v>44837.613053055553</v>
      </c>
      <c r="C2221" s="5" t="s">
        <v>56</v>
      </c>
      <c r="D2221" s="11"/>
      <c r="E2221" s="8"/>
      <c r="F2221" s="9">
        <v>26687</v>
      </c>
      <c r="I2221" s="7" t="s">
        <v>9</v>
      </c>
      <c r="J2221" s="8" t="s">
        <v>63</v>
      </c>
    </row>
    <row r="2222" spans="1:10">
      <c r="A2222" s="5" t="s">
        <v>1142</v>
      </c>
      <c r="B2222" s="6">
        <v>44837.613053055553</v>
      </c>
      <c r="C2222" s="5" t="s">
        <v>56</v>
      </c>
      <c r="D2222" s="11"/>
      <c r="E2222" s="8"/>
      <c r="F2222" s="9">
        <v>16261.8</v>
      </c>
      <c r="I2222" s="7" t="s">
        <v>9</v>
      </c>
      <c r="J2222" s="8" t="s">
        <v>187</v>
      </c>
    </row>
    <row r="2223" spans="1:10">
      <c r="A2223" s="5" t="s">
        <v>1142</v>
      </c>
      <c r="B2223" s="6">
        <v>44837.613053055553</v>
      </c>
      <c r="C2223" s="5" t="s">
        <v>56</v>
      </c>
      <c r="D2223" s="11"/>
      <c r="E2223" s="8"/>
      <c r="F2223" s="9">
        <v>69570.8</v>
      </c>
      <c r="I2223" s="7" t="s">
        <v>9</v>
      </c>
      <c r="J2223" s="5" t="s">
        <v>64</v>
      </c>
    </row>
    <row r="2224" spans="1:10">
      <c r="A2224" s="5" t="s">
        <v>1142</v>
      </c>
      <c r="B2224" s="6">
        <v>44837.613053055553</v>
      </c>
      <c r="C2224" s="5" t="s">
        <v>56</v>
      </c>
      <c r="D2224" s="11"/>
      <c r="E2224" s="8"/>
      <c r="F2224" s="9">
        <v>15001.7</v>
      </c>
      <c r="I2224" s="7" t="s">
        <v>9</v>
      </c>
      <c r="J2224" s="8" t="s">
        <v>188</v>
      </c>
    </row>
    <row r="2225" spans="1:10">
      <c r="A2225" s="5" t="s">
        <v>1142</v>
      </c>
      <c r="B2225" s="6">
        <v>44837.613053055553</v>
      </c>
      <c r="C2225" s="5" t="s">
        <v>56</v>
      </c>
      <c r="D2225" s="11"/>
      <c r="E2225" s="8"/>
      <c r="F2225" s="9">
        <v>9187.4</v>
      </c>
      <c r="I2225" s="7" t="s">
        <v>9</v>
      </c>
      <c r="J2225" s="8" t="s">
        <v>189</v>
      </c>
    </row>
    <row r="2226" spans="1:10">
      <c r="A2226" s="5" t="s">
        <v>1142</v>
      </c>
      <c r="B2226" s="6">
        <v>44837.613053055553</v>
      </c>
      <c r="C2226" s="5" t="s">
        <v>56</v>
      </c>
      <c r="D2226" s="11"/>
      <c r="E2226" s="8"/>
      <c r="F2226" s="9">
        <v>10298.799999999999</v>
      </c>
      <c r="I2226" s="7" t="s">
        <v>9</v>
      </c>
      <c r="J2226" s="5" t="s">
        <v>198</v>
      </c>
    </row>
    <row r="2227" spans="1:10">
      <c r="A2227" s="5" t="s">
        <v>1142</v>
      </c>
      <c r="B2227" s="6">
        <v>44837.613053055553</v>
      </c>
      <c r="C2227" s="5" t="s">
        <v>56</v>
      </c>
      <c r="D2227" s="11"/>
      <c r="E2227" s="8"/>
      <c r="F2227" s="9">
        <v>496.5</v>
      </c>
      <c r="I2227" s="7" t="s">
        <v>9</v>
      </c>
      <c r="J2227" s="5" t="s">
        <v>272</v>
      </c>
    </row>
    <row r="2228" spans="1:10">
      <c r="A2228" s="5" t="s">
        <v>1142</v>
      </c>
      <c r="B2228" s="6">
        <v>44837.613053055553</v>
      </c>
      <c r="C2228" s="5" t="s">
        <v>56</v>
      </c>
      <c r="D2228" s="11"/>
      <c r="E2228" s="8"/>
      <c r="F2228" s="9">
        <v>58952.1</v>
      </c>
      <c r="I2228" s="7" t="s">
        <v>9</v>
      </c>
      <c r="J2228" s="8" t="s">
        <v>190</v>
      </c>
    </row>
    <row r="2229" spans="1:10">
      <c r="A2229" s="5" t="s">
        <v>1142</v>
      </c>
      <c r="B2229" s="6">
        <v>44837.613053055553</v>
      </c>
      <c r="C2229" s="5" t="s">
        <v>56</v>
      </c>
      <c r="D2229" s="11"/>
      <c r="E2229" s="8"/>
      <c r="F2229" s="9">
        <v>3469.8</v>
      </c>
      <c r="I2229" s="7" t="s">
        <v>9</v>
      </c>
      <c r="J2229" s="8" t="s">
        <v>273</v>
      </c>
    </row>
    <row r="2230" spans="1:10">
      <c r="A2230" s="5" t="s">
        <v>1142</v>
      </c>
      <c r="B2230" s="6">
        <v>44837.613053055553</v>
      </c>
      <c r="C2230" s="5" t="s">
        <v>56</v>
      </c>
      <c r="D2230" s="11"/>
      <c r="E2230" s="8"/>
      <c r="F2230" s="9">
        <v>758</v>
      </c>
      <c r="I2230" s="7" t="s">
        <v>9</v>
      </c>
      <c r="J2230" s="8" t="s">
        <v>274</v>
      </c>
    </row>
    <row r="2231" spans="1:10">
      <c r="A2231" s="5" t="s">
        <v>1142</v>
      </c>
      <c r="B2231" s="6">
        <v>44837.613053055553</v>
      </c>
      <c r="C2231" s="5" t="s">
        <v>56</v>
      </c>
      <c r="D2231" s="11"/>
      <c r="E2231" s="8"/>
      <c r="F2231" s="9">
        <v>12144</v>
      </c>
      <c r="I2231" s="7" t="s">
        <v>9</v>
      </c>
      <c r="J2231" s="8" t="s">
        <v>66</v>
      </c>
    </row>
    <row r="2232" spans="1:10">
      <c r="A2232" s="5" t="s">
        <v>1142</v>
      </c>
      <c r="B2232" s="6">
        <v>44837.613053055553</v>
      </c>
      <c r="C2232" s="5" t="s">
        <v>56</v>
      </c>
      <c r="D2232" s="11"/>
      <c r="E2232" s="8"/>
      <c r="F2232" s="9">
        <v>5843.4</v>
      </c>
      <c r="I2232" s="7" t="s">
        <v>9</v>
      </c>
      <c r="J2232" s="8" t="s">
        <v>275</v>
      </c>
    </row>
    <row r="2233" spans="1:10">
      <c r="A2233" s="5" t="s">
        <v>1142</v>
      </c>
      <c r="B2233" s="6">
        <v>44837.613053055553</v>
      </c>
      <c r="C2233" s="5" t="s">
        <v>56</v>
      </c>
      <c r="D2233" s="11"/>
      <c r="E2233" s="8"/>
      <c r="F2233" s="9">
        <v>58503.3</v>
      </c>
      <c r="I2233" s="7" t="s">
        <v>9</v>
      </c>
      <c r="J2233" s="8" t="s">
        <v>191</v>
      </c>
    </row>
    <row r="2234" spans="1:10">
      <c r="A2234" s="5" t="s">
        <v>1142</v>
      </c>
      <c r="B2234" s="6">
        <v>44837.613053055553</v>
      </c>
      <c r="C2234" s="5" t="s">
        <v>56</v>
      </c>
      <c r="D2234" s="11"/>
      <c r="E2234" s="8"/>
      <c r="F2234" s="9">
        <v>9607.2000000000007</v>
      </c>
      <c r="I2234" s="7" t="s">
        <v>9</v>
      </c>
      <c r="J2234" s="8" t="s">
        <v>192</v>
      </c>
    </row>
    <row r="2235" spans="1:10">
      <c r="A2235" s="5" t="s">
        <v>1142</v>
      </c>
      <c r="B2235" s="6">
        <v>44837.613053055553</v>
      </c>
      <c r="C2235" s="5" t="s">
        <v>56</v>
      </c>
      <c r="D2235" s="11"/>
      <c r="E2235" s="8"/>
      <c r="F2235" s="9">
        <v>154543.5</v>
      </c>
      <c r="I2235" s="7" t="s">
        <v>9</v>
      </c>
      <c r="J2235" s="8" t="s">
        <v>276</v>
      </c>
    </row>
    <row r="2236" spans="1:10">
      <c r="A2236" s="10" t="s">
        <v>15</v>
      </c>
      <c r="B2236" s="3"/>
      <c r="C2236" s="3"/>
      <c r="D2236" s="16">
        <f>446261.2+35844</f>
        <v>482105.2</v>
      </c>
      <c r="E2236" s="85"/>
      <c r="F2236" s="14">
        <f>SUM(F2208:G2235)</f>
        <v>482102.7</v>
      </c>
      <c r="H2236" s="9"/>
      <c r="I2236" s="7"/>
      <c r="J2236" s="8"/>
    </row>
    <row r="2237" spans="1:10">
      <c r="A2237" s="12" t="s">
        <v>16</v>
      </c>
      <c r="B2237" s="12" t="s">
        <v>17</v>
      </c>
      <c r="C2237" s="12" t="s">
        <v>18</v>
      </c>
      <c r="D2237" s="11"/>
      <c r="E2237" s="8"/>
      <c r="H2237" s="9"/>
      <c r="I2237" s="7"/>
      <c r="J2237" s="8"/>
    </row>
    <row r="2238" spans="1:10" ht="15.75">
      <c r="A2238" s="5"/>
      <c r="B2238" s="6"/>
      <c r="C2238" s="5"/>
      <c r="D2238" s="21">
        <v>111925706</v>
      </c>
      <c r="E2238" s="8"/>
      <c r="H2238" s="9"/>
      <c r="I2238" s="7"/>
      <c r="J2238" s="8"/>
    </row>
    <row r="2239" spans="1:10" ht="15.75">
      <c r="A2239" s="5"/>
      <c r="B2239" s="6"/>
      <c r="C2239" s="5"/>
      <c r="D2239" s="21">
        <v>111926048</v>
      </c>
      <c r="E2239" s="8"/>
      <c r="H2239" s="9"/>
      <c r="I2239" s="7"/>
      <c r="J2239" s="8"/>
    </row>
    <row r="2240" spans="1:10">
      <c r="A2240" s="5"/>
      <c r="B2240" s="6"/>
      <c r="C2240" s="5"/>
      <c r="D2240" s="11"/>
      <c r="E2240" s="8"/>
      <c r="H2240" s="9"/>
      <c r="I2240" s="7"/>
      <c r="J2240" s="8"/>
    </row>
    <row r="2241" spans="1:10">
      <c r="A2241" s="5" t="s">
        <v>1141</v>
      </c>
      <c r="B2241" s="6">
        <v>44837.847046192132</v>
      </c>
      <c r="C2241" s="5" t="s">
        <v>56</v>
      </c>
      <c r="D2241" s="13">
        <v>45112998994</v>
      </c>
      <c r="E2241" s="5" t="s">
        <v>57</v>
      </c>
      <c r="H2241" s="9">
        <v>6000</v>
      </c>
      <c r="I2241" s="5" t="s">
        <v>22</v>
      </c>
      <c r="J2241" s="5" t="s">
        <v>58</v>
      </c>
    </row>
    <row r="2242" spans="1:10">
      <c r="A2242" s="5" t="s">
        <v>1141</v>
      </c>
      <c r="B2242" s="6">
        <v>44837.847046192132</v>
      </c>
      <c r="C2242" s="5" t="s">
        <v>56</v>
      </c>
      <c r="D2242" s="13">
        <v>45152851105</v>
      </c>
      <c r="E2242" s="5" t="s">
        <v>57</v>
      </c>
      <c r="H2242" s="9">
        <v>246.47</v>
      </c>
      <c r="I2242" s="5" t="s">
        <v>22</v>
      </c>
      <c r="J2242" s="5" t="s">
        <v>197</v>
      </c>
    </row>
    <row r="2243" spans="1:10">
      <c r="A2243" s="5" t="s">
        <v>1141</v>
      </c>
      <c r="B2243" s="6">
        <v>44837.847046192132</v>
      </c>
      <c r="C2243" s="5" t="s">
        <v>56</v>
      </c>
      <c r="D2243" s="13">
        <v>45132858443</v>
      </c>
      <c r="E2243" s="5" t="s">
        <v>57</v>
      </c>
      <c r="H2243" s="9">
        <v>1950</v>
      </c>
      <c r="I2243" s="5" t="s">
        <v>22</v>
      </c>
      <c r="J2243" s="5" t="s">
        <v>197</v>
      </c>
    </row>
    <row r="2244" spans="1:10">
      <c r="A2244" s="5" t="s">
        <v>1141</v>
      </c>
      <c r="B2244" s="6">
        <v>44837.847046192132</v>
      </c>
      <c r="C2244" s="5" t="s">
        <v>56</v>
      </c>
      <c r="D2244" s="11">
        <v>269791</v>
      </c>
      <c r="E2244" s="5" t="s">
        <v>57</v>
      </c>
      <c r="H2244" s="9">
        <v>93000</v>
      </c>
      <c r="I2244" s="5" t="s">
        <v>22</v>
      </c>
      <c r="J2244" s="8" t="s">
        <v>65</v>
      </c>
    </row>
    <row r="2245" spans="1:10">
      <c r="A2245" s="5" t="s">
        <v>1141</v>
      </c>
      <c r="B2245" s="6">
        <v>44837.847046192132</v>
      </c>
      <c r="C2245" s="5" t="s">
        <v>56</v>
      </c>
      <c r="D2245" s="13">
        <v>45172920029</v>
      </c>
      <c r="E2245" s="5" t="s">
        <v>57</v>
      </c>
      <c r="H2245" s="9">
        <v>196.98</v>
      </c>
      <c r="I2245" s="5" t="s">
        <v>22</v>
      </c>
      <c r="J2245" s="5" t="s">
        <v>197</v>
      </c>
    </row>
    <row r="2246" spans="1:10">
      <c r="A2246" s="5" t="s">
        <v>1141</v>
      </c>
      <c r="B2246" s="6">
        <v>44837.847046192132</v>
      </c>
      <c r="C2246" s="5" t="s">
        <v>56</v>
      </c>
      <c r="D2246" s="11">
        <v>607068</v>
      </c>
      <c r="E2246" s="5" t="s">
        <v>57</v>
      </c>
      <c r="H2246" s="9">
        <v>41457</v>
      </c>
      <c r="I2246" s="5" t="s">
        <v>22</v>
      </c>
      <c r="J2246" s="8" t="s">
        <v>61</v>
      </c>
    </row>
    <row r="2247" spans="1:10">
      <c r="A2247" s="5" t="s">
        <v>1141</v>
      </c>
      <c r="B2247" s="6">
        <v>44837.847046192132</v>
      </c>
      <c r="C2247" s="5" t="s">
        <v>56</v>
      </c>
      <c r="D2247" s="11">
        <v>402860</v>
      </c>
      <c r="E2247" s="5" t="s">
        <v>57</v>
      </c>
      <c r="H2247" s="9">
        <v>6875</v>
      </c>
      <c r="I2247" s="5" t="s">
        <v>22</v>
      </c>
      <c r="J2247" s="5" t="s">
        <v>195</v>
      </c>
    </row>
    <row r="2248" spans="1:10">
      <c r="A2248" s="5" t="s">
        <v>1141</v>
      </c>
      <c r="B2248" s="6">
        <v>44837.847046192132</v>
      </c>
      <c r="C2248" s="5" t="s">
        <v>56</v>
      </c>
      <c r="D2248" s="11">
        <v>402862</v>
      </c>
      <c r="E2248" s="8" t="s">
        <v>47</v>
      </c>
      <c r="H2248" s="9">
        <v>22272</v>
      </c>
      <c r="I2248" s="5" t="s">
        <v>22</v>
      </c>
      <c r="J2248" s="5" t="s">
        <v>195</v>
      </c>
    </row>
    <row r="2249" spans="1:10">
      <c r="A2249" s="5" t="s">
        <v>1141</v>
      </c>
      <c r="B2249" s="6">
        <v>44837.847046192132</v>
      </c>
      <c r="C2249" s="5" t="s">
        <v>56</v>
      </c>
      <c r="D2249" s="11"/>
      <c r="E2249" s="8"/>
      <c r="F2249" s="9">
        <v>11850.1</v>
      </c>
      <c r="I2249" s="7" t="s">
        <v>9</v>
      </c>
      <c r="J2249" s="8" t="s">
        <v>187</v>
      </c>
    </row>
    <row r="2250" spans="1:10">
      <c r="A2250" s="5" t="s">
        <v>1141</v>
      </c>
      <c r="B2250" s="6">
        <v>44837.847046192132</v>
      </c>
      <c r="C2250" s="5" t="s">
        <v>56</v>
      </c>
      <c r="D2250" s="11"/>
      <c r="E2250" s="8"/>
      <c r="F2250" s="9">
        <v>20245.2</v>
      </c>
      <c r="I2250" s="7" t="s">
        <v>9</v>
      </c>
      <c r="J2250" s="5" t="s">
        <v>64</v>
      </c>
    </row>
    <row r="2251" spans="1:10">
      <c r="A2251" s="5" t="s">
        <v>1141</v>
      </c>
      <c r="B2251" s="6">
        <v>44837.847046192132</v>
      </c>
      <c r="C2251" s="5" t="s">
        <v>56</v>
      </c>
      <c r="D2251" s="11"/>
      <c r="E2251" s="8"/>
      <c r="F2251" s="9">
        <v>631</v>
      </c>
      <c r="I2251" s="7" t="s">
        <v>9</v>
      </c>
      <c r="J2251" s="5" t="s">
        <v>272</v>
      </c>
    </row>
    <row r="2252" spans="1:10">
      <c r="A2252" s="5" t="s">
        <v>1141</v>
      </c>
      <c r="B2252" s="6">
        <v>44837.847046192132</v>
      </c>
      <c r="C2252" s="5" t="s">
        <v>56</v>
      </c>
      <c r="D2252" s="11"/>
      <c r="E2252" s="8"/>
      <c r="F2252" s="9">
        <v>252728.18</v>
      </c>
      <c r="I2252" s="7" t="s">
        <v>9</v>
      </c>
      <c r="J2252" s="8" t="s">
        <v>65</v>
      </c>
    </row>
    <row r="2253" spans="1:10">
      <c r="A2253" s="5" t="s">
        <v>1141</v>
      </c>
      <c r="B2253" s="6">
        <v>44837.847046192132</v>
      </c>
      <c r="C2253" s="5" t="s">
        <v>56</v>
      </c>
      <c r="D2253" s="11"/>
      <c r="E2253" s="8"/>
      <c r="F2253" s="9">
        <v>1636</v>
      </c>
      <c r="I2253" s="7" t="s">
        <v>9</v>
      </c>
      <c r="J2253" s="8" t="s">
        <v>274</v>
      </c>
    </row>
    <row r="2254" spans="1:10">
      <c r="A2254" s="5" t="s">
        <v>1141</v>
      </c>
      <c r="B2254" s="6">
        <v>44837.847046192132</v>
      </c>
      <c r="C2254" s="5" t="s">
        <v>56</v>
      </c>
      <c r="D2254" s="11"/>
      <c r="E2254" s="8"/>
      <c r="F2254" s="9">
        <v>17563.2</v>
      </c>
      <c r="I2254" s="7" t="s">
        <v>9</v>
      </c>
      <c r="J2254" s="8" t="s">
        <v>66</v>
      </c>
    </row>
    <row r="2255" spans="1:10">
      <c r="A2255" s="5" t="s">
        <v>1141</v>
      </c>
      <c r="B2255" s="6">
        <v>44837.847046192132</v>
      </c>
      <c r="C2255" s="5" t="s">
        <v>56</v>
      </c>
      <c r="D2255" s="11"/>
      <c r="E2255" s="8"/>
      <c r="F2255" s="9">
        <v>1143.0999999999999</v>
      </c>
      <c r="I2255" s="7" t="s">
        <v>9</v>
      </c>
      <c r="J2255" s="8" t="s">
        <v>275</v>
      </c>
    </row>
    <row r="2256" spans="1:10">
      <c r="A2256" s="5" t="s">
        <v>1141</v>
      </c>
      <c r="B2256" s="6">
        <v>44837.847046192132</v>
      </c>
      <c r="C2256" s="5" t="s">
        <v>56</v>
      </c>
      <c r="D2256" s="11"/>
      <c r="E2256" s="8"/>
      <c r="F2256" s="9">
        <v>2091.4</v>
      </c>
      <c r="I2256" s="7" t="s">
        <v>9</v>
      </c>
      <c r="J2256" s="5" t="s">
        <v>200</v>
      </c>
    </row>
    <row r="2257" spans="1:10">
      <c r="A2257" s="10" t="s">
        <v>15</v>
      </c>
      <c r="B2257" s="3"/>
      <c r="C2257" s="3"/>
      <c r="D2257" s="16">
        <f>261861.7+46026.48</f>
        <v>307888.18</v>
      </c>
      <c r="E2257" s="8"/>
      <c r="F2257" s="14">
        <f>SUM(F2241:G2256)</f>
        <v>307888.18</v>
      </c>
      <c r="H2257" s="9"/>
      <c r="I2257" s="7"/>
      <c r="J2257" s="8"/>
    </row>
    <row r="2258" spans="1:10">
      <c r="A2258" s="12" t="s">
        <v>16</v>
      </c>
      <c r="B2258" s="12" t="s">
        <v>17</v>
      </c>
      <c r="C2258" s="12" t="s">
        <v>18</v>
      </c>
      <c r="D2258" s="11"/>
      <c r="E2258" s="8"/>
      <c r="H2258" s="9"/>
      <c r="I2258" s="7"/>
      <c r="J2258" s="8"/>
    </row>
    <row r="2259" spans="1:10" ht="15.75">
      <c r="D2259" s="21">
        <v>111927593</v>
      </c>
    </row>
    <row r="2260" spans="1:10" ht="15.75">
      <c r="D2260" s="21">
        <v>111927660</v>
      </c>
    </row>
    <row r="2262" spans="1:10">
      <c r="A2262" s="1" t="s">
        <v>0</v>
      </c>
      <c r="B2262" s="2"/>
      <c r="C2262" s="2"/>
      <c r="D2262" s="2"/>
      <c r="E2262" s="2"/>
      <c r="F2262" s="2"/>
      <c r="G2262" s="2"/>
      <c r="H2262" s="2"/>
      <c r="I2262" s="2"/>
      <c r="J2262" s="2"/>
    </row>
    <row r="2263" spans="1:10">
      <c r="A2263" s="3" t="s">
        <v>1170</v>
      </c>
      <c r="B2263" s="2"/>
      <c r="C2263" s="2"/>
      <c r="D2263" s="2"/>
      <c r="E2263" s="2"/>
      <c r="F2263" s="2"/>
      <c r="G2263" s="2"/>
      <c r="H2263" s="2"/>
      <c r="I2263" s="2"/>
      <c r="J2263" s="2"/>
    </row>
    <row r="2264" spans="1:10">
      <c r="A2264" s="103" t="s">
        <v>0</v>
      </c>
      <c r="B2264" s="103" t="s">
        <v>2</v>
      </c>
      <c r="C2264" s="103" t="s">
        <v>3</v>
      </c>
      <c r="D2264" s="103" t="s">
        <v>4</v>
      </c>
      <c r="E2264" s="103" t="s">
        <v>5</v>
      </c>
      <c r="F2264" s="105" t="s">
        <v>6</v>
      </c>
      <c r="G2264" s="106"/>
      <c r="H2264" s="107"/>
      <c r="I2264" s="103" t="s">
        <v>7</v>
      </c>
      <c r="J2264" s="103" t="s">
        <v>8</v>
      </c>
    </row>
    <row r="2265" spans="1:10">
      <c r="A2265" s="104"/>
      <c r="B2265" s="104"/>
      <c r="C2265" s="104"/>
      <c r="D2265" s="104"/>
      <c r="E2265" s="104"/>
      <c r="F2265" s="46" t="s">
        <v>9</v>
      </c>
      <c r="G2265" s="46" t="s">
        <v>10</v>
      </c>
      <c r="H2265" s="46" t="s">
        <v>11</v>
      </c>
      <c r="I2265" s="104"/>
      <c r="J2265" s="104"/>
    </row>
    <row r="2266" spans="1:10">
      <c r="A2266" s="5" t="s">
        <v>1181</v>
      </c>
      <c r="B2266" s="6">
        <v>44838.395588495368</v>
      </c>
      <c r="C2266" s="5" t="s">
        <v>56</v>
      </c>
      <c r="D2266" s="13">
        <v>45112999040</v>
      </c>
      <c r="E2266" s="5" t="s">
        <v>57</v>
      </c>
      <c r="H2266" s="9">
        <v>85.8</v>
      </c>
      <c r="I2266" s="5" t="s">
        <v>22</v>
      </c>
      <c r="J2266" s="5" t="s">
        <v>197</v>
      </c>
    </row>
    <row r="2267" spans="1:10">
      <c r="A2267" s="5" t="s">
        <v>1181</v>
      </c>
      <c r="B2267" s="6">
        <v>44838.395588495368</v>
      </c>
      <c r="C2267" s="5" t="s">
        <v>56</v>
      </c>
      <c r="D2267" s="13">
        <v>45122984905</v>
      </c>
      <c r="E2267" s="5" t="s">
        <v>57</v>
      </c>
      <c r="H2267" s="9">
        <v>22955.16</v>
      </c>
      <c r="I2267" s="5" t="s">
        <v>22</v>
      </c>
      <c r="J2267" s="5" t="s">
        <v>197</v>
      </c>
    </row>
    <row r="2268" spans="1:10">
      <c r="A2268" s="5" t="s">
        <v>1181</v>
      </c>
      <c r="B2268" s="6">
        <v>44838.395588495368</v>
      </c>
      <c r="C2268" s="5" t="s">
        <v>56</v>
      </c>
      <c r="D2268" s="13">
        <v>45152856924</v>
      </c>
      <c r="E2268" s="5" t="s">
        <v>57</v>
      </c>
      <c r="H2268" s="9">
        <v>676.8</v>
      </c>
      <c r="I2268" s="5" t="s">
        <v>22</v>
      </c>
      <c r="J2268" s="5" t="s">
        <v>197</v>
      </c>
    </row>
    <row r="2269" spans="1:10">
      <c r="A2269" s="5" t="s">
        <v>1181</v>
      </c>
      <c r="B2269" s="6">
        <v>44838.395588495368</v>
      </c>
      <c r="C2269" s="5" t="s">
        <v>56</v>
      </c>
      <c r="D2269" s="13">
        <v>45172925875</v>
      </c>
      <c r="E2269" s="5" t="s">
        <v>57</v>
      </c>
      <c r="H2269" s="9">
        <v>1146.6099999999999</v>
      </c>
      <c r="I2269" s="5" t="s">
        <v>22</v>
      </c>
      <c r="J2269" s="5" t="s">
        <v>197</v>
      </c>
    </row>
    <row r="2270" spans="1:10">
      <c r="A2270" s="5" t="s">
        <v>1181</v>
      </c>
      <c r="B2270" s="6">
        <v>44838.395588495368</v>
      </c>
      <c r="C2270" s="5" t="s">
        <v>56</v>
      </c>
      <c r="D2270" s="13">
        <v>45143234690</v>
      </c>
      <c r="E2270" s="5" t="s">
        <v>57</v>
      </c>
      <c r="H2270" s="9">
        <v>17026</v>
      </c>
      <c r="I2270" s="5" t="s">
        <v>22</v>
      </c>
      <c r="J2270" s="5" t="s">
        <v>197</v>
      </c>
    </row>
    <row r="2271" spans="1:10">
      <c r="A2271" s="5" t="s">
        <v>1181</v>
      </c>
      <c r="B2271" s="6">
        <v>44838.395588495368</v>
      </c>
      <c r="C2271" s="5" t="s">
        <v>56</v>
      </c>
      <c r="D2271" s="13">
        <v>45112999412</v>
      </c>
      <c r="E2271" s="5" t="s">
        <v>57</v>
      </c>
      <c r="H2271" s="9">
        <v>599.62</v>
      </c>
      <c r="I2271" s="5" t="s">
        <v>22</v>
      </c>
      <c r="J2271" s="5" t="s">
        <v>197</v>
      </c>
    </row>
    <row r="2272" spans="1:10">
      <c r="A2272" s="5" t="s">
        <v>1181</v>
      </c>
      <c r="B2272" s="6">
        <v>44838.395588495368</v>
      </c>
      <c r="C2272" s="5" t="s">
        <v>56</v>
      </c>
      <c r="D2272" s="13">
        <v>45113000011</v>
      </c>
      <c r="E2272" s="5" t="s">
        <v>57</v>
      </c>
      <c r="H2272" s="9">
        <v>1200</v>
      </c>
      <c r="I2272" s="5" t="s">
        <v>22</v>
      </c>
      <c r="J2272" s="5" t="s">
        <v>197</v>
      </c>
    </row>
    <row r="2273" spans="1:10">
      <c r="A2273" s="5" t="s">
        <v>1181</v>
      </c>
      <c r="B2273" s="6">
        <v>44838.395588495368</v>
      </c>
      <c r="C2273" s="5" t="s">
        <v>56</v>
      </c>
      <c r="D2273" s="13">
        <v>45172927123</v>
      </c>
      <c r="E2273" s="5" t="s">
        <v>57</v>
      </c>
      <c r="H2273" s="9">
        <v>4169.18</v>
      </c>
      <c r="I2273" s="5" t="s">
        <v>22</v>
      </c>
      <c r="J2273" s="5" t="s">
        <v>197</v>
      </c>
    </row>
    <row r="2274" spans="1:10">
      <c r="A2274" s="5" t="s">
        <v>1181</v>
      </c>
      <c r="B2274" s="6">
        <v>44838.395588495368</v>
      </c>
      <c r="C2274" s="5" t="s">
        <v>56</v>
      </c>
      <c r="D2274" s="11"/>
      <c r="E2274" s="8"/>
      <c r="F2274" s="9">
        <v>6644.4</v>
      </c>
      <c r="I2274" s="7" t="s">
        <v>9</v>
      </c>
      <c r="J2274" s="5" t="s">
        <v>271</v>
      </c>
    </row>
    <row r="2275" spans="1:10">
      <c r="A2275" s="5" t="s">
        <v>1181</v>
      </c>
      <c r="B2275" s="6">
        <v>44838.395588495368</v>
      </c>
      <c r="C2275" s="5" t="s">
        <v>56</v>
      </c>
      <c r="D2275" s="11"/>
      <c r="E2275" s="8"/>
      <c r="F2275" s="9">
        <v>1799.4</v>
      </c>
      <c r="I2275" s="7" t="s">
        <v>9</v>
      </c>
      <c r="J2275" s="8" t="s">
        <v>189</v>
      </c>
    </row>
    <row r="2276" spans="1:10">
      <c r="A2276" s="5" t="s">
        <v>1181</v>
      </c>
      <c r="B2276" s="6">
        <v>44838.395588495368</v>
      </c>
      <c r="C2276" s="5" t="s">
        <v>56</v>
      </c>
      <c r="D2276" s="11"/>
      <c r="E2276" s="8"/>
      <c r="F2276" s="9">
        <v>5049.8999999999996</v>
      </c>
      <c r="I2276" s="7" t="s">
        <v>9</v>
      </c>
      <c r="J2276" s="5" t="s">
        <v>198</v>
      </c>
    </row>
    <row r="2277" spans="1:10">
      <c r="A2277" s="5" t="s">
        <v>1181</v>
      </c>
      <c r="B2277" s="6">
        <v>44838.395588495368</v>
      </c>
      <c r="C2277" s="5" t="s">
        <v>56</v>
      </c>
      <c r="D2277" s="11"/>
      <c r="E2277" s="8"/>
      <c r="F2277" s="9">
        <v>1096</v>
      </c>
      <c r="I2277" s="7" t="s">
        <v>9</v>
      </c>
      <c r="J2277" s="8" t="s">
        <v>205</v>
      </c>
    </row>
    <row r="2278" spans="1:10">
      <c r="A2278" s="5" t="s">
        <v>1181</v>
      </c>
      <c r="B2278" s="6">
        <v>44838.395588495368</v>
      </c>
      <c r="C2278" s="5" t="s">
        <v>56</v>
      </c>
      <c r="D2278" s="11"/>
      <c r="E2278" s="8"/>
      <c r="F2278" s="9">
        <v>1913.6</v>
      </c>
      <c r="I2278" s="7" t="s">
        <v>9</v>
      </c>
      <c r="J2278" s="8" t="s">
        <v>273</v>
      </c>
    </row>
    <row r="2279" spans="1:10">
      <c r="A2279" s="5" t="s">
        <v>1181</v>
      </c>
      <c r="B2279" s="6">
        <v>44838.395588495368</v>
      </c>
      <c r="C2279" s="5" t="s">
        <v>56</v>
      </c>
      <c r="D2279" s="11"/>
      <c r="E2279" s="8"/>
      <c r="F2279" s="9">
        <v>2920.3</v>
      </c>
      <c r="I2279" s="7" t="s">
        <v>9</v>
      </c>
      <c r="J2279" s="8" t="s">
        <v>66</v>
      </c>
    </row>
    <row r="2280" spans="1:10">
      <c r="A2280" s="5" t="s">
        <v>1181</v>
      </c>
      <c r="B2280" s="6">
        <v>44838.395588495368</v>
      </c>
      <c r="C2280" s="5" t="s">
        <v>56</v>
      </c>
      <c r="D2280" s="11"/>
      <c r="E2280" s="8"/>
      <c r="F2280" s="9">
        <v>28294.2</v>
      </c>
      <c r="I2280" s="7" t="s">
        <v>9</v>
      </c>
      <c r="J2280" s="8" t="s">
        <v>191</v>
      </c>
    </row>
    <row r="2281" spans="1:10">
      <c r="A2281" s="5" t="s">
        <v>1181</v>
      </c>
      <c r="B2281" s="6">
        <v>44838.395588495368</v>
      </c>
      <c r="C2281" s="5" t="s">
        <v>56</v>
      </c>
      <c r="D2281" s="11"/>
      <c r="E2281" s="8"/>
      <c r="F2281" s="9">
        <v>7478.5</v>
      </c>
      <c r="I2281" s="7" t="s">
        <v>9</v>
      </c>
      <c r="J2281" s="8" t="s">
        <v>192</v>
      </c>
    </row>
    <row r="2282" spans="1:10">
      <c r="A2282" s="5" t="s">
        <v>1181</v>
      </c>
      <c r="B2282" s="6">
        <v>44838.395588495368</v>
      </c>
      <c r="C2282" s="5" t="s">
        <v>56</v>
      </c>
      <c r="D2282" s="11"/>
      <c r="E2282" s="8"/>
      <c r="F2282" s="9">
        <v>16607.5</v>
      </c>
      <c r="I2282" s="7" t="s">
        <v>9</v>
      </c>
      <c r="J2282" s="8" t="s">
        <v>276</v>
      </c>
    </row>
    <row r="2283" spans="1:10">
      <c r="A2283" s="10" t="s">
        <v>15</v>
      </c>
      <c r="B2283" s="3"/>
      <c r="C2283" s="3"/>
      <c r="D2283" s="11"/>
      <c r="E2283" s="8"/>
      <c r="F2283" s="33">
        <f>SUM(F2266:G2282)</f>
        <v>71803.8</v>
      </c>
      <c r="H2283" s="9"/>
      <c r="I2283" s="7"/>
      <c r="J2283" s="8"/>
    </row>
    <row r="2284" spans="1:10" ht="15.75">
      <c r="A2284" s="12" t="s">
        <v>16</v>
      </c>
      <c r="B2284" s="12" t="s">
        <v>17</v>
      </c>
      <c r="C2284" s="12" t="s">
        <v>18</v>
      </c>
      <c r="D2284" s="21">
        <v>111927598</v>
      </c>
      <c r="E2284" s="8"/>
      <c r="H2284" s="9"/>
      <c r="I2284" s="7"/>
      <c r="J2284" s="8"/>
    </row>
    <row r="2285" spans="1:10">
      <c r="A2285" s="5"/>
      <c r="B2285" s="6"/>
      <c r="C2285" s="5"/>
      <c r="E2285" s="8"/>
      <c r="H2285" s="9"/>
      <c r="I2285" s="7"/>
      <c r="J2285" s="8"/>
    </row>
    <row r="2286" spans="1:10">
      <c r="A2286" s="5"/>
      <c r="B2286" s="6"/>
      <c r="C2286" s="5"/>
      <c r="D2286" s="11"/>
      <c r="E2286" s="8"/>
      <c r="H2286" s="9"/>
      <c r="I2286" s="7"/>
      <c r="J2286" s="8"/>
    </row>
    <row r="2287" spans="1:10">
      <c r="A2287" s="5" t="s">
        <v>1179</v>
      </c>
      <c r="B2287" s="6">
        <v>44838.837284907408</v>
      </c>
      <c r="C2287" s="5" t="s">
        <v>56</v>
      </c>
      <c r="D2287" s="11"/>
      <c r="E2287" s="8"/>
      <c r="G2287" s="9">
        <v>14203.6</v>
      </c>
      <c r="I2287" s="7" t="s">
        <v>10</v>
      </c>
      <c r="J2287" s="5" t="s">
        <v>58</v>
      </c>
    </row>
    <row r="2288" spans="1:10">
      <c r="A2288" s="5" t="s">
        <v>1179</v>
      </c>
      <c r="B2288" s="6">
        <v>44838.837284907408</v>
      </c>
      <c r="C2288" s="5" t="s">
        <v>56</v>
      </c>
      <c r="D2288" s="11">
        <v>45143238847</v>
      </c>
      <c r="E2288" s="5" t="s">
        <v>57</v>
      </c>
      <c r="H2288" s="9">
        <v>3000</v>
      </c>
      <c r="I2288" s="5" t="s">
        <v>22</v>
      </c>
      <c r="J2288" s="5" t="s">
        <v>195</v>
      </c>
    </row>
    <row r="2289" spans="1:10">
      <c r="A2289" s="5" t="s">
        <v>1179</v>
      </c>
      <c r="B2289" s="6">
        <v>44838.837284907408</v>
      </c>
      <c r="C2289" s="5" t="s">
        <v>56</v>
      </c>
      <c r="D2289" s="13">
        <v>45132867748</v>
      </c>
      <c r="E2289" s="5" t="s">
        <v>57</v>
      </c>
      <c r="H2289" s="9">
        <v>590.16</v>
      </c>
      <c r="I2289" s="5" t="s">
        <v>22</v>
      </c>
      <c r="J2289" s="5" t="s">
        <v>58</v>
      </c>
    </row>
    <row r="2290" spans="1:10">
      <c r="A2290" s="5" t="s">
        <v>1179</v>
      </c>
      <c r="B2290" s="6">
        <v>44838.837284907408</v>
      </c>
      <c r="C2290" s="5" t="s">
        <v>56</v>
      </c>
      <c r="D2290" s="11">
        <v>320914</v>
      </c>
      <c r="E2290" s="5" t="s">
        <v>194</v>
      </c>
      <c r="H2290" s="9">
        <v>11964.08</v>
      </c>
      <c r="I2290" s="5" t="s">
        <v>22</v>
      </c>
      <c r="J2290" s="5" t="s">
        <v>58</v>
      </c>
    </row>
    <row r="2291" spans="1:10">
      <c r="A2291" s="5" t="s">
        <v>1179</v>
      </c>
      <c r="B2291" s="6">
        <v>44838.837284907408</v>
      </c>
      <c r="C2291" s="5" t="s">
        <v>56</v>
      </c>
      <c r="D2291" s="11">
        <v>314840</v>
      </c>
      <c r="E2291" s="5" t="s">
        <v>194</v>
      </c>
      <c r="H2291" s="9">
        <v>11099.59</v>
      </c>
      <c r="I2291" s="5" t="s">
        <v>22</v>
      </c>
      <c r="J2291" s="5" t="s">
        <v>58</v>
      </c>
    </row>
    <row r="2292" spans="1:10">
      <c r="A2292" s="5" t="s">
        <v>1179</v>
      </c>
      <c r="B2292" s="6">
        <v>44838.837284907408</v>
      </c>
      <c r="C2292" s="5" t="s">
        <v>56</v>
      </c>
      <c r="D2292" s="13">
        <v>45113000660</v>
      </c>
      <c r="E2292" s="5" t="s">
        <v>57</v>
      </c>
      <c r="H2292" s="9">
        <v>46363.46</v>
      </c>
      <c r="I2292" s="5" t="s">
        <v>22</v>
      </c>
      <c r="J2292" s="5" t="s">
        <v>58</v>
      </c>
    </row>
    <row r="2293" spans="1:10">
      <c r="A2293" s="5" t="s">
        <v>1179</v>
      </c>
      <c r="B2293" s="6">
        <v>44838.837284907408</v>
      </c>
      <c r="C2293" s="5" t="s">
        <v>56</v>
      </c>
      <c r="D2293" s="13">
        <v>45143235862</v>
      </c>
      <c r="E2293" s="5" t="s">
        <v>57</v>
      </c>
      <c r="H2293" s="9">
        <v>4372.63</v>
      </c>
      <c r="I2293" s="5" t="s">
        <v>22</v>
      </c>
      <c r="J2293" s="5" t="s">
        <v>58</v>
      </c>
    </row>
    <row r="2294" spans="1:10">
      <c r="A2294" s="5" t="s">
        <v>1179</v>
      </c>
      <c r="B2294" s="6">
        <v>44838.837284907408</v>
      </c>
      <c r="C2294" s="5" t="s">
        <v>56</v>
      </c>
      <c r="D2294" s="13">
        <v>51416838306</v>
      </c>
      <c r="E2294" s="5" t="s">
        <v>57</v>
      </c>
      <c r="H2294" s="9">
        <v>3410.12</v>
      </c>
      <c r="I2294" s="5" t="s">
        <v>22</v>
      </c>
      <c r="J2294" s="5" t="s">
        <v>58</v>
      </c>
    </row>
    <row r="2295" spans="1:10">
      <c r="A2295" s="5" t="s">
        <v>1179</v>
      </c>
      <c r="B2295" s="6">
        <v>44838.837284907408</v>
      </c>
      <c r="C2295" s="5" t="s">
        <v>56</v>
      </c>
      <c r="D2295" s="13">
        <v>45113000455</v>
      </c>
      <c r="E2295" s="5" t="s">
        <v>57</v>
      </c>
      <c r="H2295" s="9">
        <v>2681.37</v>
      </c>
      <c r="I2295" s="5" t="s">
        <v>22</v>
      </c>
      <c r="J2295" s="5" t="s">
        <v>197</v>
      </c>
    </row>
    <row r="2296" spans="1:10">
      <c r="A2296" s="5" t="s">
        <v>1179</v>
      </c>
      <c r="B2296" s="6">
        <v>44838.837284907408</v>
      </c>
      <c r="C2296" s="5" t="s">
        <v>56</v>
      </c>
      <c r="D2296" s="13">
        <v>52216271220</v>
      </c>
      <c r="E2296" s="5" t="s">
        <v>57</v>
      </c>
      <c r="H2296" s="9">
        <v>960</v>
      </c>
      <c r="I2296" s="5" t="s">
        <v>22</v>
      </c>
      <c r="J2296" s="5" t="s">
        <v>197</v>
      </c>
    </row>
    <row r="2297" spans="1:10">
      <c r="A2297" s="5" t="s">
        <v>1179</v>
      </c>
      <c r="B2297" s="6">
        <v>44838.837284907408</v>
      </c>
      <c r="C2297" s="5" t="s">
        <v>56</v>
      </c>
      <c r="D2297" s="13">
        <v>45162959277</v>
      </c>
      <c r="E2297" s="5" t="s">
        <v>57</v>
      </c>
      <c r="H2297" s="9">
        <v>262.64</v>
      </c>
      <c r="I2297" s="5" t="s">
        <v>22</v>
      </c>
      <c r="J2297" s="5" t="s">
        <v>197</v>
      </c>
    </row>
    <row r="2298" spans="1:10">
      <c r="A2298" s="5" t="s">
        <v>1179</v>
      </c>
      <c r="B2298" s="6">
        <v>44838.837284907408</v>
      </c>
      <c r="C2298" s="5" t="s">
        <v>56</v>
      </c>
      <c r="D2298" s="13">
        <v>45132866845</v>
      </c>
      <c r="E2298" s="5" t="s">
        <v>57</v>
      </c>
      <c r="H2298" s="9">
        <v>308.75</v>
      </c>
      <c r="I2298" s="5" t="s">
        <v>22</v>
      </c>
      <c r="J2298" s="5" t="s">
        <v>197</v>
      </c>
    </row>
    <row r="2299" spans="1:10">
      <c r="A2299" s="5" t="s">
        <v>1179</v>
      </c>
      <c r="B2299" s="6">
        <v>44838.837284907408</v>
      </c>
      <c r="C2299" s="5" t="s">
        <v>56</v>
      </c>
      <c r="D2299" s="13">
        <v>45152859926</v>
      </c>
      <c r="E2299" s="5" t="s">
        <v>57</v>
      </c>
      <c r="H2299" s="9">
        <v>721.2</v>
      </c>
      <c r="I2299" s="5" t="s">
        <v>22</v>
      </c>
      <c r="J2299" s="5" t="s">
        <v>197</v>
      </c>
    </row>
    <row r="2300" spans="1:10">
      <c r="A2300" s="5" t="s">
        <v>1179</v>
      </c>
      <c r="B2300" s="6">
        <v>44838.837284907408</v>
      </c>
      <c r="C2300" s="5" t="s">
        <v>56</v>
      </c>
      <c r="D2300" s="13">
        <v>45122988173</v>
      </c>
      <c r="E2300" s="5" t="s">
        <v>57</v>
      </c>
      <c r="H2300" s="9">
        <v>178.5</v>
      </c>
      <c r="I2300" s="5" t="s">
        <v>22</v>
      </c>
      <c r="J2300" s="5" t="s">
        <v>197</v>
      </c>
    </row>
    <row r="2301" spans="1:10">
      <c r="A2301" s="5" t="s">
        <v>1179</v>
      </c>
      <c r="B2301" s="6">
        <v>44838.837284907408</v>
      </c>
      <c r="C2301" s="5" t="s">
        <v>56</v>
      </c>
      <c r="D2301" s="13">
        <v>45132867482</v>
      </c>
      <c r="E2301" s="5" t="s">
        <v>57</v>
      </c>
      <c r="H2301" s="9">
        <v>544.32000000000005</v>
      </c>
      <c r="I2301" s="5" t="s">
        <v>22</v>
      </c>
      <c r="J2301" s="5" t="s">
        <v>197</v>
      </c>
    </row>
    <row r="2302" spans="1:10">
      <c r="A2302" s="5" t="s">
        <v>1179</v>
      </c>
      <c r="B2302" s="6">
        <v>44838.837284907408</v>
      </c>
      <c r="C2302" s="5" t="s">
        <v>56</v>
      </c>
      <c r="D2302" s="13">
        <v>45152860002</v>
      </c>
      <c r="E2302" s="5" t="s">
        <v>57</v>
      </c>
      <c r="H2302" s="9">
        <v>360</v>
      </c>
      <c r="I2302" s="5" t="s">
        <v>22</v>
      </c>
      <c r="J2302" s="5" t="s">
        <v>197</v>
      </c>
    </row>
    <row r="2303" spans="1:10">
      <c r="A2303" s="5" t="s">
        <v>1179</v>
      </c>
      <c r="B2303" s="6">
        <v>44838.837284907408</v>
      </c>
      <c r="C2303" s="5" t="s">
        <v>56</v>
      </c>
      <c r="D2303" s="13">
        <v>45143237790</v>
      </c>
      <c r="E2303" s="5" t="s">
        <v>57</v>
      </c>
      <c r="H2303" s="9">
        <v>453.96</v>
      </c>
      <c r="I2303" s="5" t="s">
        <v>22</v>
      </c>
      <c r="J2303" s="5" t="s">
        <v>197</v>
      </c>
    </row>
    <row r="2304" spans="1:10">
      <c r="A2304" s="5" t="s">
        <v>1179</v>
      </c>
      <c r="B2304" s="6">
        <v>44838.837284907408</v>
      </c>
      <c r="C2304" s="5" t="s">
        <v>56</v>
      </c>
      <c r="D2304" s="13">
        <v>45152860397</v>
      </c>
      <c r="E2304" s="5" t="s">
        <v>57</v>
      </c>
      <c r="H2304" s="9">
        <v>832.39</v>
      </c>
      <c r="I2304" s="5" t="s">
        <v>22</v>
      </c>
      <c r="J2304" s="5" t="s">
        <v>197</v>
      </c>
    </row>
    <row r="2305" spans="1:10">
      <c r="A2305" s="5" t="s">
        <v>1179</v>
      </c>
      <c r="B2305" s="6">
        <v>44838.837284907408</v>
      </c>
      <c r="C2305" s="5" t="s">
        <v>56</v>
      </c>
      <c r="D2305" s="13">
        <v>45113002852</v>
      </c>
      <c r="E2305" s="5" t="s">
        <v>57</v>
      </c>
      <c r="H2305" s="9">
        <v>870</v>
      </c>
      <c r="I2305" s="5" t="s">
        <v>22</v>
      </c>
      <c r="J2305" s="5" t="s">
        <v>197</v>
      </c>
    </row>
    <row r="2306" spans="1:10">
      <c r="A2306" s="5" t="s">
        <v>1179</v>
      </c>
      <c r="B2306" s="6">
        <v>44838.837284907408</v>
      </c>
      <c r="C2306" s="5" t="s">
        <v>56</v>
      </c>
      <c r="D2306" s="13">
        <v>45113002853</v>
      </c>
      <c r="E2306" s="5" t="s">
        <v>57</v>
      </c>
      <c r="H2306" s="9">
        <v>176.4</v>
      </c>
      <c r="I2306" s="5" t="s">
        <v>22</v>
      </c>
      <c r="J2306" s="5" t="s">
        <v>197</v>
      </c>
    </row>
    <row r="2307" spans="1:10">
      <c r="A2307" s="5" t="s">
        <v>1179</v>
      </c>
      <c r="B2307" s="6">
        <v>44838.837284907408</v>
      </c>
      <c r="C2307" s="5" t="s">
        <v>56</v>
      </c>
      <c r="D2307" s="13">
        <v>45132868119</v>
      </c>
      <c r="E2307" s="5" t="s">
        <v>57</v>
      </c>
      <c r="H2307" s="9">
        <v>312</v>
      </c>
      <c r="I2307" s="5" t="s">
        <v>22</v>
      </c>
      <c r="J2307" s="5" t="s">
        <v>197</v>
      </c>
    </row>
    <row r="2308" spans="1:10">
      <c r="A2308" s="5" t="s">
        <v>1179</v>
      </c>
      <c r="B2308" s="6">
        <v>44838.837284907408</v>
      </c>
      <c r="C2308" s="5" t="s">
        <v>56</v>
      </c>
      <c r="D2308" s="13">
        <v>45143238473</v>
      </c>
      <c r="E2308" s="5" t="s">
        <v>57</v>
      </c>
      <c r="H2308" s="9">
        <v>262.64</v>
      </c>
      <c r="I2308" s="5" t="s">
        <v>22</v>
      </c>
      <c r="J2308" s="5" t="s">
        <v>197</v>
      </c>
    </row>
    <row r="2309" spans="1:10">
      <c r="A2309" s="5" t="s">
        <v>1179</v>
      </c>
      <c r="B2309" s="6">
        <v>44838.837284907408</v>
      </c>
      <c r="C2309" s="5" t="s">
        <v>56</v>
      </c>
      <c r="D2309" s="13">
        <v>45152860706</v>
      </c>
      <c r="E2309" s="5" t="s">
        <v>57</v>
      </c>
      <c r="H2309" s="9">
        <v>131.32</v>
      </c>
      <c r="I2309" s="5" t="s">
        <v>22</v>
      </c>
      <c r="J2309" s="5" t="s">
        <v>197</v>
      </c>
    </row>
    <row r="2310" spans="1:10">
      <c r="A2310" s="5" t="s">
        <v>1179</v>
      </c>
      <c r="B2310" s="6">
        <v>44838.837284907408</v>
      </c>
      <c r="C2310" s="5" t="s">
        <v>56</v>
      </c>
      <c r="D2310" s="13">
        <v>45113003138</v>
      </c>
      <c r="E2310" s="5" t="s">
        <v>57</v>
      </c>
      <c r="H2310" s="9">
        <v>599.70000000000005</v>
      </c>
      <c r="I2310" s="5" t="s">
        <v>22</v>
      </c>
      <c r="J2310" s="5" t="s">
        <v>197</v>
      </c>
    </row>
    <row r="2311" spans="1:10">
      <c r="A2311" s="5" t="s">
        <v>1179</v>
      </c>
      <c r="B2311" s="6">
        <v>44838.837284907408</v>
      </c>
      <c r="C2311" s="5" t="s">
        <v>56</v>
      </c>
      <c r="D2311" s="13">
        <v>45152860816</v>
      </c>
      <c r="E2311" s="5" t="s">
        <v>57</v>
      </c>
      <c r="H2311" s="9">
        <v>339.47</v>
      </c>
      <c r="I2311" s="5" t="s">
        <v>22</v>
      </c>
      <c r="J2311" s="5" t="s">
        <v>197</v>
      </c>
    </row>
    <row r="2312" spans="1:10">
      <c r="A2312" s="5" t="s">
        <v>1179</v>
      </c>
      <c r="B2312" s="6">
        <v>44838.837284907408</v>
      </c>
      <c r="C2312" s="5" t="s">
        <v>56</v>
      </c>
      <c r="D2312" s="13">
        <v>45162961469</v>
      </c>
      <c r="E2312" s="5" t="s">
        <v>57</v>
      </c>
      <c r="H2312" s="9">
        <v>492.94</v>
      </c>
      <c r="I2312" s="5" t="s">
        <v>22</v>
      </c>
      <c r="J2312" s="5" t="s">
        <v>197</v>
      </c>
    </row>
    <row r="2313" spans="1:10">
      <c r="A2313" s="5" t="s">
        <v>1179</v>
      </c>
      <c r="B2313" s="6">
        <v>44838.837284907408</v>
      </c>
      <c r="C2313" s="5" t="s">
        <v>56</v>
      </c>
      <c r="D2313" s="13">
        <v>45132868381</v>
      </c>
      <c r="E2313" s="5" t="s">
        <v>57</v>
      </c>
      <c r="H2313" s="9">
        <v>1183.8399999999999</v>
      </c>
      <c r="I2313" s="5" t="s">
        <v>22</v>
      </c>
      <c r="J2313" s="5" t="s">
        <v>197</v>
      </c>
    </row>
    <row r="2314" spans="1:10">
      <c r="A2314" s="5" t="s">
        <v>1179</v>
      </c>
      <c r="B2314" s="6">
        <v>44838.837284907408</v>
      </c>
      <c r="C2314" s="5" t="s">
        <v>56</v>
      </c>
      <c r="D2314" s="13">
        <v>45113003324</v>
      </c>
      <c r="E2314" s="5" t="s">
        <v>57</v>
      </c>
      <c r="H2314" s="9">
        <v>308</v>
      </c>
      <c r="I2314" s="5" t="s">
        <v>22</v>
      </c>
      <c r="J2314" s="5" t="s">
        <v>197</v>
      </c>
    </row>
    <row r="2315" spans="1:10">
      <c r="A2315" s="5" t="s">
        <v>1179</v>
      </c>
      <c r="B2315" s="6">
        <v>44838.837284907408</v>
      </c>
      <c r="C2315" s="5" t="s">
        <v>56</v>
      </c>
      <c r="D2315" s="13">
        <v>45162961689</v>
      </c>
      <c r="E2315" s="5" t="s">
        <v>57</v>
      </c>
      <c r="H2315" s="9">
        <v>4633.71</v>
      </c>
      <c r="I2315" s="5" t="s">
        <v>22</v>
      </c>
      <c r="J2315" s="5" t="s">
        <v>197</v>
      </c>
    </row>
    <row r="2316" spans="1:10">
      <c r="A2316" s="5" t="s">
        <v>1179</v>
      </c>
      <c r="B2316" s="6">
        <v>44838.837284907408</v>
      </c>
      <c r="C2316" s="5" t="s">
        <v>56</v>
      </c>
      <c r="D2316" s="13">
        <v>45122988858</v>
      </c>
      <c r="E2316" s="5" t="s">
        <v>57</v>
      </c>
      <c r="H2316" s="9">
        <v>8160</v>
      </c>
      <c r="I2316" s="5" t="s">
        <v>22</v>
      </c>
      <c r="J2316" s="5" t="s">
        <v>58</v>
      </c>
    </row>
    <row r="2317" spans="1:10">
      <c r="A2317" s="5" t="s">
        <v>1179</v>
      </c>
      <c r="B2317" s="6">
        <v>44838.837284907408</v>
      </c>
      <c r="C2317" s="5" t="s">
        <v>56</v>
      </c>
      <c r="D2317" s="11">
        <v>322888</v>
      </c>
      <c r="E2317" s="5" t="s">
        <v>194</v>
      </c>
      <c r="H2317" s="9">
        <v>62062.63</v>
      </c>
      <c r="I2317" s="5" t="s">
        <v>22</v>
      </c>
      <c r="J2317" s="8" t="s">
        <v>62</v>
      </c>
    </row>
    <row r="2318" spans="1:10">
      <c r="A2318" s="5" t="s">
        <v>1179</v>
      </c>
      <c r="B2318" s="6">
        <v>44838.837284907408</v>
      </c>
      <c r="C2318" s="5" t="s">
        <v>56</v>
      </c>
      <c r="D2318" s="11">
        <v>322888</v>
      </c>
      <c r="E2318" s="5" t="s">
        <v>194</v>
      </c>
      <c r="H2318" s="9">
        <v>27495.16</v>
      </c>
      <c r="I2318" s="5" t="s">
        <v>22</v>
      </c>
      <c r="J2318" s="8" t="s">
        <v>62</v>
      </c>
    </row>
    <row r="2319" spans="1:10">
      <c r="A2319" s="5" t="s">
        <v>1179</v>
      </c>
      <c r="B2319" s="6">
        <v>44838.837284907408</v>
      </c>
      <c r="C2319" s="5" t="s">
        <v>56</v>
      </c>
      <c r="D2319" s="13">
        <v>45172927015</v>
      </c>
      <c r="E2319" s="5" t="s">
        <v>57</v>
      </c>
      <c r="H2319" s="9">
        <v>17.760000000000002</v>
      </c>
      <c r="I2319" s="5" t="s">
        <v>22</v>
      </c>
      <c r="J2319" s="8" t="s">
        <v>62</v>
      </c>
    </row>
    <row r="2320" spans="1:10">
      <c r="A2320" s="5" t="s">
        <v>1179</v>
      </c>
      <c r="B2320" s="6">
        <v>44838.837284907408</v>
      </c>
      <c r="C2320" s="5" t="s">
        <v>56</v>
      </c>
      <c r="D2320" s="13">
        <v>45152860680</v>
      </c>
      <c r="E2320" s="5" t="s">
        <v>57</v>
      </c>
      <c r="H2320" s="9">
        <v>160.5</v>
      </c>
      <c r="I2320" s="5" t="s">
        <v>22</v>
      </c>
      <c r="J2320" s="5" t="s">
        <v>197</v>
      </c>
    </row>
    <row r="2321" spans="1:10">
      <c r="A2321" s="5" t="s">
        <v>1179</v>
      </c>
      <c r="B2321" s="6">
        <v>44838.837284907408</v>
      </c>
      <c r="C2321" s="5" t="s">
        <v>56</v>
      </c>
      <c r="D2321" s="11">
        <v>468705</v>
      </c>
      <c r="E2321" s="8" t="s">
        <v>47</v>
      </c>
      <c r="H2321" s="9">
        <v>1392</v>
      </c>
      <c r="I2321" s="5" t="s">
        <v>22</v>
      </c>
      <c r="J2321" s="8" t="s">
        <v>61</v>
      </c>
    </row>
    <row r="2322" spans="1:10">
      <c r="A2322" s="5" t="s">
        <v>1179</v>
      </c>
      <c r="B2322" s="6">
        <v>44838.837284907408</v>
      </c>
      <c r="C2322" s="5" t="s">
        <v>56</v>
      </c>
      <c r="D2322" s="11">
        <v>468704</v>
      </c>
      <c r="E2322" s="5" t="s">
        <v>57</v>
      </c>
      <c r="H2322" s="9">
        <v>39660</v>
      </c>
      <c r="I2322" s="5" t="s">
        <v>22</v>
      </c>
      <c r="J2322" s="8" t="s">
        <v>61</v>
      </c>
    </row>
    <row r="2323" spans="1:10">
      <c r="A2323" s="5" t="s">
        <v>1179</v>
      </c>
      <c r="B2323" s="6">
        <v>44838.837284907408</v>
      </c>
      <c r="C2323" s="5" t="s">
        <v>56</v>
      </c>
      <c r="D2323" s="11">
        <v>403053</v>
      </c>
      <c r="E2323" s="5" t="s">
        <v>57</v>
      </c>
      <c r="H2323" s="9">
        <v>83608</v>
      </c>
      <c r="I2323" s="5" t="s">
        <v>22</v>
      </c>
      <c r="J2323" s="5" t="s">
        <v>195</v>
      </c>
    </row>
    <row r="2324" spans="1:10">
      <c r="A2324" s="5" t="s">
        <v>1179</v>
      </c>
      <c r="B2324" s="6">
        <v>44838.837284907408</v>
      </c>
      <c r="C2324" s="5" t="s">
        <v>56</v>
      </c>
      <c r="D2324" s="11">
        <v>403054</v>
      </c>
      <c r="E2324" s="8" t="s">
        <v>47</v>
      </c>
      <c r="H2324" s="9">
        <v>696</v>
      </c>
      <c r="I2324" s="5" t="s">
        <v>22</v>
      </c>
      <c r="J2324" s="5" t="s">
        <v>195</v>
      </c>
    </row>
    <row r="2325" spans="1:10">
      <c r="A2325" s="5" t="s">
        <v>1179</v>
      </c>
      <c r="B2325" s="6">
        <v>44838.837284907408</v>
      </c>
      <c r="C2325" s="5" t="s">
        <v>56</v>
      </c>
      <c r="D2325" s="13">
        <v>45122985344</v>
      </c>
      <c r="E2325" s="5" t="s">
        <v>57</v>
      </c>
      <c r="H2325" s="9">
        <v>1548.84</v>
      </c>
      <c r="I2325" s="5" t="s">
        <v>22</v>
      </c>
      <c r="J2325" s="8" t="s">
        <v>62</v>
      </c>
    </row>
    <row r="2326" spans="1:10">
      <c r="A2326" s="5" t="s">
        <v>1179</v>
      </c>
      <c r="B2326" s="6">
        <v>44838.837284907408</v>
      </c>
      <c r="C2326" s="5" t="s">
        <v>56</v>
      </c>
      <c r="D2326" s="13">
        <v>45122985344</v>
      </c>
      <c r="E2326" s="5" t="s">
        <v>57</v>
      </c>
      <c r="H2326" s="9">
        <v>8961.15</v>
      </c>
      <c r="I2326" s="5" t="s">
        <v>22</v>
      </c>
      <c r="J2326" s="8" t="s">
        <v>62</v>
      </c>
    </row>
    <row r="2327" spans="1:10">
      <c r="A2327" s="5" t="s">
        <v>1179</v>
      </c>
      <c r="B2327" s="6">
        <v>44838.837284907408</v>
      </c>
      <c r="C2327" s="5" t="s">
        <v>56</v>
      </c>
      <c r="D2327" s="13">
        <v>45122985344</v>
      </c>
      <c r="E2327" s="5" t="s">
        <v>57</v>
      </c>
      <c r="H2327" s="9">
        <v>20181.98</v>
      </c>
      <c r="I2327" s="5" t="s">
        <v>22</v>
      </c>
      <c r="J2327" s="8" t="s">
        <v>62</v>
      </c>
    </row>
    <row r="2328" spans="1:10">
      <c r="A2328" s="5" t="s">
        <v>1179</v>
      </c>
      <c r="B2328" s="6">
        <v>44838.837284907408</v>
      </c>
      <c r="C2328" s="5" t="s">
        <v>56</v>
      </c>
      <c r="D2328" s="13">
        <v>45122985344</v>
      </c>
      <c r="E2328" s="5" t="s">
        <v>57</v>
      </c>
      <c r="H2328" s="9">
        <v>12336.17</v>
      </c>
      <c r="I2328" s="5" t="s">
        <v>22</v>
      </c>
      <c r="J2328" s="8" t="s">
        <v>62</v>
      </c>
    </row>
    <row r="2329" spans="1:10">
      <c r="A2329" s="5" t="s">
        <v>1179</v>
      </c>
      <c r="B2329" s="6">
        <v>44838.837284907408</v>
      </c>
      <c r="C2329" s="5" t="s">
        <v>56</v>
      </c>
      <c r="D2329" s="13">
        <v>45152857195</v>
      </c>
      <c r="E2329" s="5" t="s">
        <v>57</v>
      </c>
      <c r="H2329" s="9">
        <v>969.6</v>
      </c>
      <c r="I2329" s="5" t="s">
        <v>22</v>
      </c>
      <c r="J2329" s="8" t="s">
        <v>62</v>
      </c>
    </row>
    <row r="2330" spans="1:10">
      <c r="A2330" s="5" t="s">
        <v>1179</v>
      </c>
      <c r="B2330" s="6">
        <v>44838.837284907408</v>
      </c>
      <c r="C2330" s="5" t="s">
        <v>56</v>
      </c>
      <c r="D2330" s="13">
        <v>45152857195</v>
      </c>
      <c r="E2330" s="5" t="s">
        <v>57</v>
      </c>
      <c r="H2330" s="9">
        <v>2679</v>
      </c>
      <c r="I2330" s="5" t="s">
        <v>22</v>
      </c>
      <c r="J2330" s="8" t="s">
        <v>62</v>
      </c>
    </row>
    <row r="2331" spans="1:10">
      <c r="A2331" s="5" t="s">
        <v>1179</v>
      </c>
      <c r="B2331" s="6">
        <v>44838.837284907408</v>
      </c>
      <c r="C2331" s="5" t="s">
        <v>56</v>
      </c>
      <c r="D2331" s="13">
        <v>45152857195</v>
      </c>
      <c r="E2331" s="5" t="s">
        <v>57</v>
      </c>
      <c r="H2331" s="9">
        <v>820.8</v>
      </c>
      <c r="I2331" s="5" t="s">
        <v>22</v>
      </c>
      <c r="J2331" s="8" t="s">
        <v>62</v>
      </c>
    </row>
    <row r="2332" spans="1:10">
      <c r="A2332" s="5" t="s">
        <v>1179</v>
      </c>
      <c r="B2332" s="6">
        <v>44838.837284907408</v>
      </c>
      <c r="C2332" s="5" t="s">
        <v>56</v>
      </c>
      <c r="D2332" s="13">
        <v>45152857195</v>
      </c>
      <c r="E2332" s="5" t="s">
        <v>57</v>
      </c>
      <c r="H2332" s="9">
        <v>1040.6400000000001</v>
      </c>
      <c r="I2332" s="5" t="s">
        <v>22</v>
      </c>
      <c r="J2332" s="8" t="s">
        <v>62</v>
      </c>
    </row>
    <row r="2333" spans="1:10">
      <c r="A2333" s="5" t="s">
        <v>1179</v>
      </c>
      <c r="B2333" s="6">
        <v>44838.837284907408</v>
      </c>
      <c r="C2333" s="5" t="s">
        <v>56</v>
      </c>
      <c r="D2333" s="13">
        <v>45122985344</v>
      </c>
      <c r="E2333" s="5" t="s">
        <v>57</v>
      </c>
      <c r="H2333" s="9">
        <v>31982.82</v>
      </c>
      <c r="I2333" s="5" t="s">
        <v>22</v>
      </c>
      <c r="J2333" s="8" t="s">
        <v>62</v>
      </c>
    </row>
    <row r="2334" spans="1:10">
      <c r="A2334" s="5" t="s">
        <v>1180</v>
      </c>
      <c r="B2334" s="6">
        <v>44838.837284907408</v>
      </c>
      <c r="C2334" s="5" t="s">
        <v>202</v>
      </c>
      <c r="D2334" s="11"/>
      <c r="E2334" s="8"/>
      <c r="F2334" s="9">
        <v>12603.9</v>
      </c>
      <c r="I2334" s="7" t="s">
        <v>9</v>
      </c>
      <c r="J2334" s="8" t="s">
        <v>186</v>
      </c>
    </row>
    <row r="2335" spans="1:10">
      <c r="A2335" s="5" t="s">
        <v>1179</v>
      </c>
      <c r="B2335" s="6">
        <v>44838.837284907408</v>
      </c>
      <c r="C2335" s="5" t="s">
        <v>56</v>
      </c>
      <c r="D2335" s="11"/>
      <c r="E2335" s="8"/>
      <c r="F2335" s="9">
        <v>30350.400000000001</v>
      </c>
      <c r="I2335" s="7" t="s">
        <v>9</v>
      </c>
      <c r="J2335" s="5" t="s">
        <v>64</v>
      </c>
    </row>
    <row r="2336" spans="1:10">
      <c r="A2336" s="5" t="s">
        <v>1179</v>
      </c>
      <c r="B2336" s="6">
        <v>44838.837284907408</v>
      </c>
      <c r="C2336" s="5" t="s">
        <v>56</v>
      </c>
      <c r="D2336" s="11"/>
      <c r="E2336" s="8"/>
      <c r="F2336" s="9">
        <v>9457</v>
      </c>
      <c r="I2336" s="7" t="s">
        <v>9</v>
      </c>
      <c r="J2336" s="8" t="s">
        <v>188</v>
      </c>
    </row>
    <row r="2337" spans="1:10">
      <c r="A2337" s="5" t="s">
        <v>1179</v>
      </c>
      <c r="B2337" s="6">
        <v>44838.837284907408</v>
      </c>
      <c r="C2337" s="5" t="s">
        <v>56</v>
      </c>
      <c r="D2337" s="11"/>
      <c r="E2337" s="8"/>
      <c r="F2337" s="9">
        <v>12441.6</v>
      </c>
      <c r="I2337" s="7" t="s">
        <v>9</v>
      </c>
      <c r="J2337" s="5" t="s">
        <v>271</v>
      </c>
    </row>
    <row r="2338" spans="1:10">
      <c r="A2338" s="5" t="s">
        <v>1179</v>
      </c>
      <c r="B2338" s="6">
        <v>44838.837284907408</v>
      </c>
      <c r="C2338" s="5" t="s">
        <v>56</v>
      </c>
      <c r="D2338" s="11"/>
      <c r="E2338" s="8"/>
      <c r="F2338" s="9">
        <v>9898.1</v>
      </c>
      <c r="I2338" s="7" t="s">
        <v>9</v>
      </c>
      <c r="J2338" s="8" t="s">
        <v>189</v>
      </c>
    </row>
    <row r="2339" spans="1:10">
      <c r="A2339" s="5" t="s">
        <v>1179</v>
      </c>
      <c r="B2339" s="6">
        <v>44838.837284907408</v>
      </c>
      <c r="C2339" s="5" t="s">
        <v>56</v>
      </c>
      <c r="D2339" s="11"/>
      <c r="E2339" s="8"/>
      <c r="F2339" s="9">
        <v>1196.2</v>
      </c>
      <c r="I2339" s="7" t="s">
        <v>9</v>
      </c>
      <c r="J2339" s="5" t="s">
        <v>272</v>
      </c>
    </row>
    <row r="2340" spans="1:10">
      <c r="A2340" s="5" t="s">
        <v>1179</v>
      </c>
      <c r="B2340" s="6">
        <v>44838.837284907408</v>
      </c>
      <c r="C2340" s="5" t="s">
        <v>56</v>
      </c>
      <c r="D2340" s="11"/>
      <c r="E2340" s="8"/>
      <c r="F2340" s="9">
        <v>23973.5</v>
      </c>
      <c r="I2340" s="7" t="s">
        <v>9</v>
      </c>
      <c r="J2340" s="8" t="s">
        <v>190</v>
      </c>
    </row>
    <row r="2341" spans="1:10">
      <c r="A2341" s="5" t="s">
        <v>1179</v>
      </c>
      <c r="B2341" s="6">
        <v>44838.837284907408</v>
      </c>
      <c r="C2341" s="5" t="s">
        <v>56</v>
      </c>
      <c r="D2341" s="11"/>
      <c r="E2341" s="8"/>
      <c r="F2341" s="9">
        <v>27463.3</v>
      </c>
      <c r="I2341" s="7" t="s">
        <v>9</v>
      </c>
      <c r="J2341" s="8" t="s">
        <v>65</v>
      </c>
    </row>
    <row r="2342" spans="1:10">
      <c r="A2342" s="5" t="s">
        <v>1179</v>
      </c>
      <c r="B2342" s="6">
        <v>44838.837284907408</v>
      </c>
      <c r="C2342" s="5" t="s">
        <v>56</v>
      </c>
      <c r="D2342" s="11"/>
      <c r="E2342" s="8"/>
      <c r="F2342" s="9">
        <v>614</v>
      </c>
      <c r="I2342" s="7" t="s">
        <v>9</v>
      </c>
      <c r="J2342" s="8" t="s">
        <v>205</v>
      </c>
    </row>
    <row r="2343" spans="1:10">
      <c r="A2343" s="5" t="s">
        <v>1179</v>
      </c>
      <c r="B2343" s="6">
        <v>44838.837284907408</v>
      </c>
      <c r="C2343" s="5" t="s">
        <v>56</v>
      </c>
      <c r="D2343" s="11"/>
      <c r="E2343" s="8"/>
      <c r="F2343" s="9">
        <v>785.4</v>
      </c>
      <c r="I2343" s="7" t="s">
        <v>9</v>
      </c>
      <c r="J2343" s="8" t="s">
        <v>199</v>
      </c>
    </row>
    <row r="2344" spans="1:10">
      <c r="A2344" s="5" t="s">
        <v>1179</v>
      </c>
      <c r="B2344" s="6">
        <v>44838.837284907408</v>
      </c>
      <c r="C2344" s="5" t="s">
        <v>56</v>
      </c>
      <c r="D2344" s="11"/>
      <c r="E2344" s="8"/>
      <c r="F2344" s="9">
        <v>3042.7</v>
      </c>
      <c r="I2344" s="7" t="s">
        <v>9</v>
      </c>
      <c r="J2344" s="8" t="s">
        <v>274</v>
      </c>
    </row>
    <row r="2345" spans="1:10">
      <c r="A2345" s="5" t="s">
        <v>1179</v>
      </c>
      <c r="B2345" s="6">
        <v>44838.837284907408</v>
      </c>
      <c r="C2345" s="5" t="s">
        <v>56</v>
      </c>
      <c r="D2345" s="11"/>
      <c r="E2345" s="8"/>
      <c r="F2345" s="9">
        <v>17927.8</v>
      </c>
      <c r="I2345" s="7" t="s">
        <v>9</v>
      </c>
      <c r="J2345" s="8" t="s">
        <v>66</v>
      </c>
    </row>
    <row r="2346" spans="1:10">
      <c r="A2346" s="5" t="s">
        <v>1179</v>
      </c>
      <c r="B2346" s="6">
        <v>44838.837284907408</v>
      </c>
      <c r="C2346" s="5" t="s">
        <v>56</v>
      </c>
      <c r="D2346" s="11"/>
      <c r="E2346" s="8"/>
      <c r="F2346" s="9">
        <v>5033.8999999999996</v>
      </c>
      <c r="I2346" s="7" t="s">
        <v>9</v>
      </c>
      <c r="J2346" s="8" t="s">
        <v>275</v>
      </c>
    </row>
    <row r="2347" spans="1:10">
      <c r="A2347" s="5" t="s">
        <v>1179</v>
      </c>
      <c r="B2347" s="6">
        <v>44838.837284907408</v>
      </c>
      <c r="C2347" s="5" t="s">
        <v>56</v>
      </c>
      <c r="D2347" s="11"/>
      <c r="E2347" s="8"/>
      <c r="F2347" s="9">
        <v>21355.1</v>
      </c>
      <c r="I2347" s="7" t="s">
        <v>9</v>
      </c>
      <c r="J2347" s="8" t="s">
        <v>191</v>
      </c>
    </row>
    <row r="2348" spans="1:10">
      <c r="A2348" s="5" t="s">
        <v>1179</v>
      </c>
      <c r="B2348" s="6">
        <v>44838.837284907408</v>
      </c>
      <c r="C2348" s="5" t="s">
        <v>56</v>
      </c>
      <c r="D2348" s="11"/>
      <c r="E2348" s="8"/>
      <c r="F2348" s="9">
        <v>7696</v>
      </c>
      <c r="I2348" s="7" t="s">
        <v>9</v>
      </c>
      <c r="J2348" s="8" t="s">
        <v>192</v>
      </c>
    </row>
    <row r="2349" spans="1:10">
      <c r="A2349" s="5" t="s">
        <v>1179</v>
      </c>
      <c r="B2349" s="6">
        <v>44838.837284907408</v>
      </c>
      <c r="C2349" s="5" t="s">
        <v>56</v>
      </c>
      <c r="D2349" s="11"/>
      <c r="E2349" s="8"/>
      <c r="F2349" s="9">
        <v>7362</v>
      </c>
      <c r="I2349" s="7" t="s">
        <v>9</v>
      </c>
      <c r="J2349" s="5" t="s">
        <v>200</v>
      </c>
    </row>
    <row r="2350" spans="1:10">
      <c r="A2350" s="10" t="s">
        <v>15</v>
      </c>
      <c r="B2350" s="3"/>
      <c r="C2350" s="3"/>
      <c r="D2350" s="16">
        <f>202620.5+2784</f>
        <v>205404.5</v>
      </c>
      <c r="E2350" s="8"/>
      <c r="F2350" s="33">
        <f>SUM(F2287:G2349)</f>
        <v>205404.5</v>
      </c>
      <c r="H2350" s="9"/>
      <c r="I2350" s="7"/>
      <c r="J2350" s="8"/>
    </row>
    <row r="2351" spans="1:10">
      <c r="A2351" s="12" t="s">
        <v>16</v>
      </c>
      <c r="B2351" s="12" t="s">
        <v>17</v>
      </c>
      <c r="C2351" s="12" t="s">
        <v>18</v>
      </c>
      <c r="D2351" s="11"/>
      <c r="E2351" s="8"/>
      <c r="H2351" s="9"/>
      <c r="I2351" s="7"/>
      <c r="J2351" s="8"/>
    </row>
    <row r="2352" spans="1:10" ht="15.75">
      <c r="D2352" s="21">
        <v>111944209</v>
      </c>
    </row>
    <row r="2353" spans="1:10" ht="15.75">
      <c r="D2353" s="21">
        <v>111951859</v>
      </c>
    </row>
    <row r="2355" spans="1:10">
      <c r="A2355" s="1" t="s">
        <v>0</v>
      </c>
      <c r="B2355" s="2"/>
      <c r="C2355" s="2"/>
      <c r="D2355" s="2"/>
      <c r="E2355" s="2"/>
      <c r="F2355" s="2"/>
      <c r="G2355" s="2"/>
      <c r="H2355" s="2"/>
      <c r="I2355" s="2"/>
      <c r="J2355" s="2"/>
    </row>
    <row r="2356" spans="1:10">
      <c r="A2356" s="3" t="s">
        <v>1205</v>
      </c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1:10">
      <c r="A2357" s="103" t="s">
        <v>0</v>
      </c>
      <c r="B2357" s="103" t="s">
        <v>2</v>
      </c>
      <c r="C2357" s="103" t="s">
        <v>3</v>
      </c>
      <c r="D2357" s="103" t="s">
        <v>4</v>
      </c>
      <c r="E2357" s="103" t="s">
        <v>5</v>
      </c>
      <c r="F2357" s="105" t="s">
        <v>6</v>
      </c>
      <c r="G2357" s="106"/>
      <c r="H2357" s="107"/>
      <c r="I2357" s="103" t="s">
        <v>7</v>
      </c>
      <c r="J2357" s="103" t="s">
        <v>8</v>
      </c>
    </row>
    <row r="2358" spans="1:10">
      <c r="A2358" s="104"/>
      <c r="B2358" s="104"/>
      <c r="C2358" s="104"/>
      <c r="D2358" s="104"/>
      <c r="E2358" s="104"/>
      <c r="F2358" s="46" t="s">
        <v>9</v>
      </c>
      <c r="G2358" s="46" t="s">
        <v>10</v>
      </c>
      <c r="H2358" s="46" t="s">
        <v>11</v>
      </c>
      <c r="I2358" s="104"/>
      <c r="J2358" s="104"/>
    </row>
    <row r="2359" spans="1:10">
      <c r="A2359" s="5" t="s">
        <v>1215</v>
      </c>
      <c r="B2359" s="6">
        <v>44839.39091991898</v>
      </c>
      <c r="C2359" s="5" t="s">
        <v>56</v>
      </c>
      <c r="D2359" s="7"/>
      <c r="E2359" s="8"/>
      <c r="G2359" s="9">
        <v>547.07000000000005</v>
      </c>
      <c r="I2359" s="7" t="s">
        <v>10</v>
      </c>
      <c r="J2359" s="8" t="s">
        <v>63</v>
      </c>
    </row>
    <row r="2360" spans="1:10">
      <c r="A2360" s="5" t="s">
        <v>1215</v>
      </c>
      <c r="B2360" s="6">
        <v>44839.39091991898</v>
      </c>
      <c r="C2360" s="5" t="s">
        <v>56</v>
      </c>
      <c r="D2360" s="7"/>
      <c r="E2360" s="8"/>
      <c r="F2360" s="9">
        <v>7370</v>
      </c>
      <c r="I2360" s="7" t="s">
        <v>9</v>
      </c>
      <c r="J2360" s="8" t="s">
        <v>63</v>
      </c>
    </row>
    <row r="2361" spans="1:10">
      <c r="A2361" s="5" t="s">
        <v>1215</v>
      </c>
      <c r="B2361" s="6">
        <v>44839.39091991898</v>
      </c>
      <c r="C2361" s="5" t="s">
        <v>56</v>
      </c>
      <c r="D2361" s="7"/>
      <c r="E2361" s="8"/>
      <c r="F2361" s="9">
        <v>23233.7</v>
      </c>
      <c r="I2361" s="7" t="s">
        <v>9</v>
      </c>
      <c r="J2361" s="8" t="s">
        <v>187</v>
      </c>
    </row>
    <row r="2362" spans="1:10">
      <c r="A2362" s="5" t="s">
        <v>1215</v>
      </c>
      <c r="B2362" s="6">
        <v>44839.39091991898</v>
      </c>
      <c r="C2362" s="5" t="s">
        <v>56</v>
      </c>
      <c r="D2362" s="7"/>
      <c r="E2362" s="8"/>
      <c r="F2362" s="9">
        <v>20459.5</v>
      </c>
      <c r="I2362" s="7" t="s">
        <v>9</v>
      </c>
      <c r="J2362" s="5" t="s">
        <v>198</v>
      </c>
    </row>
    <row r="2363" spans="1:10">
      <c r="A2363" s="5" t="s">
        <v>1215</v>
      </c>
      <c r="B2363" s="6">
        <v>44839.39091991898</v>
      </c>
      <c r="C2363" s="5" t="s">
        <v>56</v>
      </c>
      <c r="D2363" s="7"/>
      <c r="E2363" s="8"/>
      <c r="F2363" s="9">
        <v>3288.9</v>
      </c>
      <c r="I2363" s="7" t="s">
        <v>9</v>
      </c>
      <c r="J2363" s="8" t="s">
        <v>273</v>
      </c>
    </row>
    <row r="2364" spans="1:10">
      <c r="A2364" s="5" t="s">
        <v>1215</v>
      </c>
      <c r="B2364" s="6">
        <v>44839.39091991898</v>
      </c>
      <c r="C2364" s="5" t="s">
        <v>56</v>
      </c>
      <c r="D2364" s="7"/>
      <c r="E2364" s="8"/>
      <c r="F2364" s="9">
        <v>6004.8</v>
      </c>
      <c r="I2364" s="7" t="s">
        <v>9</v>
      </c>
      <c r="J2364" s="8" t="s">
        <v>276</v>
      </c>
    </row>
    <row r="2365" spans="1:10">
      <c r="A2365" s="10" t="s">
        <v>15</v>
      </c>
      <c r="B2365" s="3"/>
      <c r="C2365" s="3"/>
      <c r="D2365" s="11"/>
      <c r="E2365" s="8"/>
      <c r="F2365" s="14">
        <f>SUM(F2359:G2364)</f>
        <v>60903.970000000008</v>
      </c>
      <c r="H2365" s="9"/>
      <c r="I2365" s="7"/>
      <c r="J2365" s="8"/>
    </row>
    <row r="2366" spans="1:10" ht="15.75">
      <c r="A2366" s="12" t="s">
        <v>16</v>
      </c>
      <c r="B2366" s="12" t="s">
        <v>17</v>
      </c>
      <c r="C2366" s="12" t="s">
        <v>18</v>
      </c>
      <c r="D2366" s="21">
        <v>111944319</v>
      </c>
      <c r="E2366" s="8"/>
      <c r="H2366" s="9"/>
      <c r="I2366" s="7"/>
      <c r="J2366" s="8"/>
    </row>
    <row r="2367" spans="1:10">
      <c r="A2367" s="5"/>
      <c r="B2367" s="6"/>
      <c r="C2367" s="5"/>
      <c r="D2367" s="11"/>
      <c r="E2367" s="8"/>
      <c r="H2367" s="9"/>
      <c r="I2367" s="7"/>
      <c r="J2367" s="8"/>
    </row>
    <row r="2368" spans="1:10">
      <c r="A2368" s="5"/>
      <c r="B2368" s="6"/>
      <c r="C2368" s="5"/>
      <c r="D2368" s="11"/>
      <c r="E2368" s="8"/>
      <c r="H2368" s="9"/>
      <c r="I2368" s="7"/>
      <c r="J2368" s="8"/>
    </row>
    <row r="2369" spans="1:10">
      <c r="A2369" s="5" t="s">
        <v>1213</v>
      </c>
      <c r="B2369" s="6">
        <v>44839.836624456017</v>
      </c>
      <c r="C2369" s="5" t="s">
        <v>56</v>
      </c>
      <c r="D2369" s="11"/>
      <c r="E2369" s="8"/>
      <c r="G2369" s="9">
        <v>30000</v>
      </c>
      <c r="I2369" s="7" t="s">
        <v>10</v>
      </c>
      <c r="J2369" s="8" t="s">
        <v>62</v>
      </c>
    </row>
    <row r="2370" spans="1:10">
      <c r="A2370" s="5" t="s">
        <v>1213</v>
      </c>
      <c r="B2370" s="6">
        <v>44839.836624456017</v>
      </c>
      <c r="C2370" s="5" t="s">
        <v>56</v>
      </c>
      <c r="D2370" s="13">
        <v>45162960702</v>
      </c>
      <c r="E2370" s="5" t="s">
        <v>57</v>
      </c>
      <c r="H2370" s="9">
        <v>2215.16</v>
      </c>
      <c r="I2370" s="5" t="s">
        <v>22</v>
      </c>
      <c r="J2370" s="5" t="s">
        <v>58</v>
      </c>
    </row>
    <row r="2371" spans="1:10">
      <c r="A2371" s="5" t="s">
        <v>1213</v>
      </c>
      <c r="B2371" s="6">
        <v>44839.836624456017</v>
      </c>
      <c r="C2371" s="5" t="s">
        <v>56</v>
      </c>
      <c r="D2371" s="13">
        <v>45122989861</v>
      </c>
      <c r="E2371" s="5" t="s">
        <v>57</v>
      </c>
      <c r="H2371" s="9">
        <v>1</v>
      </c>
      <c r="I2371" s="5" t="s">
        <v>22</v>
      </c>
      <c r="J2371" s="5" t="s">
        <v>58</v>
      </c>
    </row>
    <row r="2372" spans="1:10">
      <c r="A2372" s="5" t="s">
        <v>1213</v>
      </c>
      <c r="B2372" s="6">
        <v>44839.836624456017</v>
      </c>
      <c r="C2372" s="5" t="s">
        <v>56</v>
      </c>
      <c r="D2372" s="13">
        <v>45152861561</v>
      </c>
      <c r="E2372" s="5" t="s">
        <v>57</v>
      </c>
      <c r="H2372" s="9">
        <v>1568</v>
      </c>
      <c r="I2372" s="5" t="s">
        <v>22</v>
      </c>
      <c r="J2372" s="5" t="s">
        <v>58</v>
      </c>
    </row>
    <row r="2373" spans="1:10">
      <c r="A2373" s="5" t="s">
        <v>1213</v>
      </c>
      <c r="B2373" s="6">
        <v>44839.836624456017</v>
      </c>
      <c r="C2373" s="5" t="s">
        <v>56</v>
      </c>
      <c r="D2373" s="13">
        <v>45162961859</v>
      </c>
      <c r="E2373" s="5" t="s">
        <v>57</v>
      </c>
      <c r="H2373" s="9">
        <v>6067.2</v>
      </c>
      <c r="I2373" s="5" t="s">
        <v>22</v>
      </c>
      <c r="J2373" s="5" t="s">
        <v>58</v>
      </c>
    </row>
    <row r="2374" spans="1:10">
      <c r="A2374" s="5" t="s">
        <v>1213</v>
      </c>
      <c r="B2374" s="6">
        <v>44839.836624456017</v>
      </c>
      <c r="C2374" s="5" t="s">
        <v>56</v>
      </c>
      <c r="D2374" s="13">
        <v>45172929818</v>
      </c>
      <c r="E2374" s="5" t="s">
        <v>57</v>
      </c>
      <c r="H2374" s="9">
        <v>11420.51</v>
      </c>
      <c r="I2374" s="5" t="s">
        <v>22</v>
      </c>
      <c r="J2374" s="5" t="s">
        <v>58</v>
      </c>
    </row>
    <row r="2375" spans="1:10">
      <c r="A2375" s="5" t="s">
        <v>1213</v>
      </c>
      <c r="B2375" s="6">
        <v>44839.836624456017</v>
      </c>
      <c r="C2375" s="5" t="s">
        <v>56</v>
      </c>
      <c r="D2375" s="13">
        <v>45162962140</v>
      </c>
      <c r="E2375" s="5" t="s">
        <v>57</v>
      </c>
      <c r="H2375" s="9">
        <v>5340.6</v>
      </c>
      <c r="I2375" s="5" t="s">
        <v>22</v>
      </c>
      <c r="J2375" s="5" t="s">
        <v>58</v>
      </c>
    </row>
    <row r="2376" spans="1:10">
      <c r="A2376" s="5" t="s">
        <v>1213</v>
      </c>
      <c r="B2376" s="6">
        <v>44839.836624456017</v>
      </c>
      <c r="C2376" s="5" t="s">
        <v>56</v>
      </c>
      <c r="D2376" s="13">
        <v>45162962957</v>
      </c>
      <c r="E2376" s="5" t="s">
        <v>57</v>
      </c>
      <c r="H2376" s="9">
        <v>951.2</v>
      </c>
      <c r="I2376" s="5" t="s">
        <v>22</v>
      </c>
      <c r="J2376" s="5" t="s">
        <v>58</v>
      </c>
    </row>
    <row r="2377" spans="1:10">
      <c r="A2377" s="5" t="s">
        <v>1213</v>
      </c>
      <c r="B2377" s="6">
        <v>44839.836624456017</v>
      </c>
      <c r="C2377" s="5" t="s">
        <v>56</v>
      </c>
      <c r="D2377" s="13">
        <v>45162962131</v>
      </c>
      <c r="E2377" s="5" t="s">
        <v>57</v>
      </c>
      <c r="H2377" s="9">
        <v>496.8</v>
      </c>
      <c r="I2377" s="5" t="s">
        <v>22</v>
      </c>
      <c r="J2377" s="5" t="s">
        <v>58</v>
      </c>
    </row>
    <row r="2378" spans="1:10">
      <c r="A2378" s="5" t="s">
        <v>1213</v>
      </c>
      <c r="B2378" s="6">
        <v>44839.836624456017</v>
      </c>
      <c r="C2378" s="5" t="s">
        <v>56</v>
      </c>
      <c r="D2378" s="13">
        <v>45122992098</v>
      </c>
      <c r="E2378" s="5" t="s">
        <v>57</v>
      </c>
      <c r="H2378" s="9">
        <v>3500</v>
      </c>
      <c r="I2378" s="5" t="s">
        <v>22</v>
      </c>
      <c r="J2378" s="5" t="s">
        <v>200</v>
      </c>
    </row>
    <row r="2379" spans="1:10">
      <c r="A2379" s="5" t="s">
        <v>1213</v>
      </c>
      <c r="B2379" s="6">
        <v>44839.836624456017</v>
      </c>
      <c r="C2379" s="5" t="s">
        <v>56</v>
      </c>
      <c r="D2379" s="13">
        <v>45172927208</v>
      </c>
      <c r="E2379" s="5" t="s">
        <v>57</v>
      </c>
      <c r="H2379" s="9">
        <v>1131</v>
      </c>
      <c r="I2379" s="5" t="s">
        <v>22</v>
      </c>
      <c r="J2379" s="5" t="s">
        <v>197</v>
      </c>
    </row>
    <row r="2380" spans="1:10">
      <c r="A2380" s="5" t="s">
        <v>1213</v>
      </c>
      <c r="B2380" s="6">
        <v>44839.836624456017</v>
      </c>
      <c r="C2380" s="5" t="s">
        <v>56</v>
      </c>
      <c r="D2380" s="13">
        <v>45132869087</v>
      </c>
      <c r="E2380" s="5" t="s">
        <v>57</v>
      </c>
      <c r="H2380" s="9">
        <v>895.8</v>
      </c>
      <c r="I2380" s="5" t="s">
        <v>22</v>
      </c>
      <c r="J2380" s="5" t="s">
        <v>197</v>
      </c>
    </row>
    <row r="2381" spans="1:10">
      <c r="A2381" s="5" t="s">
        <v>1213</v>
      </c>
      <c r="B2381" s="6">
        <v>44839.836624456017</v>
      </c>
      <c r="C2381" s="5" t="s">
        <v>56</v>
      </c>
      <c r="D2381" s="13">
        <v>52716141314</v>
      </c>
      <c r="E2381" s="5" t="s">
        <v>57</v>
      </c>
      <c r="H2381" s="9">
        <v>374.4</v>
      </c>
      <c r="I2381" s="5" t="s">
        <v>22</v>
      </c>
      <c r="J2381" s="5" t="s">
        <v>197</v>
      </c>
    </row>
    <row r="2382" spans="1:10">
      <c r="A2382" s="5" t="s">
        <v>1213</v>
      </c>
      <c r="B2382" s="6">
        <v>44839.836624456017</v>
      </c>
      <c r="C2382" s="5" t="s">
        <v>56</v>
      </c>
      <c r="D2382" s="13">
        <v>45113003828</v>
      </c>
      <c r="E2382" s="5" t="s">
        <v>57</v>
      </c>
      <c r="H2382" s="9">
        <v>1468</v>
      </c>
      <c r="I2382" s="5" t="s">
        <v>22</v>
      </c>
      <c r="J2382" s="5" t="s">
        <v>197</v>
      </c>
    </row>
    <row r="2383" spans="1:10">
      <c r="A2383" s="5" t="s">
        <v>1213</v>
      </c>
      <c r="B2383" s="6">
        <v>44839.836624456017</v>
      </c>
      <c r="C2383" s="5" t="s">
        <v>56</v>
      </c>
      <c r="D2383" s="13">
        <v>45143239339</v>
      </c>
      <c r="E2383" s="5" t="s">
        <v>57</v>
      </c>
      <c r="H2383" s="9">
        <v>200</v>
      </c>
      <c r="I2383" s="5" t="s">
        <v>22</v>
      </c>
      <c r="J2383" s="5" t="s">
        <v>197</v>
      </c>
    </row>
    <row r="2384" spans="1:10">
      <c r="A2384" s="5" t="s">
        <v>1213</v>
      </c>
      <c r="B2384" s="6">
        <v>44839.836624456017</v>
      </c>
      <c r="C2384" s="5" t="s">
        <v>56</v>
      </c>
      <c r="D2384" s="13">
        <v>45172930212</v>
      </c>
      <c r="E2384" s="5" t="s">
        <v>57</v>
      </c>
      <c r="H2384" s="9">
        <v>615.08000000000004</v>
      </c>
      <c r="I2384" s="5" t="s">
        <v>22</v>
      </c>
      <c r="J2384" s="5" t="s">
        <v>197</v>
      </c>
    </row>
    <row r="2385" spans="1:10">
      <c r="A2385" s="5" t="s">
        <v>1213</v>
      </c>
      <c r="B2385" s="6">
        <v>44839.836624456017</v>
      </c>
      <c r="C2385" s="5" t="s">
        <v>56</v>
      </c>
      <c r="D2385" s="11">
        <v>476591</v>
      </c>
      <c r="E2385" s="5" t="s">
        <v>194</v>
      </c>
      <c r="H2385" s="9">
        <v>101</v>
      </c>
      <c r="I2385" s="5" t="s">
        <v>22</v>
      </c>
      <c r="J2385" s="5" t="s">
        <v>197</v>
      </c>
    </row>
    <row r="2386" spans="1:10">
      <c r="A2386" s="5" t="s">
        <v>1213</v>
      </c>
      <c r="B2386" s="6">
        <v>44839.836624456017</v>
      </c>
      <c r="C2386" s="5" t="s">
        <v>56</v>
      </c>
      <c r="D2386" s="11">
        <v>322962</v>
      </c>
      <c r="E2386" s="5" t="s">
        <v>194</v>
      </c>
      <c r="H2386" s="9">
        <v>1930</v>
      </c>
      <c r="I2386" s="5" t="s">
        <v>22</v>
      </c>
      <c r="J2386" s="5" t="s">
        <v>197</v>
      </c>
    </row>
    <row r="2387" spans="1:10">
      <c r="A2387" s="5" t="s">
        <v>1213</v>
      </c>
      <c r="B2387" s="6">
        <v>44839.836624456017</v>
      </c>
      <c r="C2387" s="5" t="s">
        <v>56</v>
      </c>
      <c r="D2387" s="11">
        <v>23864103</v>
      </c>
      <c r="E2387" s="8" t="s">
        <v>184</v>
      </c>
      <c r="H2387" s="9">
        <v>4798</v>
      </c>
      <c r="I2387" s="5" t="s">
        <v>22</v>
      </c>
      <c r="J2387" s="5" t="s">
        <v>197</v>
      </c>
    </row>
    <row r="2388" spans="1:10">
      <c r="A2388" s="5" t="s">
        <v>1213</v>
      </c>
      <c r="B2388" s="6">
        <v>44839.836624456017</v>
      </c>
      <c r="C2388" s="5" t="s">
        <v>56</v>
      </c>
      <c r="D2388" s="13">
        <v>45152861008</v>
      </c>
      <c r="E2388" s="5" t="s">
        <v>57</v>
      </c>
      <c r="H2388" s="9">
        <v>8892</v>
      </c>
      <c r="I2388" s="5" t="s">
        <v>22</v>
      </c>
      <c r="J2388" s="5" t="s">
        <v>58</v>
      </c>
    </row>
    <row r="2389" spans="1:10">
      <c r="A2389" s="5" t="s">
        <v>1213</v>
      </c>
      <c r="B2389" s="6">
        <v>44839.836624456017</v>
      </c>
      <c r="C2389" s="5" t="s">
        <v>56</v>
      </c>
      <c r="D2389" s="13">
        <v>45132868540</v>
      </c>
      <c r="E2389" s="5" t="s">
        <v>57</v>
      </c>
      <c r="H2389" s="9">
        <v>3608</v>
      </c>
      <c r="I2389" s="5" t="s">
        <v>22</v>
      </c>
      <c r="J2389" s="5" t="s">
        <v>58</v>
      </c>
    </row>
    <row r="2390" spans="1:10">
      <c r="A2390" s="5" t="s">
        <v>1213</v>
      </c>
      <c r="B2390" s="6">
        <v>44839.836624456017</v>
      </c>
      <c r="C2390" s="5" t="s">
        <v>56</v>
      </c>
      <c r="D2390" s="13">
        <v>45113003458</v>
      </c>
      <c r="E2390" s="5" t="s">
        <v>57</v>
      </c>
      <c r="H2390" s="9">
        <v>4249.09</v>
      </c>
      <c r="I2390" s="5" t="s">
        <v>22</v>
      </c>
      <c r="J2390" s="5" t="s">
        <v>58</v>
      </c>
    </row>
    <row r="2391" spans="1:10">
      <c r="A2391" s="5" t="s">
        <v>1213</v>
      </c>
      <c r="B2391" s="6">
        <v>44839.836624456017</v>
      </c>
      <c r="C2391" s="5" t="s">
        <v>56</v>
      </c>
      <c r="D2391" s="13">
        <v>45143238812</v>
      </c>
      <c r="E2391" s="5" t="s">
        <v>57</v>
      </c>
      <c r="H2391" s="9">
        <v>715</v>
      </c>
      <c r="I2391" s="5" t="s">
        <v>22</v>
      </c>
      <c r="J2391" s="5" t="s">
        <v>58</v>
      </c>
    </row>
    <row r="2392" spans="1:10">
      <c r="A2392" s="5" t="s">
        <v>1213</v>
      </c>
      <c r="B2392" s="6">
        <v>44839.836624456017</v>
      </c>
      <c r="C2392" s="5" t="s">
        <v>56</v>
      </c>
      <c r="D2392" s="13">
        <v>45143238814</v>
      </c>
      <c r="E2392" s="5" t="s">
        <v>57</v>
      </c>
      <c r="H2392" s="9">
        <v>4128</v>
      </c>
      <c r="I2392" s="5" t="s">
        <v>22</v>
      </c>
      <c r="J2392" s="5" t="s">
        <v>58</v>
      </c>
    </row>
    <row r="2393" spans="1:10">
      <c r="A2393" s="5" t="s">
        <v>1213</v>
      </c>
      <c r="B2393" s="6">
        <v>44839.836624456017</v>
      </c>
      <c r="C2393" s="5" t="s">
        <v>56</v>
      </c>
      <c r="D2393" s="13">
        <v>45122989236</v>
      </c>
      <c r="E2393" s="5" t="s">
        <v>57</v>
      </c>
      <c r="H2393" s="9">
        <v>4077.96</v>
      </c>
      <c r="I2393" s="5" t="s">
        <v>22</v>
      </c>
      <c r="J2393" s="5" t="s">
        <v>58</v>
      </c>
    </row>
    <row r="2394" spans="1:10">
      <c r="A2394" s="5" t="s">
        <v>1213</v>
      </c>
      <c r="B2394" s="6">
        <v>44839.836624456017</v>
      </c>
      <c r="C2394" s="5" t="s">
        <v>56</v>
      </c>
      <c r="D2394" s="13">
        <v>45172929591</v>
      </c>
      <c r="E2394" s="5" t="s">
        <v>57</v>
      </c>
      <c r="H2394" s="9">
        <v>5368</v>
      </c>
      <c r="I2394" s="5" t="s">
        <v>22</v>
      </c>
      <c r="J2394" s="5" t="s">
        <v>58</v>
      </c>
    </row>
    <row r="2395" spans="1:10">
      <c r="A2395" s="5" t="s">
        <v>1213</v>
      </c>
      <c r="B2395" s="6">
        <v>44839.836624456017</v>
      </c>
      <c r="C2395" s="5" t="s">
        <v>56</v>
      </c>
      <c r="D2395" s="13">
        <v>45162961643</v>
      </c>
      <c r="E2395" s="5" t="s">
        <v>57</v>
      </c>
      <c r="H2395" s="9">
        <v>10278</v>
      </c>
      <c r="I2395" s="5" t="s">
        <v>22</v>
      </c>
      <c r="J2395" s="5" t="s">
        <v>58</v>
      </c>
    </row>
    <row r="2396" spans="1:10">
      <c r="A2396" s="5" t="s">
        <v>1213</v>
      </c>
      <c r="B2396" s="6">
        <v>44839.836624456017</v>
      </c>
      <c r="C2396" s="5" t="s">
        <v>56</v>
      </c>
      <c r="D2396" s="13">
        <v>45152861007</v>
      </c>
      <c r="E2396" s="5" t="s">
        <v>57</v>
      </c>
      <c r="H2396" s="9">
        <v>648</v>
      </c>
      <c r="I2396" s="5" t="s">
        <v>22</v>
      </c>
      <c r="J2396" s="5" t="s">
        <v>58</v>
      </c>
    </row>
    <row r="2397" spans="1:10">
      <c r="A2397" s="5" t="s">
        <v>1213</v>
      </c>
      <c r="B2397" s="6">
        <v>44839.836624456017</v>
      </c>
      <c r="C2397" s="5" t="s">
        <v>56</v>
      </c>
      <c r="D2397" s="13">
        <v>45113005362</v>
      </c>
      <c r="E2397" s="5" t="s">
        <v>57</v>
      </c>
      <c r="H2397" s="9">
        <v>1299.8599999999999</v>
      </c>
      <c r="I2397" s="5" t="s">
        <v>22</v>
      </c>
      <c r="J2397" s="5" t="s">
        <v>58</v>
      </c>
    </row>
    <row r="2398" spans="1:10">
      <c r="A2398" s="5" t="s">
        <v>1213</v>
      </c>
      <c r="B2398" s="6">
        <v>44839.836624456017</v>
      </c>
      <c r="C2398" s="5" t="s">
        <v>56</v>
      </c>
      <c r="D2398" s="13">
        <v>52516165475</v>
      </c>
      <c r="E2398" s="5" t="s">
        <v>57</v>
      </c>
      <c r="H2398" s="9">
        <v>1640.8</v>
      </c>
      <c r="I2398" s="5" t="s">
        <v>22</v>
      </c>
      <c r="J2398" s="5" t="s">
        <v>58</v>
      </c>
    </row>
    <row r="2399" spans="1:10">
      <c r="A2399" s="5" t="s">
        <v>1213</v>
      </c>
      <c r="B2399" s="6">
        <v>44839.836624456017</v>
      </c>
      <c r="C2399" s="5" t="s">
        <v>56</v>
      </c>
      <c r="D2399" s="13">
        <v>295402000530010</v>
      </c>
      <c r="E2399" s="5" t="s">
        <v>60</v>
      </c>
      <c r="H2399" s="9">
        <v>104104.79</v>
      </c>
      <c r="I2399" s="5" t="s">
        <v>22</v>
      </c>
      <c r="J2399" s="8" t="s">
        <v>61</v>
      </c>
    </row>
    <row r="2400" spans="1:10">
      <c r="A2400" s="5" t="s">
        <v>1213</v>
      </c>
      <c r="B2400" s="6">
        <v>44839.836624456017</v>
      </c>
      <c r="C2400" s="5" t="s">
        <v>56</v>
      </c>
      <c r="D2400" s="11">
        <v>180856</v>
      </c>
      <c r="E2400" s="5" t="s">
        <v>194</v>
      </c>
      <c r="H2400" s="9">
        <v>81426.600000000006</v>
      </c>
      <c r="I2400" s="5" t="s">
        <v>22</v>
      </c>
      <c r="J2400" s="5" t="s">
        <v>195</v>
      </c>
    </row>
    <row r="2401" spans="1:10">
      <c r="A2401" s="5" t="s">
        <v>1213</v>
      </c>
      <c r="B2401" s="6">
        <v>44839.836624456017</v>
      </c>
      <c r="C2401" s="5" t="s">
        <v>56</v>
      </c>
      <c r="D2401" s="11">
        <v>181404</v>
      </c>
      <c r="E2401" s="5" t="s">
        <v>196</v>
      </c>
      <c r="H2401" s="9">
        <v>3480</v>
      </c>
      <c r="I2401" s="5" t="s">
        <v>22</v>
      </c>
      <c r="J2401" s="5" t="s">
        <v>195</v>
      </c>
    </row>
    <row r="2402" spans="1:10">
      <c r="A2402" s="5" t="s">
        <v>1214</v>
      </c>
      <c r="B2402" s="6">
        <v>44839.836624456017</v>
      </c>
      <c r="C2402" s="5" t="s">
        <v>202</v>
      </c>
      <c r="D2402" s="11"/>
      <c r="E2402" s="8"/>
      <c r="F2402" s="9">
        <v>9427.9</v>
      </c>
      <c r="I2402" s="7" t="s">
        <v>9</v>
      </c>
      <c r="J2402" s="8" t="s">
        <v>189</v>
      </c>
    </row>
    <row r="2403" spans="1:10">
      <c r="A2403" s="5" t="s">
        <v>1213</v>
      </c>
      <c r="B2403" s="6">
        <v>44839.836624456017</v>
      </c>
      <c r="C2403" s="5" t="s">
        <v>56</v>
      </c>
      <c r="D2403" s="11"/>
      <c r="E2403" s="8"/>
      <c r="F2403" s="9">
        <v>13435</v>
      </c>
      <c r="I2403" s="7" t="s">
        <v>9</v>
      </c>
      <c r="J2403" s="8" t="s">
        <v>63</v>
      </c>
    </row>
    <row r="2404" spans="1:10">
      <c r="A2404" s="5" t="s">
        <v>1213</v>
      </c>
      <c r="B2404" s="6">
        <v>44839.836624456017</v>
      </c>
      <c r="C2404" s="5" t="s">
        <v>56</v>
      </c>
      <c r="D2404" s="11"/>
      <c r="E2404" s="8"/>
      <c r="F2404" s="9">
        <v>7656.3</v>
      </c>
      <c r="I2404" s="7" t="s">
        <v>9</v>
      </c>
      <c r="J2404" s="5" t="s">
        <v>271</v>
      </c>
    </row>
    <row r="2405" spans="1:10">
      <c r="A2405" s="5" t="s">
        <v>1213</v>
      </c>
      <c r="B2405" s="6">
        <v>44839.836624456017</v>
      </c>
      <c r="C2405" s="5" t="s">
        <v>56</v>
      </c>
      <c r="D2405" s="11"/>
      <c r="E2405" s="8"/>
      <c r="F2405" s="9">
        <v>2830.9</v>
      </c>
      <c r="I2405" s="7" t="s">
        <v>9</v>
      </c>
      <c r="J2405" s="5" t="s">
        <v>272</v>
      </c>
    </row>
    <row r="2406" spans="1:10">
      <c r="A2406" s="5" t="s">
        <v>1213</v>
      </c>
      <c r="B2406" s="6">
        <v>44839.836624456017</v>
      </c>
      <c r="C2406" s="5" t="s">
        <v>56</v>
      </c>
      <c r="D2406" s="11"/>
      <c r="E2406" s="8"/>
      <c r="F2406" s="9">
        <v>189969.9</v>
      </c>
      <c r="I2406" s="7" t="s">
        <v>9</v>
      </c>
      <c r="J2406" s="5" t="s">
        <v>58</v>
      </c>
    </row>
    <row r="2407" spans="1:10">
      <c r="A2407" s="5" t="s">
        <v>1213</v>
      </c>
      <c r="B2407" s="6">
        <v>44839.836624456017</v>
      </c>
      <c r="C2407" s="5" t="s">
        <v>56</v>
      </c>
      <c r="D2407" s="11"/>
      <c r="E2407" s="8"/>
      <c r="F2407" s="9">
        <v>5304.2</v>
      </c>
      <c r="I2407" s="7" t="s">
        <v>9</v>
      </c>
      <c r="J2407" s="8" t="s">
        <v>274</v>
      </c>
    </row>
    <row r="2408" spans="1:10">
      <c r="A2408" s="10" t="s">
        <v>15</v>
      </c>
      <c r="B2408" s="3"/>
      <c r="C2408" s="3"/>
      <c r="D2408" s="11"/>
      <c r="E2408" s="8"/>
      <c r="F2408" s="33">
        <f>SUM(F2369:G2407)</f>
        <v>258624.2</v>
      </c>
      <c r="H2408" s="9"/>
      <c r="I2408" s="7"/>
      <c r="J2408" s="8"/>
    </row>
    <row r="2409" spans="1:10" ht="15.75">
      <c r="A2409" s="12" t="s">
        <v>16</v>
      </c>
      <c r="B2409" s="12" t="s">
        <v>17</v>
      </c>
      <c r="C2409" s="12" t="s">
        <v>18</v>
      </c>
      <c r="D2409" s="21">
        <v>111957197</v>
      </c>
      <c r="E2409" s="8"/>
      <c r="H2409" s="9"/>
      <c r="I2409" s="7"/>
      <c r="J2409" s="8"/>
    </row>
    <row r="2412" spans="1:10">
      <c r="A2412" s="1" t="s">
        <v>0</v>
      </c>
      <c r="B2412" s="2"/>
      <c r="C2412" s="2"/>
      <c r="D2412" s="2"/>
      <c r="E2412" s="2"/>
      <c r="F2412" s="2"/>
      <c r="G2412" s="2"/>
      <c r="H2412" s="2"/>
      <c r="I2412" s="2"/>
      <c r="J2412" s="2"/>
    </row>
    <row r="2413" spans="1:10">
      <c r="A2413" s="3" t="s">
        <v>1239</v>
      </c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1:10">
      <c r="A2414" s="103" t="s">
        <v>0</v>
      </c>
      <c r="B2414" s="103" t="s">
        <v>2</v>
      </c>
      <c r="C2414" s="103" t="s">
        <v>3</v>
      </c>
      <c r="D2414" s="103" t="s">
        <v>4</v>
      </c>
      <c r="E2414" s="103" t="s">
        <v>5</v>
      </c>
      <c r="F2414" s="105" t="s">
        <v>6</v>
      </c>
      <c r="G2414" s="106"/>
      <c r="H2414" s="107"/>
      <c r="I2414" s="103" t="s">
        <v>7</v>
      </c>
      <c r="J2414" s="103" t="s">
        <v>8</v>
      </c>
    </row>
    <row r="2415" spans="1:10">
      <c r="A2415" s="104"/>
      <c r="B2415" s="104"/>
      <c r="C2415" s="104"/>
      <c r="D2415" s="104"/>
      <c r="E2415" s="104"/>
      <c r="F2415" s="46" t="s">
        <v>9</v>
      </c>
      <c r="G2415" s="46" t="s">
        <v>10</v>
      </c>
      <c r="H2415" s="46" t="s">
        <v>11</v>
      </c>
      <c r="I2415" s="104"/>
      <c r="J2415" s="104"/>
    </row>
    <row r="2416" spans="1:10">
      <c r="A2416" s="5" t="s">
        <v>1249</v>
      </c>
      <c r="B2416" s="6">
        <v>44840.425815891205</v>
      </c>
      <c r="C2416" s="5" t="s">
        <v>56</v>
      </c>
      <c r="D2416" s="7"/>
      <c r="E2416" s="8"/>
      <c r="G2416" s="9">
        <v>2880</v>
      </c>
      <c r="I2416" s="7" t="s">
        <v>10</v>
      </c>
      <c r="J2416" s="8" t="s">
        <v>205</v>
      </c>
    </row>
    <row r="2417" spans="1:10">
      <c r="A2417" s="5" t="s">
        <v>1249</v>
      </c>
      <c r="B2417" s="6">
        <v>44840.425815891205</v>
      </c>
      <c r="C2417" s="5" t="s">
        <v>56</v>
      </c>
      <c r="D2417" s="7"/>
      <c r="E2417" s="8"/>
      <c r="G2417" s="9">
        <v>1550.11</v>
      </c>
      <c r="I2417" s="7" t="s">
        <v>10</v>
      </c>
      <c r="J2417" s="8" t="s">
        <v>66</v>
      </c>
    </row>
    <row r="2418" spans="1:10">
      <c r="A2418" s="5" t="s">
        <v>1249</v>
      </c>
      <c r="B2418" s="6">
        <v>44840.425815891205</v>
      </c>
      <c r="C2418" s="5" t="s">
        <v>56</v>
      </c>
      <c r="D2418" s="7"/>
      <c r="E2418" s="8"/>
      <c r="F2418" s="9">
        <v>13679.8</v>
      </c>
      <c r="I2418" s="7" t="s">
        <v>9</v>
      </c>
      <c r="J2418" s="8" t="s">
        <v>186</v>
      </c>
    </row>
    <row r="2419" spans="1:10">
      <c r="A2419" s="5" t="s">
        <v>1249</v>
      </c>
      <c r="B2419" s="6">
        <v>44840.425815891205</v>
      </c>
      <c r="C2419" s="5" t="s">
        <v>56</v>
      </c>
      <c r="D2419" s="7"/>
      <c r="E2419" s="8"/>
      <c r="F2419" s="9">
        <v>990</v>
      </c>
      <c r="I2419" s="7" t="s">
        <v>9</v>
      </c>
      <c r="J2419" s="8" t="s">
        <v>63</v>
      </c>
    </row>
    <row r="2420" spans="1:10">
      <c r="A2420" s="5" t="s">
        <v>1249</v>
      </c>
      <c r="B2420" s="6">
        <v>44840.425815891205</v>
      </c>
      <c r="C2420" s="5" t="s">
        <v>56</v>
      </c>
      <c r="D2420" s="7"/>
      <c r="E2420" s="8"/>
      <c r="F2420" s="9">
        <v>45450.400000000001</v>
      </c>
      <c r="I2420" s="7" t="s">
        <v>9</v>
      </c>
      <c r="J2420" s="8" t="s">
        <v>187</v>
      </c>
    </row>
    <row r="2421" spans="1:10">
      <c r="A2421" s="5" t="s">
        <v>1249</v>
      </c>
      <c r="B2421" s="6">
        <v>44840.425815891205</v>
      </c>
      <c r="C2421" s="5" t="s">
        <v>56</v>
      </c>
      <c r="D2421" s="7"/>
      <c r="E2421" s="8"/>
      <c r="F2421" s="9">
        <v>33265.4</v>
      </c>
      <c r="I2421" s="7" t="s">
        <v>9</v>
      </c>
      <c r="J2421" s="5" t="s">
        <v>64</v>
      </c>
    </row>
    <row r="2422" spans="1:10">
      <c r="A2422" s="5" t="s">
        <v>1249</v>
      </c>
      <c r="B2422" s="6">
        <v>44840.425815891205</v>
      </c>
      <c r="C2422" s="5" t="s">
        <v>56</v>
      </c>
      <c r="D2422" s="7"/>
      <c r="E2422" s="8"/>
      <c r="F2422" s="9">
        <v>12839.3</v>
      </c>
      <c r="I2422" s="7" t="s">
        <v>9</v>
      </c>
      <c r="J2422" s="5" t="s">
        <v>198</v>
      </c>
    </row>
    <row r="2423" spans="1:10">
      <c r="A2423" s="5" t="s">
        <v>1249</v>
      </c>
      <c r="B2423" s="6">
        <v>44840.425815891205</v>
      </c>
      <c r="C2423" s="5" t="s">
        <v>56</v>
      </c>
      <c r="D2423" s="7"/>
      <c r="E2423" s="8"/>
      <c r="F2423" s="9">
        <v>57071</v>
      </c>
      <c r="I2423" s="7" t="s">
        <v>9</v>
      </c>
      <c r="J2423" s="8" t="s">
        <v>190</v>
      </c>
    </row>
    <row r="2424" spans="1:10">
      <c r="A2424" s="5" t="s">
        <v>1249</v>
      </c>
      <c r="B2424" s="6">
        <v>44840.425815891205</v>
      </c>
      <c r="C2424" s="5" t="s">
        <v>56</v>
      </c>
      <c r="D2424" s="7"/>
      <c r="E2424" s="8"/>
      <c r="F2424" s="9">
        <v>660</v>
      </c>
      <c r="I2424" s="7" t="s">
        <v>9</v>
      </c>
      <c r="J2424" s="8" t="s">
        <v>205</v>
      </c>
    </row>
    <row r="2425" spans="1:10">
      <c r="A2425" s="5" t="s">
        <v>1249</v>
      </c>
      <c r="B2425" s="6">
        <v>44840.425815891205</v>
      </c>
      <c r="C2425" s="5" t="s">
        <v>56</v>
      </c>
      <c r="D2425" s="7"/>
      <c r="E2425" s="8"/>
      <c r="F2425" s="9">
        <v>6720.5</v>
      </c>
      <c r="I2425" s="7" t="s">
        <v>9</v>
      </c>
      <c r="J2425" s="8" t="s">
        <v>273</v>
      </c>
    </row>
    <row r="2426" spans="1:10">
      <c r="A2426" s="5" t="s">
        <v>1249</v>
      </c>
      <c r="B2426" s="6">
        <v>44840.425815891205</v>
      </c>
      <c r="C2426" s="5" t="s">
        <v>56</v>
      </c>
      <c r="D2426" s="7"/>
      <c r="E2426" s="8"/>
      <c r="F2426" s="9">
        <v>19199.3</v>
      </c>
      <c r="I2426" s="7" t="s">
        <v>9</v>
      </c>
      <c r="J2426" s="8" t="s">
        <v>66</v>
      </c>
    </row>
    <row r="2427" spans="1:10">
      <c r="A2427" s="5" t="s">
        <v>1249</v>
      </c>
      <c r="B2427" s="6">
        <v>44840.425815891205</v>
      </c>
      <c r="C2427" s="5" t="s">
        <v>56</v>
      </c>
      <c r="D2427" s="7"/>
      <c r="E2427" s="8"/>
      <c r="F2427" s="9">
        <v>12875.8</v>
      </c>
      <c r="I2427" s="7" t="s">
        <v>9</v>
      </c>
      <c r="J2427" s="8" t="s">
        <v>275</v>
      </c>
    </row>
    <row r="2428" spans="1:10">
      <c r="A2428" s="5" t="s">
        <v>1249</v>
      </c>
      <c r="B2428" s="6">
        <v>44840.425815891205</v>
      </c>
      <c r="C2428" s="5" t="s">
        <v>56</v>
      </c>
      <c r="D2428" s="7"/>
      <c r="E2428" s="8"/>
      <c r="F2428" s="9">
        <v>42584</v>
      </c>
      <c r="I2428" s="7" t="s">
        <v>9</v>
      </c>
      <c r="J2428" s="8" t="s">
        <v>191</v>
      </c>
    </row>
    <row r="2429" spans="1:10">
      <c r="A2429" s="5" t="s">
        <v>1249</v>
      </c>
      <c r="B2429" s="6">
        <v>44840.425815891205</v>
      </c>
      <c r="C2429" s="5" t="s">
        <v>56</v>
      </c>
      <c r="D2429" s="7"/>
      <c r="E2429" s="8"/>
      <c r="F2429" s="9">
        <v>10481.9</v>
      </c>
      <c r="I2429" s="7" t="s">
        <v>9</v>
      </c>
      <c r="J2429" s="8" t="s">
        <v>192</v>
      </c>
    </row>
    <row r="2430" spans="1:10">
      <c r="A2430" s="5" t="s">
        <v>1249</v>
      </c>
      <c r="B2430" s="6">
        <v>44840.425815891205</v>
      </c>
      <c r="C2430" s="5" t="s">
        <v>56</v>
      </c>
      <c r="D2430" s="7"/>
      <c r="E2430" s="8"/>
      <c r="F2430" s="9">
        <v>90943.5</v>
      </c>
      <c r="I2430" s="7" t="s">
        <v>9</v>
      </c>
      <c r="J2430" s="8" t="s">
        <v>276</v>
      </c>
    </row>
    <row r="2431" spans="1:10">
      <c r="A2431" s="10" t="s">
        <v>15</v>
      </c>
      <c r="B2431" s="3"/>
      <c r="C2431" s="3"/>
      <c r="D2431" s="16">
        <f>347015.01+4176</f>
        <v>351191.01</v>
      </c>
      <c r="E2431" s="8"/>
      <c r="F2431" s="14">
        <f>SUM(F2416:G2430)</f>
        <v>351191.01</v>
      </c>
      <c r="H2431" s="9"/>
      <c r="I2431" s="7"/>
      <c r="J2431" s="5"/>
    </row>
    <row r="2432" spans="1:10">
      <c r="A2432" s="12" t="s">
        <v>16</v>
      </c>
      <c r="B2432" s="12" t="s">
        <v>17</v>
      </c>
      <c r="C2432" s="12" t="s">
        <v>18</v>
      </c>
      <c r="E2432" s="8"/>
      <c r="H2432" s="9"/>
      <c r="I2432" s="7"/>
      <c r="J2432" s="5"/>
    </row>
    <row r="2433" spans="1:10" ht="15.75">
      <c r="A2433" s="5"/>
      <c r="B2433" s="6"/>
      <c r="C2433" s="5"/>
      <c r="D2433" s="21">
        <v>111957316</v>
      </c>
      <c r="E2433" s="8"/>
      <c r="H2433" s="9"/>
      <c r="I2433" s="7"/>
      <c r="J2433" s="5"/>
    </row>
    <row r="2434" spans="1:10" ht="15.75">
      <c r="A2434" s="5"/>
      <c r="B2434" s="6"/>
      <c r="C2434" s="5"/>
      <c r="D2434" s="21">
        <v>111958499</v>
      </c>
      <c r="H2434" s="9"/>
      <c r="I2434" s="7"/>
      <c r="J2434" s="5"/>
    </row>
    <row r="2435" spans="1:10">
      <c r="A2435" s="5"/>
      <c r="B2435" s="6"/>
      <c r="C2435" s="5"/>
      <c r="D2435" s="11"/>
      <c r="H2435" s="9"/>
      <c r="I2435" s="7"/>
      <c r="J2435" s="5"/>
    </row>
    <row r="2436" spans="1:10">
      <c r="A2436" s="5" t="s">
        <v>1247</v>
      </c>
      <c r="B2436" s="6">
        <v>44840.83688826389</v>
      </c>
      <c r="C2436" s="5" t="s">
        <v>56</v>
      </c>
      <c r="D2436" s="11"/>
      <c r="E2436" s="8"/>
      <c r="G2436" s="9">
        <v>595.1</v>
      </c>
      <c r="I2436" s="7" t="s">
        <v>10</v>
      </c>
      <c r="J2436" s="8" t="s">
        <v>63</v>
      </c>
    </row>
    <row r="2437" spans="1:10">
      <c r="A2437" s="5" t="s">
        <v>1247</v>
      </c>
      <c r="B2437" s="6">
        <v>44840.83688826389</v>
      </c>
      <c r="C2437" s="5" t="s">
        <v>56</v>
      </c>
      <c r="D2437" s="11"/>
      <c r="E2437" s="8"/>
      <c r="G2437" s="9">
        <v>269.47000000000003</v>
      </c>
      <c r="I2437" s="7" t="s">
        <v>10</v>
      </c>
      <c r="J2437" s="8" t="s">
        <v>189</v>
      </c>
    </row>
    <row r="2438" spans="1:10">
      <c r="A2438" s="5" t="s">
        <v>1247</v>
      </c>
      <c r="B2438" s="6">
        <v>44840.83688826389</v>
      </c>
      <c r="C2438" s="5" t="s">
        <v>56</v>
      </c>
      <c r="D2438" s="11"/>
      <c r="E2438" s="8"/>
      <c r="G2438" s="9">
        <v>23142.07</v>
      </c>
      <c r="I2438" s="7" t="s">
        <v>10</v>
      </c>
      <c r="J2438" s="5" t="s">
        <v>58</v>
      </c>
    </row>
    <row r="2439" spans="1:10">
      <c r="A2439" s="5" t="s">
        <v>1247</v>
      </c>
      <c r="B2439" s="6">
        <v>44840.83688826389</v>
      </c>
      <c r="C2439" s="5" t="s">
        <v>56</v>
      </c>
      <c r="D2439" s="11"/>
      <c r="E2439" s="8"/>
      <c r="G2439" s="9">
        <v>807.41</v>
      </c>
      <c r="I2439" s="7" t="s">
        <v>10</v>
      </c>
      <c r="J2439" s="8" t="s">
        <v>192</v>
      </c>
    </row>
    <row r="2440" spans="1:10">
      <c r="A2440" s="5" t="s">
        <v>1248</v>
      </c>
      <c r="B2440" s="6">
        <v>44840.83688826389</v>
      </c>
      <c r="C2440" s="5" t="s">
        <v>202</v>
      </c>
      <c r="D2440" s="13">
        <v>45143244268</v>
      </c>
      <c r="E2440" s="5" t="s">
        <v>57</v>
      </c>
      <c r="H2440" s="9">
        <v>1088</v>
      </c>
      <c r="I2440" s="5" t="s">
        <v>22</v>
      </c>
      <c r="J2440" s="5" t="s">
        <v>197</v>
      </c>
    </row>
    <row r="2441" spans="1:10">
      <c r="A2441" s="5" t="s">
        <v>1247</v>
      </c>
      <c r="B2441" s="6">
        <v>44840.83688826389</v>
      </c>
      <c r="C2441" s="5" t="s">
        <v>56</v>
      </c>
      <c r="D2441" s="11">
        <v>375499</v>
      </c>
      <c r="E2441" s="5" t="s">
        <v>194</v>
      </c>
      <c r="H2441" s="9">
        <v>4195.32</v>
      </c>
      <c r="I2441" s="5" t="s">
        <v>22</v>
      </c>
      <c r="J2441" s="5" t="s">
        <v>58</v>
      </c>
    </row>
    <row r="2442" spans="1:10">
      <c r="A2442" s="5" t="s">
        <v>1247</v>
      </c>
      <c r="B2442" s="6">
        <v>44840.83688826389</v>
      </c>
      <c r="C2442" s="5" t="s">
        <v>56</v>
      </c>
      <c r="D2442" s="11">
        <v>319201</v>
      </c>
      <c r="E2442" s="5" t="s">
        <v>194</v>
      </c>
      <c r="H2442" s="9">
        <v>197.96</v>
      </c>
      <c r="I2442" s="5" t="s">
        <v>22</v>
      </c>
      <c r="J2442" s="5" t="s">
        <v>197</v>
      </c>
    </row>
    <row r="2443" spans="1:10">
      <c r="A2443" s="5" t="s">
        <v>1247</v>
      </c>
      <c r="B2443" s="6">
        <v>44840.83688826389</v>
      </c>
      <c r="C2443" s="5" t="s">
        <v>56</v>
      </c>
      <c r="D2443" s="13">
        <v>45162962190</v>
      </c>
      <c r="E2443" s="5" t="s">
        <v>57</v>
      </c>
      <c r="H2443" s="9">
        <v>248.4</v>
      </c>
      <c r="I2443" s="5" t="s">
        <v>22</v>
      </c>
      <c r="J2443" s="5" t="s">
        <v>197</v>
      </c>
    </row>
    <row r="2444" spans="1:10">
      <c r="A2444" s="5" t="s">
        <v>1247</v>
      </c>
      <c r="B2444" s="6">
        <v>44840.83688826389</v>
      </c>
      <c r="C2444" s="5" t="s">
        <v>56</v>
      </c>
      <c r="D2444" s="13">
        <v>45152861734</v>
      </c>
      <c r="E2444" s="5" t="s">
        <v>57</v>
      </c>
      <c r="H2444" s="9">
        <v>3449.8</v>
      </c>
      <c r="I2444" s="5" t="s">
        <v>22</v>
      </c>
      <c r="J2444" s="5" t="s">
        <v>197</v>
      </c>
    </row>
    <row r="2445" spans="1:10">
      <c r="A2445" s="5" t="s">
        <v>1247</v>
      </c>
      <c r="B2445" s="6">
        <v>44840.83688826389</v>
      </c>
      <c r="C2445" s="5" t="s">
        <v>56</v>
      </c>
      <c r="D2445" s="13">
        <v>51316847318</v>
      </c>
      <c r="E2445" s="5" t="s">
        <v>57</v>
      </c>
      <c r="H2445" s="9">
        <v>587.92999999999995</v>
      </c>
      <c r="I2445" s="5" t="s">
        <v>22</v>
      </c>
      <c r="J2445" s="5" t="s">
        <v>197</v>
      </c>
    </row>
    <row r="2446" spans="1:10">
      <c r="A2446" s="5" t="s">
        <v>1247</v>
      </c>
      <c r="B2446" s="6">
        <v>44840.83688826389</v>
      </c>
      <c r="C2446" s="5" t="s">
        <v>56</v>
      </c>
      <c r="D2446" s="13">
        <v>45132871017</v>
      </c>
      <c r="E2446" s="5" t="s">
        <v>57</v>
      </c>
      <c r="H2446" s="9">
        <v>268</v>
      </c>
      <c r="I2446" s="5" t="s">
        <v>22</v>
      </c>
      <c r="J2446" s="5" t="s">
        <v>197</v>
      </c>
    </row>
    <row r="2447" spans="1:10">
      <c r="A2447" s="5" t="s">
        <v>1247</v>
      </c>
      <c r="B2447" s="6">
        <v>44840.83688826389</v>
      </c>
      <c r="C2447" s="5" t="s">
        <v>56</v>
      </c>
      <c r="D2447" s="13">
        <v>45162964407</v>
      </c>
      <c r="E2447" s="5" t="s">
        <v>57</v>
      </c>
      <c r="H2447" s="9">
        <v>480</v>
      </c>
      <c r="I2447" s="5" t="s">
        <v>22</v>
      </c>
      <c r="J2447" s="5" t="s">
        <v>197</v>
      </c>
    </row>
    <row r="2448" spans="1:10">
      <c r="A2448" s="5" t="s">
        <v>1247</v>
      </c>
      <c r="B2448" s="6">
        <v>44840.83688826389</v>
      </c>
      <c r="C2448" s="5" t="s">
        <v>56</v>
      </c>
      <c r="D2448" s="13">
        <v>12340783438</v>
      </c>
      <c r="E2448" s="5" t="s">
        <v>57</v>
      </c>
      <c r="H2448" s="9">
        <v>2497.5100000000002</v>
      </c>
      <c r="I2448" s="5" t="s">
        <v>22</v>
      </c>
      <c r="J2448" s="5" t="s">
        <v>197</v>
      </c>
    </row>
    <row r="2449" spans="1:10">
      <c r="A2449" s="5" t="s">
        <v>1247</v>
      </c>
      <c r="B2449" s="6">
        <v>44840.83688826389</v>
      </c>
      <c r="C2449" s="5" t="s">
        <v>56</v>
      </c>
      <c r="D2449" s="13">
        <v>45162964532</v>
      </c>
      <c r="E2449" s="5" t="s">
        <v>57</v>
      </c>
      <c r="H2449" s="9">
        <v>1405.4</v>
      </c>
      <c r="I2449" s="5" t="s">
        <v>22</v>
      </c>
      <c r="J2449" s="5" t="s">
        <v>197</v>
      </c>
    </row>
    <row r="2450" spans="1:10">
      <c r="A2450" s="5" t="s">
        <v>1247</v>
      </c>
      <c r="B2450" s="6">
        <v>44840.83688826389</v>
      </c>
      <c r="C2450" s="5" t="s">
        <v>56</v>
      </c>
      <c r="D2450" s="13">
        <v>45113006452</v>
      </c>
      <c r="E2450" s="5" t="s">
        <v>57</v>
      </c>
      <c r="H2450" s="9">
        <v>148.47</v>
      </c>
      <c r="I2450" s="5" t="s">
        <v>22</v>
      </c>
      <c r="J2450" s="5" t="s">
        <v>197</v>
      </c>
    </row>
    <row r="2451" spans="1:10">
      <c r="A2451" s="5" t="s">
        <v>1247</v>
      </c>
      <c r="B2451" s="6">
        <v>44840.83688826389</v>
      </c>
      <c r="C2451" s="5" t="s">
        <v>56</v>
      </c>
      <c r="D2451" s="13">
        <v>45132871522</v>
      </c>
      <c r="E2451" s="5" t="s">
        <v>57</v>
      </c>
      <c r="H2451" s="9">
        <v>207.25</v>
      </c>
      <c r="I2451" s="5" t="s">
        <v>22</v>
      </c>
      <c r="J2451" s="5" t="s">
        <v>197</v>
      </c>
    </row>
    <row r="2452" spans="1:10">
      <c r="A2452" s="5" t="s">
        <v>1247</v>
      </c>
      <c r="B2452" s="6">
        <v>44840.83688826389</v>
      </c>
      <c r="C2452" s="5" t="s">
        <v>56</v>
      </c>
      <c r="D2452" s="13">
        <v>45113006559</v>
      </c>
      <c r="E2452" s="5" t="s">
        <v>57</v>
      </c>
      <c r="H2452" s="9">
        <v>92.85</v>
      </c>
      <c r="I2452" s="5" t="s">
        <v>22</v>
      </c>
      <c r="J2452" s="5" t="s">
        <v>197</v>
      </c>
    </row>
    <row r="2453" spans="1:10">
      <c r="A2453" s="5" t="s">
        <v>1247</v>
      </c>
      <c r="B2453" s="6">
        <v>44840.83688826389</v>
      </c>
      <c r="C2453" s="5" t="s">
        <v>56</v>
      </c>
      <c r="D2453" s="13">
        <v>45172932681</v>
      </c>
      <c r="E2453" s="5" t="s">
        <v>57</v>
      </c>
      <c r="H2453" s="9">
        <v>210</v>
      </c>
      <c r="I2453" s="5" t="s">
        <v>22</v>
      </c>
      <c r="J2453" s="5" t="s">
        <v>197</v>
      </c>
    </row>
    <row r="2454" spans="1:10">
      <c r="A2454" s="5" t="s">
        <v>1247</v>
      </c>
      <c r="B2454" s="6">
        <v>44840.83688826389</v>
      </c>
      <c r="C2454" s="5" t="s">
        <v>56</v>
      </c>
      <c r="D2454" s="13">
        <v>52116234911</v>
      </c>
      <c r="E2454" s="5" t="s">
        <v>57</v>
      </c>
      <c r="H2454" s="9">
        <v>23.4</v>
      </c>
      <c r="I2454" s="5" t="s">
        <v>22</v>
      </c>
      <c r="J2454" s="5" t="s">
        <v>197</v>
      </c>
    </row>
    <row r="2455" spans="1:10">
      <c r="A2455" s="5" t="s">
        <v>1247</v>
      </c>
      <c r="B2455" s="6">
        <v>44840.83688826389</v>
      </c>
      <c r="C2455" s="5" t="s">
        <v>56</v>
      </c>
      <c r="D2455" s="13">
        <v>45113006818</v>
      </c>
      <c r="E2455" s="5" t="s">
        <v>57</v>
      </c>
      <c r="H2455" s="9">
        <v>3510</v>
      </c>
      <c r="I2455" s="5" t="s">
        <v>22</v>
      </c>
      <c r="J2455" s="5" t="s">
        <v>197</v>
      </c>
    </row>
    <row r="2456" spans="1:10">
      <c r="A2456" s="5" t="s">
        <v>1247</v>
      </c>
      <c r="B2456" s="6">
        <v>44840.83688826389</v>
      </c>
      <c r="C2456" s="5" t="s">
        <v>56</v>
      </c>
      <c r="D2456" s="13">
        <v>45162965012</v>
      </c>
      <c r="E2456" s="5" t="s">
        <v>57</v>
      </c>
      <c r="H2456" s="9">
        <v>393.58</v>
      </c>
      <c r="I2456" s="5" t="s">
        <v>22</v>
      </c>
      <c r="J2456" s="5" t="s">
        <v>197</v>
      </c>
    </row>
    <row r="2457" spans="1:10">
      <c r="A2457" s="5" t="s">
        <v>1247</v>
      </c>
      <c r="B2457" s="6">
        <v>44840.83688826389</v>
      </c>
      <c r="C2457" s="5" t="s">
        <v>56</v>
      </c>
      <c r="D2457" s="13">
        <v>45152864259</v>
      </c>
      <c r="E2457" s="5" t="s">
        <v>57</v>
      </c>
      <c r="H2457" s="9">
        <v>698.8</v>
      </c>
      <c r="I2457" s="5" t="s">
        <v>22</v>
      </c>
      <c r="J2457" s="5" t="s">
        <v>197</v>
      </c>
    </row>
    <row r="2458" spans="1:10">
      <c r="A2458" s="5" t="s">
        <v>1247</v>
      </c>
      <c r="B2458" s="6">
        <v>44840.83688826389</v>
      </c>
      <c r="C2458" s="5" t="s">
        <v>56</v>
      </c>
      <c r="D2458" s="13">
        <v>45172933006</v>
      </c>
      <c r="E2458" s="5" t="s">
        <v>57</v>
      </c>
      <c r="H2458" s="9">
        <v>120</v>
      </c>
      <c r="I2458" s="5" t="s">
        <v>22</v>
      </c>
      <c r="J2458" s="5" t="s">
        <v>197</v>
      </c>
    </row>
    <row r="2459" spans="1:10">
      <c r="A2459" s="5" t="s">
        <v>1247</v>
      </c>
      <c r="B2459" s="6">
        <v>44840.83688826389</v>
      </c>
      <c r="C2459" s="5" t="s">
        <v>56</v>
      </c>
      <c r="D2459" s="13">
        <v>45152865563</v>
      </c>
      <c r="E2459" s="5" t="s">
        <v>57</v>
      </c>
      <c r="H2459" s="9">
        <v>435.2</v>
      </c>
      <c r="I2459" s="5" t="s">
        <v>22</v>
      </c>
      <c r="J2459" s="5" t="s">
        <v>197</v>
      </c>
    </row>
    <row r="2460" spans="1:10">
      <c r="A2460" s="5" t="s">
        <v>1247</v>
      </c>
      <c r="B2460" s="6">
        <v>44840.83688826389</v>
      </c>
      <c r="C2460" s="5" t="s">
        <v>56</v>
      </c>
      <c r="D2460" s="13">
        <v>45122994172</v>
      </c>
      <c r="E2460" s="5" t="s">
        <v>57</v>
      </c>
      <c r="H2460" s="9">
        <v>1078.98</v>
      </c>
      <c r="I2460" s="5" t="s">
        <v>22</v>
      </c>
      <c r="J2460" s="5" t="s">
        <v>197</v>
      </c>
    </row>
    <row r="2461" spans="1:10">
      <c r="A2461" s="5" t="s">
        <v>1247</v>
      </c>
      <c r="B2461" s="6">
        <v>44840.83688826389</v>
      </c>
      <c r="C2461" s="5" t="s">
        <v>56</v>
      </c>
      <c r="D2461" s="13">
        <v>45172934573</v>
      </c>
      <c r="E2461" s="5" t="s">
        <v>57</v>
      </c>
      <c r="H2461" s="9">
        <v>201.35</v>
      </c>
      <c r="I2461" s="5" t="s">
        <v>22</v>
      </c>
      <c r="J2461" s="5" t="s">
        <v>197</v>
      </c>
    </row>
    <row r="2462" spans="1:10">
      <c r="A2462" s="5" t="s">
        <v>1247</v>
      </c>
      <c r="B2462" s="6">
        <v>44840.83688826389</v>
      </c>
      <c r="C2462" s="5" t="s">
        <v>56</v>
      </c>
      <c r="D2462" s="13">
        <v>45152865900</v>
      </c>
      <c r="E2462" s="5" t="s">
        <v>57</v>
      </c>
      <c r="H2462" s="9">
        <v>219.79</v>
      </c>
      <c r="I2462" s="5" t="s">
        <v>22</v>
      </c>
      <c r="J2462" s="5" t="s">
        <v>197</v>
      </c>
    </row>
    <row r="2463" spans="1:10">
      <c r="A2463" s="5" t="s">
        <v>1247</v>
      </c>
      <c r="B2463" s="6">
        <v>44840.83688826389</v>
      </c>
      <c r="C2463" s="5" t="s">
        <v>56</v>
      </c>
      <c r="D2463" s="13">
        <v>45162966930</v>
      </c>
      <c r="E2463" s="5" t="s">
        <v>57</v>
      </c>
      <c r="H2463" s="9">
        <v>655.20000000000005</v>
      </c>
      <c r="I2463" s="5" t="s">
        <v>22</v>
      </c>
      <c r="J2463" s="5" t="s">
        <v>197</v>
      </c>
    </row>
    <row r="2464" spans="1:10">
      <c r="A2464" s="5" t="s">
        <v>1247</v>
      </c>
      <c r="B2464" s="6">
        <v>44840.83688826389</v>
      </c>
      <c r="C2464" s="5" t="s">
        <v>56</v>
      </c>
      <c r="D2464" s="13">
        <v>45172934921</v>
      </c>
      <c r="E2464" s="5" t="s">
        <v>57</v>
      </c>
      <c r="H2464" s="9">
        <v>163.47</v>
      </c>
      <c r="I2464" s="5" t="s">
        <v>22</v>
      </c>
      <c r="J2464" s="5" t="s">
        <v>197</v>
      </c>
    </row>
    <row r="2465" spans="1:10">
      <c r="A2465" s="5" t="s">
        <v>1247</v>
      </c>
      <c r="B2465" s="6">
        <v>44840.83688826389</v>
      </c>
      <c r="C2465" s="5" t="s">
        <v>56</v>
      </c>
      <c r="D2465" s="13">
        <v>45172935003</v>
      </c>
      <c r="E2465" s="5" t="s">
        <v>57</v>
      </c>
      <c r="H2465" s="9">
        <v>2624.4</v>
      </c>
      <c r="I2465" s="5" t="s">
        <v>22</v>
      </c>
      <c r="J2465" s="5" t="s">
        <v>197</v>
      </c>
    </row>
    <row r="2466" spans="1:10">
      <c r="A2466" s="5" t="s">
        <v>1247</v>
      </c>
      <c r="B2466" s="6">
        <v>44840.83688826389</v>
      </c>
      <c r="C2466" s="5" t="s">
        <v>56</v>
      </c>
      <c r="D2466" s="11">
        <v>1042066</v>
      </c>
      <c r="E2466" s="5" t="s">
        <v>194</v>
      </c>
      <c r="H2466" s="9">
        <v>1069.98</v>
      </c>
      <c r="I2466" s="5" t="s">
        <v>22</v>
      </c>
      <c r="J2466" s="8" t="s">
        <v>62</v>
      </c>
    </row>
    <row r="2467" spans="1:10">
      <c r="A2467" s="5" t="s">
        <v>1247</v>
      </c>
      <c r="B2467" s="6">
        <v>44840.83688826389</v>
      </c>
      <c r="C2467" s="5" t="s">
        <v>56</v>
      </c>
      <c r="D2467" s="13">
        <v>45122994436</v>
      </c>
      <c r="E2467" s="5" t="s">
        <v>57</v>
      </c>
      <c r="H2467" s="9">
        <v>3549.44</v>
      </c>
      <c r="I2467" s="5" t="s">
        <v>22</v>
      </c>
      <c r="J2467" s="5" t="s">
        <v>58</v>
      </c>
    </row>
    <row r="2468" spans="1:10">
      <c r="A2468" s="5" t="s">
        <v>1247</v>
      </c>
      <c r="B2468" s="6">
        <v>44840.83688826389</v>
      </c>
      <c r="C2468" s="5" t="s">
        <v>56</v>
      </c>
      <c r="D2468" s="13">
        <v>45132873839</v>
      </c>
      <c r="E2468" s="5" t="s">
        <v>57</v>
      </c>
      <c r="H2468" s="9">
        <v>6457.62</v>
      </c>
      <c r="I2468" s="5" t="s">
        <v>22</v>
      </c>
      <c r="J2468" s="5" t="s">
        <v>58</v>
      </c>
    </row>
    <row r="2469" spans="1:10">
      <c r="A2469" s="5" t="s">
        <v>1247</v>
      </c>
      <c r="B2469" s="6">
        <v>44840.83688826389</v>
      </c>
      <c r="C2469" s="5" t="s">
        <v>56</v>
      </c>
      <c r="D2469" s="13">
        <v>52716151895</v>
      </c>
      <c r="E2469" s="5" t="s">
        <v>57</v>
      </c>
      <c r="H2469" s="9">
        <v>7714.8</v>
      </c>
      <c r="I2469" s="5" t="s">
        <v>22</v>
      </c>
      <c r="J2469" s="5" t="s">
        <v>58</v>
      </c>
    </row>
    <row r="2470" spans="1:10">
      <c r="A2470" s="5" t="s">
        <v>1247</v>
      </c>
      <c r="B2470" s="6">
        <v>44840.83688826389</v>
      </c>
      <c r="C2470" s="5" t="s">
        <v>56</v>
      </c>
      <c r="D2470" s="13">
        <v>45122994324</v>
      </c>
      <c r="E2470" s="5" t="s">
        <v>57</v>
      </c>
      <c r="H2470" s="9">
        <v>806.3</v>
      </c>
      <c r="I2470" s="5" t="s">
        <v>22</v>
      </c>
      <c r="J2470" s="5" t="s">
        <v>58</v>
      </c>
    </row>
    <row r="2471" spans="1:10">
      <c r="A2471" s="5" t="s">
        <v>1247</v>
      </c>
      <c r="B2471" s="6">
        <v>44840.83688826389</v>
      </c>
      <c r="C2471" s="5" t="s">
        <v>56</v>
      </c>
      <c r="D2471" s="13">
        <v>297502001500018</v>
      </c>
      <c r="E2471" s="5" t="s">
        <v>60</v>
      </c>
      <c r="H2471" s="9">
        <v>99365.1</v>
      </c>
      <c r="I2471" s="5" t="s">
        <v>22</v>
      </c>
      <c r="J2471" s="5" t="s">
        <v>195</v>
      </c>
    </row>
    <row r="2472" spans="1:10">
      <c r="A2472" s="5" t="s">
        <v>1247</v>
      </c>
      <c r="B2472" s="6">
        <v>44840.83688826389</v>
      </c>
      <c r="C2472" s="5" t="s">
        <v>56</v>
      </c>
      <c r="D2472" s="13">
        <v>297502001500018</v>
      </c>
      <c r="E2472" s="5" t="s">
        <v>368</v>
      </c>
      <c r="H2472" s="9">
        <v>2784</v>
      </c>
      <c r="I2472" s="5" t="s">
        <v>22</v>
      </c>
      <c r="J2472" s="5" t="s">
        <v>195</v>
      </c>
    </row>
    <row r="2473" spans="1:10">
      <c r="A2473" s="5" t="s">
        <v>1247</v>
      </c>
      <c r="B2473" s="6">
        <v>44840.83688826389</v>
      </c>
      <c r="C2473" s="5" t="s">
        <v>56</v>
      </c>
      <c r="D2473" s="13">
        <v>296004002040038</v>
      </c>
      <c r="E2473" s="5" t="s">
        <v>60</v>
      </c>
      <c r="H2473" s="9">
        <v>40798.28</v>
      </c>
      <c r="I2473" s="5" t="s">
        <v>22</v>
      </c>
      <c r="J2473" s="8" t="s">
        <v>61</v>
      </c>
    </row>
    <row r="2474" spans="1:10">
      <c r="A2474" s="5" t="s">
        <v>1247</v>
      </c>
      <c r="B2474" s="6">
        <v>44840.83688826389</v>
      </c>
      <c r="C2474" s="5" t="s">
        <v>56</v>
      </c>
      <c r="D2474" s="13">
        <v>29600400204003</v>
      </c>
      <c r="E2474" s="5" t="s">
        <v>368</v>
      </c>
      <c r="H2474" s="9">
        <v>556.79999999999995</v>
      </c>
      <c r="I2474" s="5" t="s">
        <v>22</v>
      </c>
      <c r="J2474" s="8" t="s">
        <v>61</v>
      </c>
    </row>
    <row r="2475" spans="1:10">
      <c r="A2475" s="5" t="s">
        <v>1247</v>
      </c>
      <c r="B2475" s="6">
        <v>44840.83688826389</v>
      </c>
      <c r="C2475" s="5" t="s">
        <v>56</v>
      </c>
      <c r="D2475" s="11"/>
      <c r="E2475" s="8"/>
      <c r="F2475" s="9">
        <v>13077.2</v>
      </c>
      <c r="I2475" s="7" t="s">
        <v>9</v>
      </c>
      <c r="J2475" s="8" t="s">
        <v>186</v>
      </c>
    </row>
    <row r="2476" spans="1:10">
      <c r="A2476" s="5" t="s">
        <v>1247</v>
      </c>
      <c r="B2476" s="6">
        <v>44840.83688826389</v>
      </c>
      <c r="C2476" s="5" t="s">
        <v>56</v>
      </c>
      <c r="D2476" s="11"/>
      <c r="E2476" s="8"/>
      <c r="F2476" s="9">
        <v>12650.4</v>
      </c>
      <c r="I2476" s="7" t="s">
        <v>9</v>
      </c>
      <c r="J2476" s="8" t="s">
        <v>63</v>
      </c>
    </row>
    <row r="2477" spans="1:10">
      <c r="A2477" s="5" t="s">
        <v>1247</v>
      </c>
      <c r="B2477" s="6">
        <v>44840.83688826389</v>
      </c>
      <c r="C2477" s="5" t="s">
        <v>56</v>
      </c>
      <c r="D2477" s="11"/>
      <c r="E2477" s="8"/>
      <c r="F2477" s="9">
        <v>1873.8</v>
      </c>
      <c r="I2477" s="7" t="s">
        <v>9</v>
      </c>
      <c r="J2477" s="8" t="s">
        <v>187</v>
      </c>
    </row>
    <row r="2478" spans="1:10">
      <c r="A2478" s="5" t="s">
        <v>1247</v>
      </c>
      <c r="B2478" s="6">
        <v>44840.83688826389</v>
      </c>
      <c r="C2478" s="5" t="s">
        <v>56</v>
      </c>
      <c r="D2478" s="11"/>
      <c r="E2478" s="8"/>
      <c r="F2478" s="9">
        <v>24095.8</v>
      </c>
      <c r="I2478" s="7" t="s">
        <v>9</v>
      </c>
      <c r="J2478" s="5" t="s">
        <v>64</v>
      </c>
    </row>
    <row r="2479" spans="1:10">
      <c r="A2479" s="5" t="s">
        <v>1247</v>
      </c>
      <c r="B2479" s="6">
        <v>44840.83688826389</v>
      </c>
      <c r="C2479" s="5" t="s">
        <v>56</v>
      </c>
      <c r="D2479" s="11"/>
      <c r="E2479" s="8"/>
      <c r="F2479" s="9">
        <v>30072.5</v>
      </c>
      <c r="I2479" s="7" t="s">
        <v>9</v>
      </c>
      <c r="J2479" s="8" t="s">
        <v>188</v>
      </c>
    </row>
    <row r="2480" spans="1:10">
      <c r="A2480" s="5" t="s">
        <v>1247</v>
      </c>
      <c r="B2480" s="6">
        <v>44840.83688826389</v>
      </c>
      <c r="C2480" s="5" t="s">
        <v>56</v>
      </c>
      <c r="D2480" s="11"/>
      <c r="E2480" s="8"/>
      <c r="F2480" s="9">
        <v>6819.3</v>
      </c>
      <c r="I2480" s="7" t="s">
        <v>9</v>
      </c>
      <c r="J2480" s="8" t="s">
        <v>189</v>
      </c>
    </row>
    <row r="2481" spans="1:10">
      <c r="A2481" s="5" t="s">
        <v>1247</v>
      </c>
      <c r="B2481" s="6">
        <v>44840.83688826389</v>
      </c>
      <c r="C2481" s="5" t="s">
        <v>56</v>
      </c>
      <c r="D2481" s="11"/>
      <c r="E2481" s="8"/>
      <c r="F2481" s="9">
        <v>11496.3</v>
      </c>
      <c r="I2481" s="7" t="s">
        <v>9</v>
      </c>
      <c r="J2481" s="5" t="s">
        <v>198</v>
      </c>
    </row>
    <row r="2482" spans="1:10">
      <c r="A2482" s="5" t="s">
        <v>1247</v>
      </c>
      <c r="B2482" s="6">
        <v>44840.83688826389</v>
      </c>
      <c r="C2482" s="5" t="s">
        <v>56</v>
      </c>
      <c r="D2482" s="11"/>
      <c r="E2482" s="8"/>
      <c r="F2482" s="9">
        <v>9103.2999999999993</v>
      </c>
      <c r="I2482" s="7" t="s">
        <v>9</v>
      </c>
      <c r="J2482" s="5" t="s">
        <v>272</v>
      </c>
    </row>
    <row r="2483" spans="1:10">
      <c r="A2483" s="5" t="s">
        <v>1247</v>
      </c>
      <c r="B2483" s="6">
        <v>44840.83688826389</v>
      </c>
      <c r="C2483" s="5" t="s">
        <v>56</v>
      </c>
      <c r="D2483" s="11"/>
      <c r="E2483" s="8"/>
      <c r="F2483" s="9">
        <v>57974.5</v>
      </c>
      <c r="I2483" s="7" t="s">
        <v>9</v>
      </c>
      <c r="J2483" s="8" t="s">
        <v>190</v>
      </c>
    </row>
    <row r="2484" spans="1:10">
      <c r="A2484" s="5" t="s">
        <v>1247</v>
      </c>
      <c r="B2484" s="6">
        <v>44840.83688826389</v>
      </c>
      <c r="C2484" s="5" t="s">
        <v>56</v>
      </c>
      <c r="D2484" s="11"/>
      <c r="E2484" s="8"/>
      <c r="F2484" s="9">
        <v>2745.8</v>
      </c>
      <c r="I2484" s="7" t="s">
        <v>9</v>
      </c>
      <c r="J2484" s="8" t="s">
        <v>65</v>
      </c>
    </row>
    <row r="2485" spans="1:10">
      <c r="A2485" s="5" t="s">
        <v>1247</v>
      </c>
      <c r="B2485" s="6">
        <v>44840.83688826389</v>
      </c>
      <c r="C2485" s="5" t="s">
        <v>56</v>
      </c>
      <c r="D2485" s="11"/>
      <c r="E2485" s="8"/>
      <c r="F2485" s="9">
        <v>6557.8</v>
      </c>
      <c r="I2485" s="7" t="s">
        <v>9</v>
      </c>
      <c r="J2485" s="8" t="s">
        <v>273</v>
      </c>
    </row>
    <row r="2486" spans="1:10">
      <c r="A2486" s="5" t="s">
        <v>1247</v>
      </c>
      <c r="B2486" s="6">
        <v>44840.83688826389</v>
      </c>
      <c r="C2486" s="5" t="s">
        <v>56</v>
      </c>
      <c r="D2486" s="11"/>
      <c r="E2486" s="8"/>
      <c r="F2486" s="9">
        <v>6298.4</v>
      </c>
      <c r="I2486" s="7" t="s">
        <v>9</v>
      </c>
      <c r="J2486" s="8" t="s">
        <v>274</v>
      </c>
    </row>
    <row r="2487" spans="1:10">
      <c r="A2487" s="5" t="s">
        <v>1247</v>
      </c>
      <c r="B2487" s="6">
        <v>44840.83688826389</v>
      </c>
      <c r="C2487" s="5" t="s">
        <v>56</v>
      </c>
      <c r="D2487" s="11"/>
      <c r="E2487" s="8"/>
      <c r="F2487" s="9">
        <v>6932.5</v>
      </c>
      <c r="I2487" s="7" t="s">
        <v>9</v>
      </c>
      <c r="J2487" s="8" t="s">
        <v>275</v>
      </c>
    </row>
    <row r="2488" spans="1:10">
      <c r="A2488" s="5" t="s">
        <v>1247</v>
      </c>
      <c r="B2488" s="6">
        <v>44840.83688826389</v>
      </c>
      <c r="C2488" s="5" t="s">
        <v>56</v>
      </c>
      <c r="D2488" s="11"/>
      <c r="E2488" s="8"/>
      <c r="F2488" s="9">
        <v>9527.2000000000007</v>
      </c>
      <c r="I2488" s="7" t="s">
        <v>9</v>
      </c>
      <c r="J2488" s="8" t="s">
        <v>191</v>
      </c>
    </row>
    <row r="2489" spans="1:10">
      <c r="A2489" s="5" t="s">
        <v>1247</v>
      </c>
      <c r="B2489" s="6">
        <v>44840.83688826389</v>
      </c>
      <c r="C2489" s="5" t="s">
        <v>56</v>
      </c>
      <c r="D2489" s="11"/>
      <c r="E2489" s="8"/>
      <c r="F2489" s="9">
        <v>8437.9</v>
      </c>
      <c r="I2489" s="7" t="s">
        <v>9</v>
      </c>
      <c r="J2489" s="8" t="s">
        <v>192</v>
      </c>
    </row>
    <row r="2490" spans="1:10">
      <c r="A2490" s="5" t="s">
        <v>1247</v>
      </c>
      <c r="B2490" s="6">
        <v>44840.83688826389</v>
      </c>
      <c r="C2490" s="5" t="s">
        <v>56</v>
      </c>
      <c r="D2490" s="11"/>
      <c r="E2490" s="8"/>
      <c r="F2490" s="9">
        <v>19399</v>
      </c>
      <c r="I2490" s="7" t="s">
        <v>9</v>
      </c>
      <c r="J2490" s="5" t="s">
        <v>200</v>
      </c>
    </row>
    <row r="2491" spans="1:10">
      <c r="A2491" s="10" t="s">
        <v>15</v>
      </c>
      <c r="B2491" s="3"/>
      <c r="C2491" s="3"/>
      <c r="D2491" s="16">
        <f>251666.95+208.8</f>
        <v>251875.75</v>
      </c>
      <c r="E2491" s="8"/>
      <c r="F2491" s="14">
        <f>SUM(F2436:G2490)</f>
        <v>251875.74999999997</v>
      </c>
      <c r="H2491" s="9"/>
      <c r="I2491" s="7"/>
      <c r="J2491" s="5"/>
    </row>
    <row r="2492" spans="1:10">
      <c r="A2492" s="12" t="s">
        <v>16</v>
      </c>
      <c r="B2492" s="12" t="s">
        <v>17</v>
      </c>
      <c r="C2492" s="12" t="s">
        <v>18</v>
      </c>
      <c r="D2492" s="11"/>
      <c r="E2492" s="8"/>
      <c r="H2492" s="9"/>
      <c r="I2492" s="7"/>
      <c r="J2492" s="5"/>
    </row>
    <row r="2493" spans="1:10" ht="15.75">
      <c r="D2493" s="21">
        <v>111977162</v>
      </c>
      <c r="E2493" s="75" t="s">
        <v>1371</v>
      </c>
    </row>
    <row r="2494" spans="1:10" ht="15.75">
      <c r="D2494" s="21">
        <v>111969053</v>
      </c>
    </row>
    <row r="2502" spans="1:10">
      <c r="A2502" s="1" t="s">
        <v>0</v>
      </c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1:10">
      <c r="A2503" s="3" t="s">
        <v>1274</v>
      </c>
      <c r="B2503" s="2"/>
      <c r="C2503" s="2"/>
      <c r="D2503" s="2"/>
      <c r="E2503" s="2"/>
      <c r="F2503" s="2"/>
      <c r="G2503" s="2"/>
      <c r="H2503" s="2"/>
      <c r="I2503" s="2"/>
      <c r="J2503" s="2"/>
    </row>
    <row r="2504" spans="1:10">
      <c r="A2504" s="103" t="s">
        <v>0</v>
      </c>
      <c r="B2504" s="103" t="s">
        <v>2</v>
      </c>
      <c r="C2504" s="103" t="s">
        <v>3</v>
      </c>
      <c r="D2504" s="103" t="s">
        <v>4</v>
      </c>
      <c r="E2504" s="103" t="s">
        <v>5</v>
      </c>
      <c r="F2504" s="105" t="s">
        <v>6</v>
      </c>
      <c r="G2504" s="106"/>
      <c r="H2504" s="107"/>
      <c r="I2504" s="103" t="s">
        <v>7</v>
      </c>
      <c r="J2504" s="103" t="s">
        <v>8</v>
      </c>
    </row>
    <row r="2505" spans="1:10">
      <c r="A2505" s="104"/>
      <c r="B2505" s="104"/>
      <c r="C2505" s="104"/>
      <c r="D2505" s="104"/>
      <c r="E2505" s="104"/>
      <c r="F2505" s="46" t="s">
        <v>9</v>
      </c>
      <c r="G2505" s="46" t="s">
        <v>10</v>
      </c>
      <c r="H2505" s="46" t="s">
        <v>11</v>
      </c>
      <c r="I2505" s="104"/>
      <c r="J2505" s="104"/>
    </row>
    <row r="2506" spans="1:10">
      <c r="A2506" s="5" t="s">
        <v>1292</v>
      </c>
      <c r="B2506" s="6">
        <v>44841.411911527779</v>
      </c>
      <c r="C2506" s="5" t="s">
        <v>56</v>
      </c>
      <c r="D2506" s="7"/>
      <c r="E2506" s="8"/>
      <c r="F2506" s="9">
        <v>12500.6</v>
      </c>
      <c r="I2506" s="7" t="s">
        <v>9</v>
      </c>
      <c r="J2506" s="8" t="s">
        <v>187</v>
      </c>
    </row>
    <row r="2507" spans="1:10">
      <c r="A2507" s="5" t="s">
        <v>1292</v>
      </c>
      <c r="B2507" s="6">
        <v>44841.411911527779</v>
      </c>
      <c r="C2507" s="5" t="s">
        <v>56</v>
      </c>
      <c r="D2507" s="7"/>
      <c r="E2507" s="8"/>
      <c r="F2507" s="9">
        <v>8066.6</v>
      </c>
      <c r="I2507" s="7" t="s">
        <v>9</v>
      </c>
      <c r="J2507" s="5" t="s">
        <v>271</v>
      </c>
    </row>
    <row r="2508" spans="1:10">
      <c r="A2508" s="5" t="s">
        <v>1292</v>
      </c>
      <c r="B2508" s="6">
        <v>44841.411911527779</v>
      </c>
      <c r="C2508" s="5" t="s">
        <v>56</v>
      </c>
      <c r="D2508" s="7"/>
      <c r="E2508" s="8"/>
      <c r="F2508" s="9">
        <v>936</v>
      </c>
      <c r="I2508" s="7" t="s">
        <v>9</v>
      </c>
      <c r="J2508" s="8" t="s">
        <v>205</v>
      </c>
    </row>
    <row r="2509" spans="1:10">
      <c r="A2509" s="5" t="s">
        <v>1292</v>
      </c>
      <c r="B2509" s="6">
        <v>44841.411911527779</v>
      </c>
      <c r="C2509" s="5" t="s">
        <v>56</v>
      </c>
      <c r="D2509" s="7"/>
      <c r="E2509" s="8"/>
      <c r="F2509" s="9">
        <v>10150.299999999999</v>
      </c>
      <c r="I2509" s="7" t="s">
        <v>9</v>
      </c>
      <c r="J2509" s="8" t="s">
        <v>66</v>
      </c>
    </row>
    <row r="2510" spans="1:10">
      <c r="A2510" s="5" t="s">
        <v>1292</v>
      </c>
      <c r="B2510" s="6">
        <v>44841.411911527779</v>
      </c>
      <c r="C2510" s="5" t="s">
        <v>56</v>
      </c>
      <c r="D2510" s="7"/>
      <c r="E2510" s="8"/>
      <c r="F2510" s="9">
        <v>9843.9</v>
      </c>
      <c r="I2510" s="7" t="s">
        <v>9</v>
      </c>
      <c r="J2510" s="8" t="s">
        <v>276</v>
      </c>
    </row>
    <row r="2511" spans="1:10">
      <c r="A2511" s="10" t="s">
        <v>15</v>
      </c>
      <c r="B2511" s="3"/>
      <c r="C2511" s="3"/>
      <c r="D2511" s="11"/>
      <c r="E2511" s="8"/>
      <c r="F2511" s="22">
        <f>SUM(F2506:G2510)</f>
        <v>41497.4</v>
      </c>
      <c r="H2511" s="9"/>
      <c r="I2511" s="7"/>
      <c r="J2511" s="5"/>
    </row>
    <row r="2512" spans="1:10" ht="15.75">
      <c r="A2512" s="12" t="s">
        <v>16</v>
      </c>
      <c r="B2512" s="12" t="s">
        <v>17</v>
      </c>
      <c r="C2512" s="12" t="s">
        <v>18</v>
      </c>
      <c r="D2512" s="21">
        <v>111968956</v>
      </c>
      <c r="E2512" s="8"/>
      <c r="H2512" s="9"/>
      <c r="I2512" s="7"/>
      <c r="J2512" s="5"/>
    </row>
    <row r="2513" spans="1:10">
      <c r="A2513" s="5"/>
      <c r="B2513" s="6"/>
      <c r="C2513" s="5"/>
      <c r="D2513" s="11"/>
      <c r="E2513" s="8"/>
      <c r="H2513" s="9"/>
      <c r="I2513" s="7"/>
      <c r="J2513" s="5"/>
    </row>
    <row r="2514" spans="1:10">
      <c r="A2514" s="5"/>
      <c r="B2514" s="6"/>
      <c r="C2514" s="5"/>
      <c r="D2514" s="11"/>
      <c r="E2514" s="8"/>
      <c r="H2514" s="9"/>
      <c r="I2514" s="7"/>
      <c r="J2514" s="5"/>
    </row>
    <row r="2515" spans="1:10">
      <c r="A2515" s="5" t="s">
        <v>1290</v>
      </c>
      <c r="B2515" s="6">
        <v>44841.834591238425</v>
      </c>
      <c r="C2515" s="5" t="s">
        <v>56</v>
      </c>
      <c r="D2515" s="11"/>
      <c r="E2515" s="8"/>
      <c r="G2515" s="9">
        <v>1027.8</v>
      </c>
      <c r="I2515" s="7" t="s">
        <v>10</v>
      </c>
      <c r="J2515" s="8" t="s">
        <v>187</v>
      </c>
    </row>
    <row r="2516" spans="1:10">
      <c r="A2516" s="5" t="s">
        <v>1290</v>
      </c>
      <c r="B2516" s="6">
        <v>44841.834591238425</v>
      </c>
      <c r="C2516" s="5" t="s">
        <v>56</v>
      </c>
      <c r="D2516" s="11"/>
      <c r="E2516" s="8"/>
      <c r="G2516" s="9">
        <v>346.43</v>
      </c>
      <c r="I2516" s="7" t="s">
        <v>10</v>
      </c>
      <c r="J2516" s="8" t="s">
        <v>189</v>
      </c>
    </row>
    <row r="2517" spans="1:10">
      <c r="A2517" s="5" t="s">
        <v>1290</v>
      </c>
      <c r="B2517" s="6">
        <v>44841.834591238425</v>
      </c>
      <c r="C2517" s="5" t="s">
        <v>56</v>
      </c>
      <c r="D2517" s="11"/>
      <c r="E2517" s="8"/>
      <c r="G2517" s="9">
        <v>251.8</v>
      </c>
      <c r="I2517" s="7" t="s">
        <v>10</v>
      </c>
      <c r="J2517" s="8" t="s">
        <v>199</v>
      </c>
    </row>
    <row r="2518" spans="1:10">
      <c r="A2518" s="5" t="s">
        <v>1291</v>
      </c>
      <c r="B2518" s="6">
        <v>44841.834591238425</v>
      </c>
      <c r="C2518" s="5" t="s">
        <v>202</v>
      </c>
      <c r="D2518" s="13">
        <v>45113009990</v>
      </c>
      <c r="E2518" s="5" t="s">
        <v>57</v>
      </c>
      <c r="H2518" s="9">
        <v>4486.3999999999996</v>
      </c>
      <c r="I2518" s="5" t="s">
        <v>22</v>
      </c>
      <c r="J2518" s="5" t="s">
        <v>58</v>
      </c>
    </row>
    <row r="2519" spans="1:10">
      <c r="A2519" s="5" t="s">
        <v>1290</v>
      </c>
      <c r="B2519" s="6">
        <v>44841.834591238425</v>
      </c>
      <c r="C2519" s="5" t="s">
        <v>56</v>
      </c>
      <c r="D2519" s="13">
        <v>45143245312</v>
      </c>
      <c r="E2519" s="5" t="s">
        <v>57</v>
      </c>
      <c r="H2519" s="9">
        <v>745.82</v>
      </c>
      <c r="I2519" s="5" t="s">
        <v>22</v>
      </c>
      <c r="J2519" s="5" t="s">
        <v>58</v>
      </c>
    </row>
    <row r="2520" spans="1:10">
      <c r="A2520" s="5" t="s">
        <v>1290</v>
      </c>
      <c r="B2520" s="6">
        <v>44841.834591238425</v>
      </c>
      <c r="C2520" s="5" t="s">
        <v>56</v>
      </c>
      <c r="D2520" s="13">
        <v>45143245860</v>
      </c>
      <c r="E2520" s="5" t="s">
        <v>57</v>
      </c>
      <c r="H2520" s="9">
        <v>1256.05</v>
      </c>
      <c r="I2520" s="5" t="s">
        <v>22</v>
      </c>
      <c r="J2520" s="5" t="s">
        <v>58</v>
      </c>
    </row>
    <row r="2521" spans="1:10">
      <c r="A2521" s="5" t="s">
        <v>1290</v>
      </c>
      <c r="B2521" s="6">
        <v>44841.834591238425</v>
      </c>
      <c r="C2521" s="5" t="s">
        <v>56</v>
      </c>
      <c r="D2521" s="11">
        <v>24008455</v>
      </c>
      <c r="E2521" s="8" t="s">
        <v>184</v>
      </c>
      <c r="H2521" s="9">
        <v>3730.5</v>
      </c>
      <c r="I2521" s="5" t="s">
        <v>22</v>
      </c>
      <c r="J2521" s="5" t="s">
        <v>197</v>
      </c>
    </row>
    <row r="2522" spans="1:10">
      <c r="A2522" s="5" t="s">
        <v>1290</v>
      </c>
      <c r="B2522" s="6">
        <v>44841.834591238425</v>
      </c>
      <c r="C2522" s="5" t="s">
        <v>56</v>
      </c>
      <c r="D2522" s="11">
        <v>2961574352</v>
      </c>
      <c r="E2522" s="8" t="s">
        <v>184</v>
      </c>
      <c r="H2522" s="9">
        <v>4068.24</v>
      </c>
      <c r="I2522" s="5" t="s">
        <v>22</v>
      </c>
      <c r="J2522" s="5" t="s">
        <v>197</v>
      </c>
    </row>
    <row r="2523" spans="1:10">
      <c r="A2523" s="5" t="s">
        <v>1290</v>
      </c>
      <c r="B2523" s="6">
        <v>44841.834591238425</v>
      </c>
      <c r="C2523" s="5" t="s">
        <v>56</v>
      </c>
      <c r="D2523" s="13">
        <v>19340463762</v>
      </c>
      <c r="E2523" s="5" t="s">
        <v>57</v>
      </c>
      <c r="H2523" s="9">
        <v>3075.51</v>
      </c>
      <c r="I2523" s="5" t="s">
        <v>22</v>
      </c>
      <c r="J2523" s="5" t="s">
        <v>197</v>
      </c>
    </row>
    <row r="2524" spans="1:10">
      <c r="A2524" s="5" t="s">
        <v>1290</v>
      </c>
      <c r="B2524" s="6">
        <v>44841.834591238425</v>
      </c>
      <c r="C2524" s="5" t="s">
        <v>56</v>
      </c>
      <c r="D2524" s="13">
        <v>45113009558</v>
      </c>
      <c r="E2524" s="5" t="s">
        <v>57</v>
      </c>
      <c r="H2524" s="9">
        <v>0.6</v>
      </c>
      <c r="I2524" s="5" t="s">
        <v>22</v>
      </c>
      <c r="J2524" s="5" t="s">
        <v>197</v>
      </c>
    </row>
    <row r="2525" spans="1:10">
      <c r="A2525" s="5" t="s">
        <v>1290</v>
      </c>
      <c r="B2525" s="6">
        <v>44841.834591238425</v>
      </c>
      <c r="C2525" s="5" t="s">
        <v>56</v>
      </c>
      <c r="D2525" s="13">
        <v>45143241749</v>
      </c>
      <c r="E2525" s="5" t="s">
        <v>57</v>
      </c>
      <c r="H2525" s="9">
        <v>140.38999999999999</v>
      </c>
      <c r="I2525" s="5" t="s">
        <v>22</v>
      </c>
      <c r="J2525" s="5" t="s">
        <v>197</v>
      </c>
    </row>
    <row r="2526" spans="1:10">
      <c r="A2526" s="5" t="s">
        <v>1290</v>
      </c>
      <c r="B2526" s="6">
        <v>44841.834591238425</v>
      </c>
      <c r="C2526" s="5" t="s">
        <v>56</v>
      </c>
      <c r="D2526" s="13">
        <v>45162966937</v>
      </c>
      <c r="E2526" s="5" t="s">
        <v>57</v>
      </c>
      <c r="H2526" s="9">
        <v>468</v>
      </c>
      <c r="I2526" s="5" t="s">
        <v>22</v>
      </c>
      <c r="J2526" s="5" t="s">
        <v>197</v>
      </c>
    </row>
    <row r="2527" spans="1:10">
      <c r="A2527" s="5" t="s">
        <v>1290</v>
      </c>
      <c r="B2527" s="6">
        <v>44841.834591238425</v>
      </c>
      <c r="C2527" s="5" t="s">
        <v>56</v>
      </c>
      <c r="D2527" s="13">
        <v>45143244181</v>
      </c>
      <c r="E2527" s="5" t="s">
        <v>57</v>
      </c>
      <c r="H2527" s="9">
        <v>478</v>
      </c>
      <c r="I2527" s="5" t="s">
        <v>22</v>
      </c>
      <c r="J2527" s="5" t="s">
        <v>197</v>
      </c>
    </row>
    <row r="2528" spans="1:10">
      <c r="A2528" s="5" t="s">
        <v>1290</v>
      </c>
      <c r="B2528" s="6">
        <v>44841.834591238425</v>
      </c>
      <c r="C2528" s="5" t="s">
        <v>56</v>
      </c>
      <c r="D2528" s="13">
        <v>53612067318</v>
      </c>
      <c r="E2528" s="5" t="s">
        <v>57</v>
      </c>
      <c r="H2528" s="9">
        <v>2166.5</v>
      </c>
      <c r="I2528" s="5" t="s">
        <v>22</v>
      </c>
      <c r="J2528" s="5" t="s">
        <v>197</v>
      </c>
    </row>
    <row r="2529" spans="1:10">
      <c r="A2529" s="5" t="s">
        <v>1290</v>
      </c>
      <c r="B2529" s="6">
        <v>44841.834591238425</v>
      </c>
      <c r="C2529" s="5" t="s">
        <v>56</v>
      </c>
      <c r="D2529" s="13">
        <v>45143244246</v>
      </c>
      <c r="E2529" s="5" t="s">
        <v>57</v>
      </c>
      <c r="H2529" s="9">
        <v>720</v>
      </c>
      <c r="I2529" s="5" t="s">
        <v>22</v>
      </c>
      <c r="J2529" s="5" t="s">
        <v>197</v>
      </c>
    </row>
    <row r="2530" spans="1:10">
      <c r="A2530" s="5" t="s">
        <v>1290</v>
      </c>
      <c r="B2530" s="6">
        <v>44841.834591238425</v>
      </c>
      <c r="C2530" s="5" t="s">
        <v>56</v>
      </c>
      <c r="D2530" s="13">
        <v>45172935182</v>
      </c>
      <c r="E2530" s="5" t="s">
        <v>57</v>
      </c>
      <c r="H2530" s="9">
        <v>395.92</v>
      </c>
      <c r="I2530" s="5" t="s">
        <v>22</v>
      </c>
      <c r="J2530" s="5" t="s">
        <v>197</v>
      </c>
    </row>
    <row r="2531" spans="1:10">
      <c r="A2531" s="5" t="s">
        <v>1290</v>
      </c>
      <c r="B2531" s="6">
        <v>44841.834591238425</v>
      </c>
      <c r="C2531" s="5" t="s">
        <v>56</v>
      </c>
      <c r="D2531" s="13">
        <v>45162967902</v>
      </c>
      <c r="E2531" s="5" t="s">
        <v>57</v>
      </c>
      <c r="H2531" s="9">
        <v>19858</v>
      </c>
      <c r="I2531" s="5" t="s">
        <v>22</v>
      </c>
      <c r="J2531" s="5" t="s">
        <v>58</v>
      </c>
    </row>
    <row r="2532" spans="1:10">
      <c r="A2532" s="5" t="s">
        <v>1290</v>
      </c>
      <c r="B2532" s="6">
        <v>44841.834591238425</v>
      </c>
      <c r="C2532" s="5" t="s">
        <v>56</v>
      </c>
      <c r="D2532" s="13">
        <v>45152866467</v>
      </c>
      <c r="E2532" s="5" t="s">
        <v>57</v>
      </c>
      <c r="H2532" s="9">
        <v>104.72</v>
      </c>
      <c r="I2532" s="5" t="s">
        <v>22</v>
      </c>
      <c r="J2532" s="5" t="s">
        <v>197</v>
      </c>
    </row>
    <row r="2533" spans="1:10">
      <c r="A2533" s="5" t="s">
        <v>1290</v>
      </c>
      <c r="B2533" s="6">
        <v>44841.834591238425</v>
      </c>
      <c r="C2533" s="5" t="s">
        <v>56</v>
      </c>
      <c r="D2533" s="13">
        <v>45162967902</v>
      </c>
      <c r="E2533" s="5" t="s">
        <v>57</v>
      </c>
      <c r="H2533" s="9">
        <v>1750</v>
      </c>
      <c r="I2533" s="5" t="s">
        <v>22</v>
      </c>
      <c r="J2533" s="5" t="s">
        <v>58</v>
      </c>
    </row>
    <row r="2534" spans="1:10">
      <c r="A2534" s="5" t="s">
        <v>1290</v>
      </c>
      <c r="B2534" s="6">
        <v>44841.834591238425</v>
      </c>
      <c r="C2534" s="5" t="s">
        <v>56</v>
      </c>
      <c r="D2534" s="13">
        <v>45143244409</v>
      </c>
      <c r="E2534" s="5" t="s">
        <v>57</v>
      </c>
      <c r="H2534" s="9">
        <v>1001.71</v>
      </c>
      <c r="I2534" s="5" t="s">
        <v>22</v>
      </c>
      <c r="J2534" s="5" t="s">
        <v>197</v>
      </c>
    </row>
    <row r="2535" spans="1:10">
      <c r="A2535" s="5" t="s">
        <v>1290</v>
      </c>
      <c r="B2535" s="6">
        <v>44841.834591238425</v>
      </c>
      <c r="C2535" s="5" t="s">
        <v>56</v>
      </c>
      <c r="D2535" s="13">
        <v>45113009492</v>
      </c>
      <c r="E2535" s="5" t="s">
        <v>57</v>
      </c>
      <c r="H2535" s="9">
        <v>1212</v>
      </c>
      <c r="I2535" s="5" t="s">
        <v>22</v>
      </c>
      <c r="J2535" s="5" t="s">
        <v>197</v>
      </c>
    </row>
    <row r="2536" spans="1:10">
      <c r="A2536" s="5" t="s">
        <v>1290</v>
      </c>
      <c r="B2536" s="6">
        <v>44841.834591238425</v>
      </c>
      <c r="C2536" s="5" t="s">
        <v>56</v>
      </c>
      <c r="D2536" s="13">
        <v>45143244785</v>
      </c>
      <c r="E2536" s="5" t="s">
        <v>57</v>
      </c>
      <c r="H2536" s="9">
        <v>7585.22</v>
      </c>
      <c r="I2536" s="5" t="s">
        <v>22</v>
      </c>
      <c r="J2536" s="5" t="s">
        <v>197</v>
      </c>
    </row>
    <row r="2537" spans="1:10">
      <c r="A2537" s="5" t="s">
        <v>1290</v>
      </c>
      <c r="B2537" s="6">
        <v>44841.834591238425</v>
      </c>
      <c r="C2537" s="5" t="s">
        <v>56</v>
      </c>
      <c r="D2537" s="11">
        <v>24057116</v>
      </c>
      <c r="E2537" s="8" t="s">
        <v>184</v>
      </c>
      <c r="H2537" s="9">
        <v>25969</v>
      </c>
      <c r="I2537" s="5" t="s">
        <v>22</v>
      </c>
      <c r="J2537" s="5" t="s">
        <v>195</v>
      </c>
    </row>
    <row r="2538" spans="1:10">
      <c r="A2538" s="5" t="s">
        <v>1290</v>
      </c>
      <c r="B2538" s="6">
        <v>44841.834591238425</v>
      </c>
      <c r="C2538" s="5" t="s">
        <v>56</v>
      </c>
      <c r="D2538" s="11">
        <v>329333</v>
      </c>
      <c r="E2538" s="5" t="s">
        <v>194</v>
      </c>
      <c r="H2538" s="9">
        <v>3735.51</v>
      </c>
      <c r="I2538" s="5" t="s">
        <v>22</v>
      </c>
      <c r="J2538" s="5" t="s">
        <v>58</v>
      </c>
    </row>
    <row r="2539" spans="1:10">
      <c r="A2539" s="5" t="s">
        <v>1290</v>
      </c>
      <c r="B2539" s="6">
        <v>44841.834591238425</v>
      </c>
      <c r="C2539" s="5" t="s">
        <v>56</v>
      </c>
      <c r="D2539" s="13">
        <v>45162967736</v>
      </c>
      <c r="E2539" s="5" t="s">
        <v>57</v>
      </c>
      <c r="H2539" s="9">
        <v>395.42</v>
      </c>
      <c r="I2539" s="5" t="s">
        <v>22</v>
      </c>
      <c r="J2539" s="5" t="s">
        <v>197</v>
      </c>
    </row>
    <row r="2540" spans="1:10">
      <c r="A2540" s="5" t="s">
        <v>1290</v>
      </c>
      <c r="B2540" s="6">
        <v>44841.834591238425</v>
      </c>
      <c r="C2540" s="5" t="s">
        <v>56</v>
      </c>
      <c r="D2540" s="13">
        <v>45132874573</v>
      </c>
      <c r="E2540" s="5" t="s">
        <v>57</v>
      </c>
      <c r="H2540" s="9">
        <v>347.5</v>
      </c>
      <c r="I2540" s="5" t="s">
        <v>22</v>
      </c>
      <c r="J2540" s="5" t="s">
        <v>197</v>
      </c>
    </row>
    <row r="2541" spans="1:10">
      <c r="A2541" s="5" t="s">
        <v>1290</v>
      </c>
      <c r="B2541" s="6">
        <v>44841.834591238425</v>
      </c>
      <c r="C2541" s="5" t="s">
        <v>56</v>
      </c>
      <c r="D2541" s="13">
        <v>45113009865</v>
      </c>
      <c r="E2541" s="5" t="s">
        <v>57</v>
      </c>
      <c r="H2541" s="9">
        <v>711.18</v>
      </c>
      <c r="I2541" s="5" t="s">
        <v>22</v>
      </c>
      <c r="J2541" s="5" t="s">
        <v>197</v>
      </c>
    </row>
    <row r="2542" spans="1:10">
      <c r="A2542" s="5" t="s">
        <v>1290</v>
      </c>
      <c r="B2542" s="6">
        <v>44841.834591238425</v>
      </c>
      <c r="C2542" s="5" t="s">
        <v>56</v>
      </c>
      <c r="D2542" s="13">
        <v>45162967936</v>
      </c>
      <c r="E2542" s="5" t="s">
        <v>57</v>
      </c>
      <c r="H2542" s="9">
        <v>4036.08</v>
      </c>
      <c r="I2542" s="5" t="s">
        <v>22</v>
      </c>
      <c r="J2542" s="5" t="s">
        <v>197</v>
      </c>
    </row>
    <row r="2543" spans="1:10">
      <c r="A2543" s="5" t="s">
        <v>1290</v>
      </c>
      <c r="B2543" s="6">
        <v>44841.834591238425</v>
      </c>
      <c r="C2543" s="5" t="s">
        <v>56</v>
      </c>
      <c r="D2543" s="13">
        <v>45162967941</v>
      </c>
      <c r="E2543" s="5" t="s">
        <v>57</v>
      </c>
      <c r="H2543" s="9">
        <v>436.3</v>
      </c>
      <c r="I2543" s="5" t="s">
        <v>22</v>
      </c>
      <c r="J2543" s="5" t="s">
        <v>197</v>
      </c>
    </row>
    <row r="2544" spans="1:10">
      <c r="A2544" s="5" t="s">
        <v>1290</v>
      </c>
      <c r="B2544" s="6">
        <v>44841.834591238425</v>
      </c>
      <c r="C2544" s="5" t="s">
        <v>56</v>
      </c>
      <c r="D2544" s="13">
        <v>45143245104</v>
      </c>
      <c r="E2544" s="5" t="s">
        <v>57</v>
      </c>
      <c r="H2544" s="9">
        <v>1036</v>
      </c>
      <c r="I2544" s="5" t="s">
        <v>22</v>
      </c>
      <c r="J2544" s="5" t="s">
        <v>197</v>
      </c>
    </row>
    <row r="2545" spans="1:10">
      <c r="A2545" s="5" t="s">
        <v>1290</v>
      </c>
      <c r="B2545" s="6">
        <v>44841.834591238425</v>
      </c>
      <c r="C2545" s="5" t="s">
        <v>56</v>
      </c>
      <c r="D2545" s="13">
        <v>45143245253</v>
      </c>
      <c r="E2545" s="5" t="s">
        <v>57</v>
      </c>
      <c r="H2545" s="9">
        <v>115.36</v>
      </c>
      <c r="I2545" s="5" t="s">
        <v>22</v>
      </c>
      <c r="J2545" s="5" t="s">
        <v>197</v>
      </c>
    </row>
    <row r="2546" spans="1:10">
      <c r="A2546" s="5" t="s">
        <v>1290</v>
      </c>
      <c r="B2546" s="6">
        <v>44841.834591238425</v>
      </c>
      <c r="C2546" s="5" t="s">
        <v>56</v>
      </c>
      <c r="D2546" s="13">
        <v>45162967978</v>
      </c>
      <c r="E2546" s="5" t="s">
        <v>57</v>
      </c>
      <c r="H2546" s="9">
        <v>4384.8</v>
      </c>
      <c r="I2546" s="5" t="s">
        <v>22</v>
      </c>
      <c r="J2546" s="5" t="s">
        <v>197</v>
      </c>
    </row>
    <row r="2547" spans="1:10">
      <c r="A2547" s="5" t="s">
        <v>1290</v>
      </c>
      <c r="B2547" s="6">
        <v>44841.834591238425</v>
      </c>
      <c r="C2547" s="5" t="s">
        <v>56</v>
      </c>
      <c r="D2547" s="13">
        <v>45113010953</v>
      </c>
      <c r="E2547" s="5" t="s">
        <v>57</v>
      </c>
      <c r="H2547" s="9">
        <v>1456</v>
      </c>
      <c r="I2547" s="5" t="s">
        <v>22</v>
      </c>
      <c r="J2547" s="5" t="s">
        <v>197</v>
      </c>
    </row>
    <row r="2548" spans="1:10">
      <c r="A2548" s="5" t="s">
        <v>1290</v>
      </c>
      <c r="B2548" s="6">
        <v>44841.834591238425</v>
      </c>
      <c r="C2548" s="5" t="s">
        <v>56</v>
      </c>
      <c r="D2548" s="13">
        <v>45162969360</v>
      </c>
      <c r="E2548" s="5" t="s">
        <v>57</v>
      </c>
      <c r="H2548" s="9">
        <v>641.75</v>
      </c>
      <c r="I2548" s="5" t="s">
        <v>22</v>
      </c>
      <c r="J2548" s="5" t="s">
        <v>197</v>
      </c>
    </row>
    <row r="2549" spans="1:10">
      <c r="A2549" s="5" t="s">
        <v>1290</v>
      </c>
      <c r="B2549" s="6">
        <v>44841.834591238425</v>
      </c>
      <c r="C2549" s="5" t="s">
        <v>56</v>
      </c>
      <c r="D2549" s="13">
        <v>45132876625</v>
      </c>
      <c r="E2549" s="5" t="s">
        <v>57</v>
      </c>
      <c r="H2549" s="9">
        <v>4.04</v>
      </c>
      <c r="I2549" s="5" t="s">
        <v>22</v>
      </c>
      <c r="J2549" s="5" t="s">
        <v>197</v>
      </c>
    </row>
    <row r="2550" spans="1:10">
      <c r="A2550" s="5" t="s">
        <v>1290</v>
      </c>
      <c r="B2550" s="6">
        <v>44841.834591238425</v>
      </c>
      <c r="C2550" s="5" t="s">
        <v>56</v>
      </c>
      <c r="D2550" s="13">
        <v>45122997247</v>
      </c>
      <c r="E2550" s="5" t="s">
        <v>57</v>
      </c>
      <c r="H2550" s="9">
        <v>197.96</v>
      </c>
      <c r="I2550" s="5" t="s">
        <v>22</v>
      </c>
      <c r="J2550" s="5" t="s">
        <v>197</v>
      </c>
    </row>
    <row r="2551" spans="1:10">
      <c r="A2551" s="5" t="s">
        <v>1290</v>
      </c>
      <c r="B2551" s="6">
        <v>44841.834591238425</v>
      </c>
      <c r="C2551" s="5" t="s">
        <v>56</v>
      </c>
      <c r="D2551" s="13">
        <v>45113011289</v>
      </c>
      <c r="E2551" s="5" t="s">
        <v>57</v>
      </c>
      <c r="H2551" s="9">
        <v>7439.3</v>
      </c>
      <c r="I2551" s="5" t="s">
        <v>22</v>
      </c>
      <c r="J2551" s="5" t="s">
        <v>58</v>
      </c>
    </row>
    <row r="2552" spans="1:10">
      <c r="A2552" s="5" t="s">
        <v>1290</v>
      </c>
      <c r="B2552" s="6">
        <v>44841.834591238425</v>
      </c>
      <c r="C2552" s="5" t="s">
        <v>56</v>
      </c>
      <c r="D2552" s="13">
        <v>52216295624</v>
      </c>
      <c r="E2552" s="5" t="s">
        <v>57</v>
      </c>
      <c r="H2552" s="9">
        <v>1624.17</v>
      </c>
      <c r="I2552" s="5" t="s">
        <v>22</v>
      </c>
      <c r="J2552" s="5" t="s">
        <v>58</v>
      </c>
    </row>
    <row r="2553" spans="1:10">
      <c r="A2553" s="5" t="s">
        <v>1290</v>
      </c>
      <c r="B2553" s="6">
        <v>44841.834591238425</v>
      </c>
      <c r="C2553" s="5" t="s">
        <v>56</v>
      </c>
      <c r="D2553" s="13">
        <v>45143246509</v>
      </c>
      <c r="E2553" s="5" t="s">
        <v>57</v>
      </c>
      <c r="H2553" s="9">
        <v>2620.92</v>
      </c>
      <c r="I2553" s="5" t="s">
        <v>22</v>
      </c>
      <c r="J2553" s="5" t="s">
        <v>197</v>
      </c>
    </row>
    <row r="2554" spans="1:10">
      <c r="A2554" s="5" t="s">
        <v>1290</v>
      </c>
      <c r="B2554" s="6">
        <v>44841.834591238425</v>
      </c>
      <c r="C2554" s="5" t="s">
        <v>56</v>
      </c>
      <c r="D2554" s="13">
        <v>45162969589</v>
      </c>
      <c r="E2554" s="5" t="s">
        <v>57</v>
      </c>
      <c r="H2554" s="9">
        <v>1871.49</v>
      </c>
      <c r="I2554" s="5" t="s">
        <v>22</v>
      </c>
      <c r="J2554" s="5" t="s">
        <v>197</v>
      </c>
    </row>
    <row r="2555" spans="1:10">
      <c r="A2555" s="5" t="s">
        <v>1290</v>
      </c>
      <c r="B2555" s="6">
        <v>44841.834591238425</v>
      </c>
      <c r="C2555" s="5" t="s">
        <v>56</v>
      </c>
      <c r="D2555" s="13">
        <v>45122998022</v>
      </c>
      <c r="E2555" s="5" t="s">
        <v>57</v>
      </c>
      <c r="H2555" s="9">
        <v>6051.84</v>
      </c>
      <c r="I2555" s="5" t="s">
        <v>22</v>
      </c>
      <c r="J2555" s="5" t="s">
        <v>58</v>
      </c>
    </row>
    <row r="2556" spans="1:10">
      <c r="A2556" s="5" t="s">
        <v>1290</v>
      </c>
      <c r="B2556" s="6">
        <v>44841.834591238425</v>
      </c>
      <c r="C2556" s="5" t="s">
        <v>56</v>
      </c>
      <c r="D2556" s="13">
        <v>19340464128</v>
      </c>
      <c r="E2556" s="5" t="s">
        <v>57</v>
      </c>
      <c r="H2556" s="9">
        <v>3369.6</v>
      </c>
      <c r="I2556" s="5" t="s">
        <v>22</v>
      </c>
      <c r="J2556" s="5" t="s">
        <v>197</v>
      </c>
    </row>
    <row r="2557" spans="1:10">
      <c r="A2557" s="5" t="s">
        <v>1290</v>
      </c>
      <c r="B2557" s="6">
        <v>44841.834591238425</v>
      </c>
      <c r="C2557" s="5" t="s">
        <v>56</v>
      </c>
      <c r="D2557" s="13">
        <v>45113011903</v>
      </c>
      <c r="E2557" s="5" t="s">
        <v>57</v>
      </c>
      <c r="H2557" s="9">
        <v>187.2</v>
      </c>
      <c r="I2557" s="5" t="s">
        <v>22</v>
      </c>
      <c r="J2557" s="5" t="s">
        <v>197</v>
      </c>
    </row>
    <row r="2558" spans="1:10">
      <c r="A2558" s="5" t="s">
        <v>1290</v>
      </c>
      <c r="B2558" s="6">
        <v>44841.834591238425</v>
      </c>
      <c r="C2558" s="5" t="s">
        <v>56</v>
      </c>
      <c r="D2558" s="13">
        <v>45122991602</v>
      </c>
      <c r="E2558" s="5" t="s">
        <v>57</v>
      </c>
      <c r="H2558" s="9">
        <v>1007.6</v>
      </c>
      <c r="I2558" s="5" t="s">
        <v>22</v>
      </c>
      <c r="J2558" s="5" t="s">
        <v>58</v>
      </c>
    </row>
    <row r="2559" spans="1:10">
      <c r="A2559" s="5" t="s">
        <v>1290</v>
      </c>
      <c r="B2559" s="6">
        <v>44841.834591238425</v>
      </c>
      <c r="C2559" s="5" t="s">
        <v>56</v>
      </c>
      <c r="D2559" s="13">
        <v>45152869240</v>
      </c>
      <c r="E2559" s="5" t="s">
        <v>57</v>
      </c>
      <c r="H2559" s="9">
        <v>395.92</v>
      </c>
      <c r="I2559" s="5" t="s">
        <v>22</v>
      </c>
      <c r="J2559" s="5" t="s">
        <v>197</v>
      </c>
    </row>
    <row r="2560" spans="1:10">
      <c r="A2560" s="5" t="s">
        <v>1290</v>
      </c>
      <c r="B2560" s="6">
        <v>44841.834591238425</v>
      </c>
      <c r="C2560" s="5" t="s">
        <v>56</v>
      </c>
      <c r="D2560" s="13">
        <v>45122997824</v>
      </c>
      <c r="E2560" s="5" t="s">
        <v>57</v>
      </c>
      <c r="H2560" s="9">
        <v>1704.54</v>
      </c>
      <c r="I2560" s="5" t="s">
        <v>22</v>
      </c>
      <c r="J2560" s="5" t="s">
        <v>197</v>
      </c>
    </row>
    <row r="2561" spans="1:10">
      <c r="A2561" s="5" t="s">
        <v>1290</v>
      </c>
      <c r="B2561" s="6">
        <v>44841.834591238425</v>
      </c>
      <c r="C2561" s="5" t="s">
        <v>56</v>
      </c>
      <c r="D2561" s="13">
        <v>45122997857</v>
      </c>
      <c r="E2561" s="5" t="s">
        <v>57</v>
      </c>
      <c r="H2561" s="9">
        <v>262.64</v>
      </c>
      <c r="I2561" s="5" t="s">
        <v>22</v>
      </c>
      <c r="J2561" s="5" t="s">
        <v>197</v>
      </c>
    </row>
    <row r="2562" spans="1:10">
      <c r="A2562" s="5" t="s">
        <v>1290</v>
      </c>
      <c r="B2562" s="6">
        <v>44841.834591238425</v>
      </c>
      <c r="C2562" s="5" t="s">
        <v>56</v>
      </c>
      <c r="D2562" s="13">
        <v>45143247295</v>
      </c>
      <c r="E2562" s="5" t="s">
        <v>57</v>
      </c>
      <c r="H2562" s="9">
        <v>145.43</v>
      </c>
      <c r="I2562" s="5" t="s">
        <v>22</v>
      </c>
      <c r="J2562" s="5" t="s">
        <v>197</v>
      </c>
    </row>
    <row r="2563" spans="1:10">
      <c r="A2563" s="5" t="s">
        <v>1290</v>
      </c>
      <c r="B2563" s="6">
        <v>44841.834591238425</v>
      </c>
      <c r="C2563" s="5" t="s">
        <v>56</v>
      </c>
      <c r="D2563" s="11">
        <v>2962745711</v>
      </c>
      <c r="E2563" s="8" t="s">
        <v>184</v>
      </c>
      <c r="H2563" s="9">
        <v>5261</v>
      </c>
      <c r="I2563" s="5" t="s">
        <v>22</v>
      </c>
      <c r="J2563" s="5" t="s">
        <v>197</v>
      </c>
    </row>
    <row r="2564" spans="1:10">
      <c r="A2564" s="5" t="s">
        <v>1290</v>
      </c>
      <c r="B2564" s="6">
        <v>44841.834591238425</v>
      </c>
      <c r="C2564" s="5" t="s">
        <v>56</v>
      </c>
      <c r="D2564" s="11">
        <v>24177428</v>
      </c>
      <c r="E2564" s="8" t="s">
        <v>184</v>
      </c>
      <c r="H2564" s="9">
        <v>10096.1</v>
      </c>
      <c r="I2564" s="5" t="s">
        <v>22</v>
      </c>
      <c r="J2564" s="5" t="s">
        <v>197</v>
      </c>
    </row>
    <row r="2565" spans="1:10">
      <c r="A2565" s="5" t="s">
        <v>1290</v>
      </c>
      <c r="B2565" s="6">
        <v>44841.834591238425</v>
      </c>
      <c r="C2565" s="5" t="s">
        <v>56</v>
      </c>
      <c r="D2565" s="13">
        <v>45172935878</v>
      </c>
      <c r="E2565" s="5" t="s">
        <v>57</v>
      </c>
      <c r="H2565" s="9">
        <v>101.4</v>
      </c>
      <c r="I2565" s="5" t="s">
        <v>22</v>
      </c>
      <c r="J2565" s="5" t="s">
        <v>197</v>
      </c>
    </row>
    <row r="2566" spans="1:10">
      <c r="A2566" s="5" t="s">
        <v>1290</v>
      </c>
      <c r="B2566" s="6">
        <v>44841.834591238425</v>
      </c>
      <c r="C2566" s="5" t="s">
        <v>56</v>
      </c>
      <c r="D2566" s="13">
        <v>297502001510026</v>
      </c>
      <c r="E2566" s="5" t="s">
        <v>60</v>
      </c>
      <c r="H2566" s="9">
        <v>45405</v>
      </c>
      <c r="I2566" s="5" t="s">
        <v>22</v>
      </c>
      <c r="J2566" s="5" t="s">
        <v>195</v>
      </c>
    </row>
    <row r="2567" spans="1:10">
      <c r="A2567" s="5" t="s">
        <v>1290</v>
      </c>
      <c r="B2567" s="6">
        <v>44841.834591238425</v>
      </c>
      <c r="C2567" s="5" t="s">
        <v>56</v>
      </c>
      <c r="D2567" s="13">
        <v>297101005670021</v>
      </c>
      <c r="E2567" s="5" t="s">
        <v>60</v>
      </c>
      <c r="H2567" s="9">
        <v>7904.69</v>
      </c>
      <c r="I2567" s="5" t="s">
        <v>22</v>
      </c>
      <c r="J2567" s="5" t="s">
        <v>200</v>
      </c>
    </row>
    <row r="2568" spans="1:10">
      <c r="A2568" s="5" t="s">
        <v>1291</v>
      </c>
      <c r="B2568" s="6">
        <v>44841.834591238425</v>
      </c>
      <c r="C2568" s="5" t="s">
        <v>202</v>
      </c>
      <c r="D2568" s="11"/>
      <c r="E2568" s="8"/>
      <c r="F2568" s="9">
        <v>10640</v>
      </c>
      <c r="I2568" s="7" t="s">
        <v>9</v>
      </c>
      <c r="J2568" s="8" t="s">
        <v>205</v>
      </c>
    </row>
    <row r="2569" spans="1:10">
      <c r="A2569" s="5" t="s">
        <v>1290</v>
      </c>
      <c r="B2569" s="6">
        <v>44841.834591238425</v>
      </c>
      <c r="C2569" s="5" t="s">
        <v>56</v>
      </c>
      <c r="D2569" s="11"/>
      <c r="E2569" s="8"/>
      <c r="F2569" s="9">
        <v>81557</v>
      </c>
      <c r="I2569" s="7" t="s">
        <v>9</v>
      </c>
      <c r="J2569" s="8" t="s">
        <v>61</v>
      </c>
    </row>
    <row r="2570" spans="1:10">
      <c r="A2570" s="5" t="s">
        <v>1290</v>
      </c>
      <c r="B2570" s="6">
        <v>44841.834591238425</v>
      </c>
      <c r="C2570" s="5" t="s">
        <v>56</v>
      </c>
      <c r="D2570" s="11"/>
      <c r="E2570" s="8"/>
      <c r="F2570" s="9">
        <v>14745.4</v>
      </c>
      <c r="I2570" s="7" t="s">
        <v>9</v>
      </c>
      <c r="J2570" s="8" t="s">
        <v>63</v>
      </c>
    </row>
    <row r="2571" spans="1:10">
      <c r="A2571" s="5" t="s">
        <v>1290</v>
      </c>
      <c r="B2571" s="6">
        <v>44841.834591238425</v>
      </c>
      <c r="C2571" s="5" t="s">
        <v>56</v>
      </c>
      <c r="D2571" s="11"/>
      <c r="E2571" s="8"/>
      <c r="F2571" s="9">
        <v>11147.5</v>
      </c>
      <c r="I2571" s="7" t="s">
        <v>9</v>
      </c>
      <c r="J2571" s="8" t="s">
        <v>187</v>
      </c>
    </row>
    <row r="2572" spans="1:10">
      <c r="A2572" s="5" t="s">
        <v>1290</v>
      </c>
      <c r="B2572" s="6">
        <v>44841.834591238425</v>
      </c>
      <c r="C2572" s="5" t="s">
        <v>56</v>
      </c>
      <c r="D2572" s="11"/>
      <c r="E2572" s="8"/>
      <c r="F2572" s="9">
        <v>34722.699999999997</v>
      </c>
      <c r="I2572" s="7" t="s">
        <v>9</v>
      </c>
      <c r="J2572" s="5" t="s">
        <v>64</v>
      </c>
    </row>
    <row r="2573" spans="1:10">
      <c r="A2573" s="5" t="s">
        <v>1290</v>
      </c>
      <c r="B2573" s="6">
        <v>44841.834591238425</v>
      </c>
      <c r="C2573" s="5" t="s">
        <v>56</v>
      </c>
      <c r="D2573" s="11"/>
      <c r="E2573" s="8"/>
      <c r="F2573" s="9">
        <v>21910.9</v>
      </c>
      <c r="I2573" s="7" t="s">
        <v>9</v>
      </c>
      <c r="J2573" s="8" t="s">
        <v>189</v>
      </c>
    </row>
    <row r="2574" spans="1:10">
      <c r="A2574" s="5" t="s">
        <v>1290</v>
      </c>
      <c r="B2574" s="6">
        <v>44841.834591238425</v>
      </c>
      <c r="C2574" s="5" t="s">
        <v>56</v>
      </c>
      <c r="D2574" s="11"/>
      <c r="E2574" s="8"/>
      <c r="F2574" s="9">
        <v>7299.4</v>
      </c>
      <c r="I2574" s="7" t="s">
        <v>9</v>
      </c>
      <c r="J2574" s="5" t="s">
        <v>198</v>
      </c>
    </row>
    <row r="2575" spans="1:10">
      <c r="A2575" s="5" t="s">
        <v>1290</v>
      </c>
      <c r="B2575" s="6">
        <v>44841.834591238425</v>
      </c>
      <c r="C2575" s="5" t="s">
        <v>56</v>
      </c>
      <c r="D2575" s="11"/>
      <c r="E2575" s="8"/>
      <c r="F2575" s="9">
        <v>5246.3</v>
      </c>
      <c r="I2575" s="7" t="s">
        <v>9</v>
      </c>
      <c r="J2575" s="5" t="s">
        <v>272</v>
      </c>
    </row>
    <row r="2576" spans="1:10">
      <c r="A2576" s="5" t="s">
        <v>1290</v>
      </c>
      <c r="B2576" s="6">
        <v>44841.834591238425</v>
      </c>
      <c r="C2576" s="5" t="s">
        <v>56</v>
      </c>
      <c r="D2576" s="11"/>
      <c r="E2576" s="8"/>
      <c r="F2576" s="9">
        <v>63135.9</v>
      </c>
      <c r="I2576" s="7" t="s">
        <v>9</v>
      </c>
      <c r="J2576" s="5" t="s">
        <v>58</v>
      </c>
    </row>
    <row r="2577" spans="1:10">
      <c r="A2577" s="5" t="s">
        <v>1290</v>
      </c>
      <c r="B2577" s="6">
        <v>44841.834591238425</v>
      </c>
      <c r="C2577" s="5" t="s">
        <v>56</v>
      </c>
      <c r="D2577" s="11"/>
      <c r="E2577" s="8"/>
      <c r="F2577" s="9">
        <v>536.6</v>
      </c>
      <c r="I2577" s="7" t="s">
        <v>9</v>
      </c>
      <c r="J2577" s="8" t="s">
        <v>199</v>
      </c>
    </row>
    <row r="2578" spans="1:10">
      <c r="A2578" s="5" t="s">
        <v>1290</v>
      </c>
      <c r="B2578" s="6">
        <v>44841.834591238425</v>
      </c>
      <c r="C2578" s="5" t="s">
        <v>56</v>
      </c>
      <c r="D2578" s="11"/>
      <c r="E2578" s="8"/>
      <c r="F2578" s="9">
        <v>13223</v>
      </c>
      <c r="I2578" s="7" t="s">
        <v>9</v>
      </c>
      <c r="J2578" s="8" t="s">
        <v>273</v>
      </c>
    </row>
    <row r="2579" spans="1:10">
      <c r="A2579" s="5" t="s">
        <v>1290</v>
      </c>
      <c r="B2579" s="6">
        <v>44841.834591238425</v>
      </c>
      <c r="C2579" s="5" t="s">
        <v>56</v>
      </c>
      <c r="D2579" s="11"/>
      <c r="E2579" s="8"/>
      <c r="F2579" s="9">
        <v>2729.7</v>
      </c>
      <c r="I2579" s="7" t="s">
        <v>9</v>
      </c>
      <c r="J2579" s="8" t="s">
        <v>274</v>
      </c>
    </row>
    <row r="2580" spans="1:10">
      <c r="A2580" s="5" t="s">
        <v>1290</v>
      </c>
      <c r="B2580" s="6">
        <v>44841.834591238425</v>
      </c>
      <c r="C2580" s="5" t="s">
        <v>56</v>
      </c>
      <c r="D2580" s="11"/>
      <c r="E2580" s="8"/>
      <c r="F2580" s="9">
        <v>30409.200000000001</v>
      </c>
      <c r="I2580" s="7" t="s">
        <v>9</v>
      </c>
      <c r="J2580" s="8" t="s">
        <v>66</v>
      </c>
    </row>
    <row r="2581" spans="1:10">
      <c r="A2581" s="5" t="s">
        <v>1290</v>
      </c>
      <c r="B2581" s="6">
        <v>44841.834591238425</v>
      </c>
      <c r="C2581" s="5" t="s">
        <v>56</v>
      </c>
      <c r="D2581" s="11"/>
      <c r="E2581" s="8"/>
      <c r="F2581" s="9">
        <v>4979.8</v>
      </c>
      <c r="I2581" s="7" t="s">
        <v>9</v>
      </c>
      <c r="J2581" s="8" t="s">
        <v>275</v>
      </c>
    </row>
    <row r="2582" spans="1:10">
      <c r="A2582" s="5" t="s">
        <v>1290</v>
      </c>
      <c r="B2582" s="6">
        <v>44841.834591238425</v>
      </c>
      <c r="C2582" s="5" t="s">
        <v>56</v>
      </c>
      <c r="D2582" s="11"/>
      <c r="E2582" s="8"/>
      <c r="F2582" s="9">
        <v>28030.3</v>
      </c>
      <c r="I2582" s="7" t="s">
        <v>9</v>
      </c>
      <c r="J2582" s="8" t="s">
        <v>191</v>
      </c>
    </row>
    <row r="2583" spans="1:10">
      <c r="A2583" s="5" t="s">
        <v>1290</v>
      </c>
      <c r="B2583" s="6">
        <v>44841.834591238425</v>
      </c>
      <c r="C2583" s="5" t="s">
        <v>56</v>
      </c>
      <c r="D2583" s="11"/>
      <c r="E2583" s="8"/>
      <c r="F2583" s="9">
        <v>7986.4</v>
      </c>
      <c r="I2583" s="7" t="s">
        <v>9</v>
      </c>
      <c r="J2583" s="8" t="s">
        <v>192</v>
      </c>
    </row>
    <row r="2584" spans="1:10">
      <c r="A2584" s="5" t="s">
        <v>1290</v>
      </c>
      <c r="B2584" s="6">
        <v>44841.834591238425</v>
      </c>
      <c r="C2584" s="5" t="s">
        <v>56</v>
      </c>
      <c r="D2584" s="11"/>
      <c r="E2584" s="8"/>
      <c r="F2584" s="9">
        <v>11639.8</v>
      </c>
      <c r="I2584" s="7" t="s">
        <v>9</v>
      </c>
      <c r="J2584" s="8" t="s">
        <v>276</v>
      </c>
    </row>
    <row r="2585" spans="1:10">
      <c r="A2585" s="10" t="s">
        <v>15</v>
      </c>
      <c r="B2585" s="3"/>
      <c r="C2585" s="3"/>
      <c r="D2585" s="16">
        <f>336880.33+14685.6</f>
        <v>351565.93</v>
      </c>
      <c r="E2585" s="8"/>
      <c r="F2585" s="22">
        <f>SUM(F2515:G2584)</f>
        <v>351565.93</v>
      </c>
      <c r="H2585" s="9"/>
      <c r="I2585" s="7"/>
      <c r="J2585" s="5"/>
    </row>
    <row r="2586" spans="1:10">
      <c r="A2586" s="12" t="s">
        <v>16</v>
      </c>
      <c r="B2586" s="12" t="s">
        <v>17</v>
      </c>
      <c r="C2586" s="12" t="s">
        <v>18</v>
      </c>
      <c r="D2586" s="11"/>
      <c r="E2586" s="8"/>
      <c r="H2586" s="9"/>
      <c r="I2586" s="7"/>
      <c r="J2586" s="5"/>
    </row>
    <row r="2587" spans="1:10" ht="15.75">
      <c r="A2587" s="5"/>
      <c r="B2587" s="6"/>
      <c r="C2587" s="5"/>
      <c r="D2587" s="21">
        <v>111977093</v>
      </c>
      <c r="E2587" s="8"/>
      <c r="H2587" s="9"/>
      <c r="I2587" s="7"/>
      <c r="J2587" s="5"/>
    </row>
    <row r="2588" spans="1:10" ht="15.75">
      <c r="A2588" s="5"/>
      <c r="B2588" s="6"/>
      <c r="C2588" s="5"/>
      <c r="D2588" s="21">
        <v>111977128</v>
      </c>
      <c r="E2588" s="8"/>
      <c r="H2588" s="9"/>
      <c r="I2588" s="7"/>
      <c r="J2588" s="5"/>
    </row>
    <row r="2589" spans="1:10">
      <c r="A2589" s="5"/>
      <c r="B2589" s="6"/>
      <c r="C2589" s="5"/>
      <c r="D2589" s="11"/>
      <c r="E2589" s="8"/>
      <c r="H2589" s="9"/>
      <c r="I2589" s="7"/>
      <c r="J2589" s="5"/>
    </row>
    <row r="2590" spans="1:10">
      <c r="A2590" s="1" t="s">
        <v>0</v>
      </c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1:10">
      <c r="A2591" s="3" t="s">
        <v>1270</v>
      </c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1:10">
      <c r="A2592" s="103" t="s">
        <v>0</v>
      </c>
      <c r="B2592" s="103" t="s">
        <v>2</v>
      </c>
      <c r="C2592" s="103" t="s">
        <v>3</v>
      </c>
      <c r="D2592" s="103" t="s">
        <v>4</v>
      </c>
      <c r="E2592" s="103" t="s">
        <v>5</v>
      </c>
      <c r="F2592" s="105" t="s">
        <v>6</v>
      </c>
      <c r="G2592" s="106"/>
      <c r="H2592" s="107"/>
      <c r="I2592" s="103" t="s">
        <v>7</v>
      </c>
      <c r="J2592" s="103" t="s">
        <v>8</v>
      </c>
    </row>
    <row r="2593" spans="1:10">
      <c r="A2593" s="104"/>
      <c r="B2593" s="104"/>
      <c r="C2593" s="104"/>
      <c r="D2593" s="104"/>
      <c r="E2593" s="104"/>
      <c r="F2593" s="46" t="s">
        <v>9</v>
      </c>
      <c r="G2593" s="46" t="s">
        <v>10</v>
      </c>
      <c r="H2593" s="46" t="s">
        <v>11</v>
      </c>
      <c r="I2593" s="104"/>
      <c r="J2593" s="104"/>
    </row>
    <row r="2594" spans="1:10">
      <c r="A2594" s="5" t="s">
        <v>1289</v>
      </c>
      <c r="B2594" s="6">
        <v>44842.388569502313</v>
      </c>
      <c r="C2594" s="5" t="s">
        <v>56</v>
      </c>
      <c r="D2594" s="11"/>
      <c r="E2594" s="8"/>
      <c r="F2594" s="9">
        <v>4659.3</v>
      </c>
      <c r="I2594" s="7" t="s">
        <v>9</v>
      </c>
      <c r="J2594" s="8" t="s">
        <v>186</v>
      </c>
    </row>
    <row r="2595" spans="1:10">
      <c r="A2595" s="5" t="s">
        <v>1289</v>
      </c>
      <c r="B2595" s="6">
        <v>44842.388569502313</v>
      </c>
      <c r="C2595" s="5" t="s">
        <v>56</v>
      </c>
      <c r="D2595" s="11"/>
      <c r="E2595" s="8"/>
      <c r="F2595" s="9">
        <v>7567.4</v>
      </c>
      <c r="I2595" s="7" t="s">
        <v>9</v>
      </c>
      <c r="J2595" s="5" t="s">
        <v>271</v>
      </c>
    </row>
    <row r="2596" spans="1:10">
      <c r="A2596" s="5" t="s">
        <v>1289</v>
      </c>
      <c r="B2596" s="6">
        <v>44842.388569502313</v>
      </c>
      <c r="C2596" s="5" t="s">
        <v>56</v>
      </c>
      <c r="D2596" s="11"/>
      <c r="E2596" s="8"/>
      <c r="F2596" s="9">
        <v>57660.800000000003</v>
      </c>
      <c r="I2596" s="7" t="s">
        <v>9</v>
      </c>
      <c r="J2596" s="8" t="s">
        <v>190</v>
      </c>
    </row>
    <row r="2597" spans="1:10">
      <c r="A2597" s="5" t="s">
        <v>1289</v>
      </c>
      <c r="B2597" s="6">
        <v>44842.388569502313</v>
      </c>
      <c r="C2597" s="5" t="s">
        <v>56</v>
      </c>
      <c r="D2597" s="11"/>
      <c r="E2597" s="8"/>
      <c r="F2597" s="9">
        <v>35210.300000000003</v>
      </c>
      <c r="I2597" s="7" t="s">
        <v>9</v>
      </c>
      <c r="J2597" s="8" t="s">
        <v>65</v>
      </c>
    </row>
    <row r="2598" spans="1:10">
      <c r="A2598" s="10" t="s">
        <v>15</v>
      </c>
      <c r="B2598" s="3"/>
      <c r="C2598" s="3"/>
      <c r="D2598" s="16">
        <f>104401.8+696</f>
        <v>105097.8</v>
      </c>
      <c r="E2598" s="8"/>
      <c r="F2598" s="22">
        <f>SUM(F2594:G2597)</f>
        <v>105097.8</v>
      </c>
      <c r="H2598" s="9"/>
      <c r="I2598" s="7"/>
      <c r="J2598" s="5"/>
    </row>
    <row r="2599" spans="1:10">
      <c r="A2599" s="12" t="s">
        <v>16</v>
      </c>
      <c r="B2599" s="12" t="s">
        <v>17</v>
      </c>
      <c r="C2599" s="12" t="s">
        <v>18</v>
      </c>
      <c r="D2599" s="11"/>
      <c r="E2599" s="8"/>
      <c r="H2599" s="9"/>
      <c r="I2599" s="7"/>
      <c r="J2599" s="5"/>
    </row>
    <row r="2600" spans="1:10" ht="15.75">
      <c r="A2600" s="5"/>
      <c r="B2600" s="6"/>
      <c r="C2600" s="5"/>
      <c r="D2600" s="21">
        <v>111977094</v>
      </c>
      <c r="E2600" s="8"/>
      <c r="H2600" s="9"/>
      <c r="I2600" s="7"/>
      <c r="J2600" s="5"/>
    </row>
    <row r="2601" spans="1:10" ht="15.75">
      <c r="A2601" s="5"/>
      <c r="B2601" s="6"/>
      <c r="C2601" s="5"/>
      <c r="D2601" s="21">
        <v>111977129</v>
      </c>
      <c r="E2601" s="8"/>
      <c r="H2601" s="9"/>
      <c r="I2601" s="7"/>
      <c r="J2601" s="5"/>
    </row>
    <row r="2602" spans="1:10">
      <c r="A2602" s="5"/>
      <c r="B2602" s="6"/>
      <c r="C2602" s="5"/>
      <c r="D2602" s="11"/>
      <c r="E2602" s="8"/>
      <c r="H2602" s="9"/>
      <c r="I2602" s="7"/>
      <c r="J2602" s="5"/>
    </row>
    <row r="2603" spans="1:10">
      <c r="A2603" s="5" t="s">
        <v>1288</v>
      </c>
      <c r="B2603" s="6">
        <v>44842.582784942133</v>
      </c>
      <c r="C2603" s="5" t="s">
        <v>56</v>
      </c>
      <c r="D2603" s="13">
        <v>45143244969</v>
      </c>
      <c r="E2603" s="8" t="s">
        <v>21</v>
      </c>
      <c r="H2603" s="9">
        <v>306</v>
      </c>
      <c r="I2603" s="5" t="s">
        <v>22</v>
      </c>
      <c r="J2603" s="5" t="s">
        <v>58</v>
      </c>
    </row>
    <row r="2604" spans="1:10">
      <c r="A2604" s="5" t="s">
        <v>1288</v>
      </c>
      <c r="B2604" s="6">
        <v>44842.582784942133</v>
      </c>
      <c r="C2604" s="5" t="s">
        <v>56</v>
      </c>
      <c r="D2604" s="11">
        <v>63348</v>
      </c>
      <c r="E2604" s="5" t="s">
        <v>409</v>
      </c>
      <c r="H2604" s="9">
        <v>49991</v>
      </c>
      <c r="I2604" s="5" t="s">
        <v>22</v>
      </c>
      <c r="J2604" s="5" t="s">
        <v>58</v>
      </c>
    </row>
    <row r="2605" spans="1:10">
      <c r="A2605" s="5" t="s">
        <v>1288</v>
      </c>
      <c r="B2605" s="6">
        <v>44842.582784942133</v>
      </c>
      <c r="C2605" s="5" t="s">
        <v>56</v>
      </c>
      <c r="D2605" s="11">
        <v>63367</v>
      </c>
      <c r="E2605" s="5" t="s">
        <v>409</v>
      </c>
      <c r="H2605" s="9">
        <v>48650.7</v>
      </c>
      <c r="I2605" s="5" t="s">
        <v>22</v>
      </c>
      <c r="J2605" s="5" t="s">
        <v>58</v>
      </c>
    </row>
    <row r="2606" spans="1:10">
      <c r="A2606" s="5" t="s">
        <v>1288</v>
      </c>
      <c r="B2606" s="6">
        <v>44842.582784942133</v>
      </c>
      <c r="C2606" s="5" t="s">
        <v>56</v>
      </c>
      <c r="D2606" s="11">
        <v>63398</v>
      </c>
      <c r="E2606" s="5" t="s">
        <v>409</v>
      </c>
      <c r="H2606" s="9">
        <v>40956.400000000001</v>
      </c>
      <c r="I2606" s="5" t="s">
        <v>22</v>
      </c>
      <c r="J2606" s="5" t="s">
        <v>58</v>
      </c>
    </row>
    <row r="2607" spans="1:10">
      <c r="A2607" s="5" t="s">
        <v>1288</v>
      </c>
      <c r="B2607" s="6">
        <v>44842.582784942133</v>
      </c>
      <c r="C2607" s="5" t="s">
        <v>56</v>
      </c>
      <c r="D2607" s="11">
        <v>63426</v>
      </c>
      <c r="E2607" s="5" t="s">
        <v>409</v>
      </c>
      <c r="H2607" s="9">
        <v>2625.68</v>
      </c>
      <c r="I2607" s="5" t="s">
        <v>22</v>
      </c>
      <c r="J2607" s="5" t="s">
        <v>58</v>
      </c>
    </row>
    <row r="2608" spans="1:10">
      <c r="A2608" s="5" t="s">
        <v>1288</v>
      </c>
      <c r="B2608" s="6">
        <v>44842.582784942133</v>
      </c>
      <c r="C2608" s="5" t="s">
        <v>56</v>
      </c>
      <c r="D2608" s="11">
        <v>63460</v>
      </c>
      <c r="E2608" s="5" t="s">
        <v>409</v>
      </c>
      <c r="H2608" s="9">
        <v>1341.34</v>
      </c>
      <c r="I2608" s="5" t="s">
        <v>22</v>
      </c>
      <c r="J2608" s="5" t="s">
        <v>58</v>
      </c>
    </row>
    <row r="2609" spans="1:10">
      <c r="A2609" s="5" t="s">
        <v>1288</v>
      </c>
      <c r="B2609" s="6">
        <v>44842.582784942133</v>
      </c>
      <c r="C2609" s="5" t="s">
        <v>56</v>
      </c>
      <c r="D2609" s="13">
        <v>295402000560011</v>
      </c>
      <c r="E2609" s="5" t="s">
        <v>60</v>
      </c>
      <c r="H2609" s="9">
        <v>9671.94</v>
      </c>
      <c r="I2609" s="5" t="s">
        <v>22</v>
      </c>
      <c r="J2609" s="8" t="s">
        <v>61</v>
      </c>
    </row>
    <row r="2610" spans="1:10">
      <c r="A2610" s="5" t="s">
        <v>1288</v>
      </c>
      <c r="B2610" s="6">
        <v>44842.582784942133</v>
      </c>
      <c r="C2610" s="5" t="s">
        <v>56</v>
      </c>
      <c r="D2610" s="11">
        <v>279915</v>
      </c>
      <c r="E2610" s="5" t="s">
        <v>57</v>
      </c>
      <c r="H2610" s="9">
        <v>4000</v>
      </c>
      <c r="I2610" s="5" t="s">
        <v>22</v>
      </c>
      <c r="J2610" s="5" t="s">
        <v>58</v>
      </c>
    </row>
    <row r="2611" spans="1:10">
      <c r="A2611" s="5" t="s">
        <v>1288</v>
      </c>
      <c r="B2611" s="6">
        <v>44842.582784942133</v>
      </c>
      <c r="C2611" s="5" t="s">
        <v>56</v>
      </c>
      <c r="D2611" s="13">
        <v>295402000560018</v>
      </c>
      <c r="E2611" s="5" t="s">
        <v>60</v>
      </c>
      <c r="H2611" s="9">
        <v>21437.38</v>
      </c>
      <c r="I2611" s="5" t="s">
        <v>22</v>
      </c>
      <c r="J2611" s="5" t="s">
        <v>195</v>
      </c>
    </row>
    <row r="2612" spans="1:10">
      <c r="A2612" s="5" t="s">
        <v>1288</v>
      </c>
      <c r="B2612" s="6">
        <v>44842.582784942133</v>
      </c>
      <c r="C2612" s="5" t="s">
        <v>56</v>
      </c>
      <c r="D2612" s="11">
        <v>623310</v>
      </c>
      <c r="E2612" s="8" t="s">
        <v>47</v>
      </c>
      <c r="H2612" s="9">
        <v>13920</v>
      </c>
      <c r="I2612" s="5" t="s">
        <v>22</v>
      </c>
      <c r="J2612" s="5" t="s">
        <v>200</v>
      </c>
    </row>
    <row r="2613" spans="1:10">
      <c r="A2613" s="5" t="s">
        <v>1288</v>
      </c>
      <c r="B2613" s="6">
        <v>44842.582784942133</v>
      </c>
      <c r="C2613" s="5" t="s">
        <v>56</v>
      </c>
      <c r="D2613" s="11">
        <v>623311</v>
      </c>
      <c r="E2613" s="5" t="s">
        <v>57</v>
      </c>
      <c r="H2613" s="9">
        <v>191515</v>
      </c>
      <c r="I2613" s="5" t="s">
        <v>22</v>
      </c>
      <c r="J2613" s="5" t="s">
        <v>200</v>
      </c>
    </row>
    <row r="2614" spans="1:10">
      <c r="A2614" s="10" t="s">
        <v>15</v>
      </c>
      <c r="B2614" s="3"/>
      <c r="C2614" s="3"/>
      <c r="D2614" s="11"/>
      <c r="E2614" s="8"/>
      <c r="H2614" s="9"/>
      <c r="I2614" s="7"/>
      <c r="J2614" s="5"/>
    </row>
    <row r="2615" spans="1:10">
      <c r="A2615" s="12" t="s">
        <v>16</v>
      </c>
      <c r="B2615" s="12" t="s">
        <v>17</v>
      </c>
      <c r="C2615" s="12" t="s">
        <v>18</v>
      </c>
      <c r="D2615" s="11"/>
      <c r="E2615" s="8"/>
      <c r="H2615" s="9"/>
      <c r="I2615" s="7"/>
      <c r="J2615" s="5"/>
    </row>
    <row r="2616" spans="1:10">
      <c r="A2616" s="58" t="s">
        <v>498</v>
      </c>
      <c r="B2616" s="23"/>
      <c r="C2616" s="23"/>
    </row>
    <row r="2617" spans="1:10">
      <c r="A2617" s="59" t="s">
        <v>1332</v>
      </c>
      <c r="B2617" s="23"/>
      <c r="C2617" s="23"/>
    </row>
    <row r="2619" spans="1:10">
      <c r="A2619" s="1" t="s">
        <v>0</v>
      </c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1:10">
      <c r="A2620" s="3" t="s">
        <v>1337</v>
      </c>
      <c r="B2620" s="2"/>
      <c r="C2620" s="2"/>
      <c r="D2620" s="2"/>
      <c r="E2620" s="2"/>
      <c r="F2620" s="2"/>
      <c r="G2620" s="2"/>
      <c r="H2620" s="2"/>
      <c r="I2620" s="2"/>
      <c r="J2620" s="2"/>
    </row>
    <row r="2621" spans="1:10">
      <c r="A2621" s="103" t="s">
        <v>0</v>
      </c>
      <c r="B2621" s="103" t="s">
        <v>2</v>
      </c>
      <c r="C2621" s="103" t="s">
        <v>3</v>
      </c>
      <c r="D2621" s="103" t="s">
        <v>4</v>
      </c>
      <c r="E2621" s="103" t="s">
        <v>5</v>
      </c>
      <c r="F2621" s="105" t="s">
        <v>6</v>
      </c>
      <c r="G2621" s="106"/>
      <c r="H2621" s="107"/>
      <c r="I2621" s="103" t="s">
        <v>7</v>
      </c>
      <c r="J2621" s="103" t="s">
        <v>8</v>
      </c>
    </row>
    <row r="2622" spans="1:10">
      <c r="A2622" s="104"/>
      <c r="B2622" s="104"/>
      <c r="C2622" s="104"/>
      <c r="D2622" s="104"/>
      <c r="E2622" s="104"/>
      <c r="F2622" s="46" t="s">
        <v>9</v>
      </c>
      <c r="G2622" s="46" t="s">
        <v>10</v>
      </c>
      <c r="H2622" s="46" t="s">
        <v>11</v>
      </c>
      <c r="I2622" s="104"/>
      <c r="J2622" s="104"/>
    </row>
    <row r="2623" spans="1:10">
      <c r="A2623" s="5" t="s">
        <v>1350</v>
      </c>
      <c r="B2623" s="6">
        <v>44844.444589143517</v>
      </c>
      <c r="C2623" s="5" t="s">
        <v>56</v>
      </c>
      <c r="D2623" s="7"/>
      <c r="E2623" s="8"/>
      <c r="F2623" s="9">
        <v>123610.5</v>
      </c>
      <c r="I2623" s="7" t="s">
        <v>9</v>
      </c>
      <c r="J2623" s="8" t="s">
        <v>204</v>
      </c>
    </row>
    <row r="2624" spans="1:10">
      <c r="A2624" s="5" t="s">
        <v>1350</v>
      </c>
      <c r="B2624" s="6">
        <v>44844.444589143517</v>
      </c>
      <c r="C2624" s="5" t="s">
        <v>56</v>
      </c>
      <c r="D2624" s="7"/>
      <c r="E2624" s="8"/>
      <c r="F2624" s="9">
        <v>12328.5</v>
      </c>
      <c r="I2624" s="7" t="s">
        <v>9</v>
      </c>
      <c r="J2624" s="8" t="s">
        <v>186</v>
      </c>
    </row>
    <row r="2625" spans="1:10">
      <c r="A2625" s="5" t="s">
        <v>1350</v>
      </c>
      <c r="B2625" s="6">
        <v>44844.444589143517</v>
      </c>
      <c r="C2625" s="5" t="s">
        <v>56</v>
      </c>
      <c r="D2625" s="7"/>
      <c r="E2625" s="8"/>
      <c r="F2625" s="9">
        <v>5259</v>
      </c>
      <c r="I2625" s="7" t="s">
        <v>9</v>
      </c>
      <c r="J2625" s="8" t="s">
        <v>187</v>
      </c>
    </row>
    <row r="2626" spans="1:10">
      <c r="A2626" s="5" t="s">
        <v>1350</v>
      </c>
      <c r="B2626" s="6">
        <v>44844.444589143517</v>
      </c>
      <c r="C2626" s="5" t="s">
        <v>56</v>
      </c>
      <c r="D2626" s="7"/>
      <c r="E2626" s="8"/>
      <c r="F2626" s="9">
        <v>11061.4</v>
      </c>
      <c r="I2626" s="7" t="s">
        <v>9</v>
      </c>
      <c r="J2626" s="5" t="s">
        <v>64</v>
      </c>
    </row>
    <row r="2627" spans="1:10">
      <c r="A2627" s="5" t="s">
        <v>1350</v>
      </c>
      <c r="B2627" s="6">
        <v>44844.444589143517</v>
      </c>
      <c r="C2627" s="5" t="s">
        <v>56</v>
      </c>
      <c r="D2627" s="7"/>
      <c r="E2627" s="8"/>
      <c r="F2627" s="9">
        <v>8619.9</v>
      </c>
      <c r="I2627" s="7" t="s">
        <v>9</v>
      </c>
      <c r="J2627" s="5" t="s">
        <v>271</v>
      </c>
    </row>
    <row r="2628" spans="1:10">
      <c r="A2628" s="5" t="s">
        <v>1350</v>
      </c>
      <c r="B2628" s="6">
        <v>44844.444589143517</v>
      </c>
      <c r="C2628" s="5" t="s">
        <v>56</v>
      </c>
      <c r="D2628" s="7"/>
      <c r="E2628" s="8"/>
      <c r="F2628" s="9">
        <v>6518.6</v>
      </c>
      <c r="I2628" s="7" t="s">
        <v>9</v>
      </c>
      <c r="J2628" s="8" t="s">
        <v>189</v>
      </c>
    </row>
    <row r="2629" spans="1:10">
      <c r="A2629" s="5" t="s">
        <v>1350</v>
      </c>
      <c r="B2629" s="6">
        <v>44844.444589143517</v>
      </c>
      <c r="C2629" s="5" t="s">
        <v>56</v>
      </c>
      <c r="D2629" s="7"/>
      <c r="E2629" s="8"/>
      <c r="F2629" s="9">
        <v>10015.1</v>
      </c>
      <c r="I2629" s="7" t="s">
        <v>9</v>
      </c>
      <c r="J2629" s="5" t="s">
        <v>198</v>
      </c>
    </row>
    <row r="2630" spans="1:10">
      <c r="A2630" s="5" t="s">
        <v>1350</v>
      </c>
      <c r="B2630" s="6">
        <v>44844.444589143517</v>
      </c>
      <c r="C2630" s="5" t="s">
        <v>56</v>
      </c>
      <c r="D2630" s="7"/>
      <c r="E2630" s="8"/>
      <c r="F2630" s="9">
        <v>15383.2</v>
      </c>
      <c r="I2630" s="7" t="s">
        <v>9</v>
      </c>
      <c r="J2630" s="5" t="s">
        <v>272</v>
      </c>
    </row>
    <row r="2631" spans="1:10">
      <c r="A2631" s="5" t="s">
        <v>1350</v>
      </c>
      <c r="B2631" s="6">
        <v>44844.444589143517</v>
      </c>
      <c r="C2631" s="5" t="s">
        <v>56</v>
      </c>
      <c r="D2631" s="7"/>
      <c r="E2631" s="8"/>
      <c r="F2631" s="9">
        <v>11764.1</v>
      </c>
      <c r="I2631" s="7" t="s">
        <v>9</v>
      </c>
      <c r="J2631" s="8" t="s">
        <v>190</v>
      </c>
    </row>
    <row r="2632" spans="1:10">
      <c r="A2632" s="5" t="s">
        <v>1350</v>
      </c>
      <c r="B2632" s="6">
        <v>44844.444589143517</v>
      </c>
      <c r="C2632" s="5" t="s">
        <v>56</v>
      </c>
      <c r="D2632" s="7"/>
      <c r="E2632" s="8"/>
      <c r="F2632" s="9">
        <v>10095.5</v>
      </c>
      <c r="I2632" s="7" t="s">
        <v>9</v>
      </c>
      <c r="J2632" s="8" t="s">
        <v>65</v>
      </c>
    </row>
    <row r="2633" spans="1:10">
      <c r="A2633" s="5" t="s">
        <v>1350</v>
      </c>
      <c r="B2633" s="6">
        <v>44844.444589143517</v>
      </c>
      <c r="C2633" s="5" t="s">
        <v>56</v>
      </c>
      <c r="D2633" s="7"/>
      <c r="E2633" s="8"/>
      <c r="F2633" s="9">
        <v>4820.7</v>
      </c>
      <c r="I2633" s="7" t="s">
        <v>9</v>
      </c>
      <c r="J2633" s="8" t="s">
        <v>205</v>
      </c>
    </row>
    <row r="2634" spans="1:10">
      <c r="A2634" s="5" t="s">
        <v>1350</v>
      </c>
      <c r="B2634" s="6">
        <v>44844.444589143517</v>
      </c>
      <c r="C2634" s="5" t="s">
        <v>56</v>
      </c>
      <c r="D2634" s="7"/>
      <c r="E2634" s="8"/>
      <c r="F2634" s="9">
        <v>440</v>
      </c>
      <c r="I2634" s="7" t="s">
        <v>9</v>
      </c>
      <c r="J2634" s="8" t="s">
        <v>199</v>
      </c>
    </row>
    <row r="2635" spans="1:10">
      <c r="A2635" s="5" t="s">
        <v>1350</v>
      </c>
      <c r="B2635" s="6">
        <v>44844.444589143517</v>
      </c>
      <c r="C2635" s="5" t="s">
        <v>56</v>
      </c>
      <c r="D2635" s="7"/>
      <c r="E2635" s="8"/>
      <c r="F2635" s="9">
        <v>1009.5</v>
      </c>
      <c r="I2635" s="7" t="s">
        <v>9</v>
      </c>
      <c r="J2635" s="8" t="s">
        <v>273</v>
      </c>
    </row>
    <row r="2636" spans="1:10">
      <c r="A2636" s="5" t="s">
        <v>1350</v>
      </c>
      <c r="B2636" s="6">
        <v>44844.444589143517</v>
      </c>
      <c r="C2636" s="5" t="s">
        <v>56</v>
      </c>
      <c r="D2636" s="7"/>
      <c r="E2636" s="8"/>
      <c r="F2636" s="9">
        <v>1640</v>
      </c>
      <c r="I2636" s="7" t="s">
        <v>9</v>
      </c>
      <c r="J2636" s="8" t="s">
        <v>274</v>
      </c>
    </row>
    <row r="2637" spans="1:10">
      <c r="A2637" s="5" t="s">
        <v>1350</v>
      </c>
      <c r="B2637" s="6">
        <v>44844.444589143517</v>
      </c>
      <c r="C2637" s="5" t="s">
        <v>56</v>
      </c>
      <c r="D2637" s="7"/>
      <c r="E2637" s="8"/>
      <c r="F2637" s="9">
        <v>3150.5</v>
      </c>
      <c r="I2637" s="7" t="s">
        <v>9</v>
      </c>
      <c r="J2637" s="8" t="s">
        <v>66</v>
      </c>
    </row>
    <row r="2638" spans="1:10">
      <c r="A2638" s="5" t="s">
        <v>1350</v>
      </c>
      <c r="B2638" s="6">
        <v>44844.444589143517</v>
      </c>
      <c r="C2638" s="5" t="s">
        <v>56</v>
      </c>
      <c r="D2638" s="7"/>
      <c r="E2638" s="8"/>
      <c r="F2638" s="9">
        <v>16001.7</v>
      </c>
      <c r="I2638" s="7" t="s">
        <v>9</v>
      </c>
      <c r="J2638" s="8" t="s">
        <v>275</v>
      </c>
    </row>
    <row r="2639" spans="1:10">
      <c r="A2639" s="5" t="s">
        <v>1350</v>
      </c>
      <c r="B2639" s="6">
        <v>44844.444589143517</v>
      </c>
      <c r="C2639" s="5" t="s">
        <v>56</v>
      </c>
      <c r="D2639" s="7"/>
      <c r="E2639" s="8"/>
      <c r="F2639" s="9">
        <v>13461.4</v>
      </c>
      <c r="I2639" s="7" t="s">
        <v>9</v>
      </c>
      <c r="J2639" s="8" t="s">
        <v>191</v>
      </c>
    </row>
    <row r="2640" spans="1:10">
      <c r="A2640" s="5" t="s">
        <v>1350</v>
      </c>
      <c r="B2640" s="6">
        <v>44844.444589143517</v>
      </c>
      <c r="C2640" s="5" t="s">
        <v>56</v>
      </c>
      <c r="D2640" s="7"/>
      <c r="E2640" s="8"/>
      <c r="F2640" s="9">
        <v>8168.8</v>
      </c>
      <c r="I2640" s="7" t="s">
        <v>9</v>
      </c>
      <c r="J2640" s="8" t="s">
        <v>192</v>
      </c>
    </row>
    <row r="2641" spans="1:10">
      <c r="A2641" s="5" t="s">
        <v>1350</v>
      </c>
      <c r="B2641" s="6">
        <v>44844.444589143517</v>
      </c>
      <c r="C2641" s="5" t="s">
        <v>56</v>
      </c>
      <c r="D2641" s="7"/>
      <c r="E2641" s="8"/>
      <c r="F2641" s="9">
        <v>8961.5</v>
      </c>
      <c r="I2641" s="7" t="s">
        <v>9</v>
      </c>
      <c r="J2641" s="8" t="s">
        <v>276</v>
      </c>
    </row>
    <row r="2642" spans="1:10">
      <c r="A2642" s="10" t="s">
        <v>15</v>
      </c>
      <c r="B2642" s="3"/>
      <c r="C2642" s="3"/>
      <c r="D2642" s="11"/>
      <c r="E2642" s="8"/>
      <c r="F2642" s="14">
        <f>SUM(F2623:G2641)</f>
        <v>272309.90000000002</v>
      </c>
      <c r="H2642" s="9"/>
      <c r="I2642" s="7"/>
      <c r="J2642" s="5"/>
    </row>
    <row r="2643" spans="1:10">
      <c r="A2643" s="12" t="s">
        <v>16</v>
      </c>
      <c r="B2643" s="12" t="s">
        <v>17</v>
      </c>
      <c r="C2643" s="12" t="s">
        <v>18</v>
      </c>
      <c r="D2643" s="11"/>
      <c r="E2643" s="8"/>
      <c r="H2643" s="9"/>
      <c r="I2643" s="7"/>
      <c r="J2643" s="5"/>
    </row>
    <row r="2644" spans="1:10" ht="15.75">
      <c r="A2644" s="5"/>
      <c r="B2644" s="6"/>
      <c r="C2644" s="5"/>
      <c r="D2644" s="21">
        <v>111977095</v>
      </c>
      <c r="E2644" s="8"/>
      <c r="H2644" s="9"/>
      <c r="I2644" s="7"/>
      <c r="J2644" s="5"/>
    </row>
    <row r="2645" spans="1:10" ht="15.75">
      <c r="A2645" s="5"/>
      <c r="B2645" s="6"/>
      <c r="C2645" s="5"/>
      <c r="D2645" s="21">
        <v>111977130</v>
      </c>
      <c r="E2645" s="8"/>
      <c r="H2645" s="9"/>
      <c r="I2645" s="7"/>
      <c r="J2645" s="5"/>
    </row>
    <row r="2646" spans="1:10">
      <c r="A2646" s="5"/>
      <c r="B2646" s="6"/>
      <c r="C2646" s="5"/>
      <c r="D2646" s="11"/>
      <c r="E2646" s="8"/>
      <c r="H2646" s="9"/>
      <c r="I2646" s="7"/>
      <c r="J2646" s="5"/>
    </row>
    <row r="2647" spans="1:10">
      <c r="A2647" s="5" t="s">
        <v>1348</v>
      </c>
      <c r="B2647" s="6">
        <v>44844.839536435182</v>
      </c>
      <c r="C2647" s="5" t="s">
        <v>56</v>
      </c>
      <c r="D2647" s="11"/>
      <c r="E2647" s="8"/>
      <c r="G2647" s="9">
        <v>2677.2</v>
      </c>
      <c r="I2647" s="7" t="s">
        <v>10</v>
      </c>
      <c r="J2647" s="5" t="s">
        <v>58</v>
      </c>
    </row>
    <row r="2648" spans="1:10">
      <c r="A2648" s="5" t="s">
        <v>1349</v>
      </c>
      <c r="B2648" s="6">
        <v>44844.839536435182</v>
      </c>
      <c r="C2648" s="5" t="s">
        <v>202</v>
      </c>
      <c r="D2648" s="11">
        <v>341890</v>
      </c>
      <c r="E2648" s="5" t="s">
        <v>194</v>
      </c>
      <c r="H2648" s="9">
        <v>1219.03</v>
      </c>
      <c r="I2648" s="5" t="s">
        <v>22</v>
      </c>
      <c r="J2648" s="5" t="s">
        <v>197</v>
      </c>
    </row>
    <row r="2649" spans="1:10">
      <c r="A2649" s="5" t="s">
        <v>1349</v>
      </c>
      <c r="B2649" s="6">
        <v>44844.839536435182</v>
      </c>
      <c r="C2649" s="5" t="s">
        <v>202</v>
      </c>
      <c r="D2649" s="13">
        <v>45143251885</v>
      </c>
      <c r="E2649" s="5" t="s">
        <v>57</v>
      </c>
      <c r="H2649" s="9">
        <v>0.04</v>
      </c>
      <c r="I2649" s="5" t="s">
        <v>22</v>
      </c>
      <c r="J2649" s="5" t="s">
        <v>200</v>
      </c>
    </row>
    <row r="2650" spans="1:10">
      <c r="A2650" s="5" t="s">
        <v>1348</v>
      </c>
      <c r="B2650" s="6">
        <v>44844.839536435182</v>
      </c>
      <c r="C2650" s="5" t="s">
        <v>56</v>
      </c>
      <c r="D2650" s="13">
        <v>45132878838</v>
      </c>
      <c r="E2650" s="5" t="s">
        <v>57</v>
      </c>
      <c r="H2650" s="9">
        <v>28934.25</v>
      </c>
      <c r="I2650" s="5" t="s">
        <v>22</v>
      </c>
      <c r="J2650" s="8" t="s">
        <v>62</v>
      </c>
    </row>
    <row r="2651" spans="1:10">
      <c r="A2651" s="5" t="s">
        <v>1348</v>
      </c>
      <c r="B2651" s="6">
        <v>44844.839536435182</v>
      </c>
      <c r="C2651" s="5" t="s">
        <v>56</v>
      </c>
      <c r="D2651" s="11">
        <v>73996</v>
      </c>
      <c r="E2651" s="5" t="s">
        <v>194</v>
      </c>
      <c r="H2651" s="9">
        <v>7239</v>
      </c>
      <c r="I2651" s="5" t="s">
        <v>22</v>
      </c>
      <c r="J2651" s="5" t="s">
        <v>58</v>
      </c>
    </row>
    <row r="2652" spans="1:10">
      <c r="A2652" s="5" t="s">
        <v>1348</v>
      </c>
      <c r="B2652" s="6">
        <v>44844.839536435182</v>
      </c>
      <c r="C2652" s="5" t="s">
        <v>56</v>
      </c>
      <c r="D2652" s="13">
        <v>45122997894</v>
      </c>
      <c r="E2652" s="5" t="s">
        <v>57</v>
      </c>
      <c r="H2652" s="9">
        <v>1509.39</v>
      </c>
      <c r="I2652" s="5" t="s">
        <v>22</v>
      </c>
      <c r="J2652" s="5" t="s">
        <v>197</v>
      </c>
    </row>
    <row r="2653" spans="1:10">
      <c r="A2653" s="5" t="s">
        <v>1348</v>
      </c>
      <c r="B2653" s="6">
        <v>44844.839536435182</v>
      </c>
      <c r="C2653" s="5" t="s">
        <v>56</v>
      </c>
      <c r="D2653" s="13">
        <v>45172938258</v>
      </c>
      <c r="E2653" s="5" t="s">
        <v>57</v>
      </c>
      <c r="H2653" s="9">
        <v>74.88</v>
      </c>
      <c r="I2653" s="5" t="s">
        <v>22</v>
      </c>
      <c r="J2653" s="5" t="s">
        <v>197</v>
      </c>
    </row>
    <row r="2654" spans="1:10">
      <c r="A2654" s="5" t="s">
        <v>1348</v>
      </c>
      <c r="B2654" s="6">
        <v>44844.839536435182</v>
      </c>
      <c r="C2654" s="5" t="s">
        <v>56</v>
      </c>
      <c r="D2654" s="13">
        <v>45122998338</v>
      </c>
      <c r="E2654" s="5" t="s">
        <v>57</v>
      </c>
      <c r="H2654" s="9">
        <v>5210.8900000000003</v>
      </c>
      <c r="I2654" s="5" t="s">
        <v>22</v>
      </c>
      <c r="J2654" s="5" t="s">
        <v>197</v>
      </c>
    </row>
    <row r="2655" spans="1:10">
      <c r="A2655" s="5" t="s">
        <v>1348</v>
      </c>
      <c r="B2655" s="6">
        <v>44844.839536435182</v>
      </c>
      <c r="C2655" s="5" t="s">
        <v>56</v>
      </c>
      <c r="D2655" s="13">
        <v>45162971372</v>
      </c>
      <c r="E2655" s="5" t="s">
        <v>57</v>
      </c>
      <c r="H2655" s="9">
        <v>1840.7</v>
      </c>
      <c r="I2655" s="5" t="s">
        <v>22</v>
      </c>
      <c r="J2655" s="5" t="s">
        <v>197</v>
      </c>
    </row>
    <row r="2656" spans="1:10">
      <c r="A2656" s="5" t="s">
        <v>1348</v>
      </c>
      <c r="B2656" s="6">
        <v>44844.839536435182</v>
      </c>
      <c r="C2656" s="5" t="s">
        <v>56</v>
      </c>
      <c r="D2656" s="13">
        <v>45143248676</v>
      </c>
      <c r="E2656" s="5" t="s">
        <v>57</v>
      </c>
      <c r="H2656" s="9">
        <v>524</v>
      </c>
      <c r="I2656" s="5" t="s">
        <v>22</v>
      </c>
      <c r="J2656" s="5" t="s">
        <v>197</v>
      </c>
    </row>
    <row r="2657" spans="1:10">
      <c r="A2657" s="5" t="s">
        <v>1348</v>
      </c>
      <c r="B2657" s="6">
        <v>44844.839536435182</v>
      </c>
      <c r="C2657" s="5" t="s">
        <v>56</v>
      </c>
      <c r="D2657" s="13">
        <v>45162971695</v>
      </c>
      <c r="E2657" s="5" t="s">
        <v>57</v>
      </c>
      <c r="H2657" s="9">
        <v>374.4</v>
      </c>
      <c r="I2657" s="5" t="s">
        <v>22</v>
      </c>
      <c r="J2657" s="5" t="s">
        <v>197</v>
      </c>
    </row>
    <row r="2658" spans="1:10">
      <c r="A2658" s="5" t="s">
        <v>1348</v>
      </c>
      <c r="B2658" s="6">
        <v>44844.839536435182</v>
      </c>
      <c r="C2658" s="5" t="s">
        <v>56</v>
      </c>
      <c r="D2658" s="13">
        <v>45162971865</v>
      </c>
      <c r="E2658" s="5" t="s">
        <v>57</v>
      </c>
      <c r="H2658" s="9">
        <v>421.61</v>
      </c>
      <c r="I2658" s="5" t="s">
        <v>22</v>
      </c>
      <c r="J2658" s="5" t="s">
        <v>197</v>
      </c>
    </row>
    <row r="2659" spans="1:10">
      <c r="A2659" s="5" t="s">
        <v>1348</v>
      </c>
      <c r="B2659" s="6">
        <v>44844.839536435182</v>
      </c>
      <c r="C2659" s="5" t="s">
        <v>56</v>
      </c>
      <c r="D2659" s="13">
        <v>52416224547</v>
      </c>
      <c r="E2659" s="5" t="s">
        <v>57</v>
      </c>
      <c r="H2659" s="9">
        <v>1356</v>
      </c>
      <c r="I2659" s="5" t="s">
        <v>22</v>
      </c>
      <c r="J2659" s="5" t="s">
        <v>197</v>
      </c>
    </row>
    <row r="2660" spans="1:10">
      <c r="A2660" s="5" t="s">
        <v>1348</v>
      </c>
      <c r="B2660" s="6">
        <v>44844.839536435182</v>
      </c>
      <c r="C2660" s="5" t="s">
        <v>56</v>
      </c>
      <c r="D2660" s="13">
        <v>45143248951</v>
      </c>
      <c r="E2660" s="5" t="s">
        <v>57</v>
      </c>
      <c r="H2660" s="9">
        <v>1626.72</v>
      </c>
      <c r="I2660" s="5" t="s">
        <v>22</v>
      </c>
      <c r="J2660" s="5" t="s">
        <v>197</v>
      </c>
    </row>
    <row r="2661" spans="1:10">
      <c r="A2661" s="5" t="s">
        <v>1348</v>
      </c>
      <c r="B2661" s="6">
        <v>44844.839536435182</v>
      </c>
      <c r="C2661" s="5" t="s">
        <v>56</v>
      </c>
      <c r="D2661" s="13">
        <v>45132878911</v>
      </c>
      <c r="E2661" s="5" t="s">
        <v>57</v>
      </c>
      <c r="H2661" s="9">
        <v>216.98</v>
      </c>
      <c r="I2661" s="5" t="s">
        <v>22</v>
      </c>
      <c r="J2661" s="5" t="s">
        <v>197</v>
      </c>
    </row>
    <row r="2662" spans="1:10">
      <c r="A2662" s="5" t="s">
        <v>1348</v>
      </c>
      <c r="B2662" s="6">
        <v>44844.839536435182</v>
      </c>
      <c r="C2662" s="5" t="s">
        <v>56</v>
      </c>
      <c r="D2662" s="13">
        <v>45132879148</v>
      </c>
      <c r="E2662" s="5" t="s">
        <v>57</v>
      </c>
      <c r="H2662" s="9">
        <v>106.13</v>
      </c>
      <c r="I2662" s="5" t="s">
        <v>22</v>
      </c>
      <c r="J2662" s="5" t="s">
        <v>197</v>
      </c>
    </row>
    <row r="2663" spans="1:10">
      <c r="A2663" s="5" t="s">
        <v>1348</v>
      </c>
      <c r="B2663" s="6">
        <v>44844.839536435182</v>
      </c>
      <c r="C2663" s="5" t="s">
        <v>56</v>
      </c>
      <c r="D2663" s="13">
        <v>45143249791</v>
      </c>
      <c r="E2663" s="5" t="s">
        <v>57</v>
      </c>
      <c r="H2663" s="9">
        <v>840</v>
      </c>
      <c r="I2663" s="5" t="s">
        <v>22</v>
      </c>
      <c r="J2663" s="5" t="s">
        <v>197</v>
      </c>
    </row>
    <row r="2664" spans="1:10">
      <c r="A2664" s="5" t="s">
        <v>1348</v>
      </c>
      <c r="B2664" s="6">
        <v>44844.839536435182</v>
      </c>
      <c r="C2664" s="5" t="s">
        <v>56</v>
      </c>
      <c r="D2664" s="13">
        <v>45113015512</v>
      </c>
      <c r="E2664" s="5" t="s">
        <v>57</v>
      </c>
      <c r="H2664" s="9">
        <v>612</v>
      </c>
      <c r="I2664" s="5" t="s">
        <v>22</v>
      </c>
      <c r="J2664" s="5" t="s">
        <v>197</v>
      </c>
    </row>
    <row r="2665" spans="1:10">
      <c r="A2665" s="5" t="s">
        <v>1348</v>
      </c>
      <c r="B2665" s="6">
        <v>44844.839536435182</v>
      </c>
      <c r="C2665" s="5" t="s">
        <v>56</v>
      </c>
      <c r="D2665" s="13">
        <v>45143250603</v>
      </c>
      <c r="E2665" s="5" t="s">
        <v>57</v>
      </c>
      <c r="H2665" s="9">
        <v>1208.08</v>
      </c>
      <c r="I2665" s="5" t="s">
        <v>22</v>
      </c>
      <c r="J2665" s="5" t="s">
        <v>197</v>
      </c>
    </row>
    <row r="2666" spans="1:10">
      <c r="A2666" s="5" t="s">
        <v>1348</v>
      </c>
      <c r="B2666" s="6">
        <v>44844.839536435182</v>
      </c>
      <c r="C2666" s="5" t="s">
        <v>56</v>
      </c>
      <c r="D2666" s="13">
        <v>45162972788</v>
      </c>
      <c r="E2666" s="5" t="s">
        <v>57</v>
      </c>
      <c r="H2666" s="9">
        <v>878</v>
      </c>
      <c r="I2666" s="5" t="s">
        <v>22</v>
      </c>
      <c r="J2666" s="5" t="s">
        <v>197</v>
      </c>
    </row>
    <row r="2667" spans="1:10">
      <c r="A2667" s="5" t="s">
        <v>1348</v>
      </c>
      <c r="B2667" s="6">
        <v>44844.839536435182</v>
      </c>
      <c r="C2667" s="5" t="s">
        <v>56</v>
      </c>
      <c r="D2667" s="13">
        <v>45123001964</v>
      </c>
      <c r="E2667" s="5" t="s">
        <v>57</v>
      </c>
      <c r="H2667" s="9">
        <v>2340</v>
      </c>
      <c r="I2667" s="5" t="s">
        <v>22</v>
      </c>
      <c r="J2667" s="5" t="s">
        <v>197</v>
      </c>
    </row>
    <row r="2668" spans="1:10">
      <c r="A2668" s="5" t="s">
        <v>1348</v>
      </c>
      <c r="B2668" s="6">
        <v>44844.839536435182</v>
      </c>
      <c r="C2668" s="5" t="s">
        <v>56</v>
      </c>
      <c r="D2668" s="13">
        <v>45132880694</v>
      </c>
      <c r="E2668" s="5" t="s">
        <v>57</v>
      </c>
      <c r="H2668" s="9">
        <v>2922.57</v>
      </c>
      <c r="I2668" s="5" t="s">
        <v>22</v>
      </c>
      <c r="J2668" s="5" t="s">
        <v>197</v>
      </c>
    </row>
    <row r="2669" spans="1:10">
      <c r="A2669" s="5" t="s">
        <v>1348</v>
      </c>
      <c r="B2669" s="6">
        <v>44844.839536435182</v>
      </c>
      <c r="C2669" s="5" t="s">
        <v>56</v>
      </c>
      <c r="D2669" s="13">
        <v>45132880760</v>
      </c>
      <c r="E2669" s="5" t="s">
        <v>57</v>
      </c>
      <c r="H2669" s="9">
        <v>1446.7</v>
      </c>
      <c r="I2669" s="5" t="s">
        <v>22</v>
      </c>
      <c r="J2669" s="5" t="s">
        <v>197</v>
      </c>
    </row>
    <row r="2670" spans="1:10">
      <c r="A2670" s="5" t="s">
        <v>1348</v>
      </c>
      <c r="B2670" s="6">
        <v>44844.839536435182</v>
      </c>
      <c r="C2670" s="5" t="s">
        <v>56</v>
      </c>
      <c r="D2670" s="13">
        <v>45172938520</v>
      </c>
      <c r="E2670" s="5" t="s">
        <v>57</v>
      </c>
      <c r="H2670" s="9">
        <v>2176.4</v>
      </c>
      <c r="I2670" s="5" t="s">
        <v>22</v>
      </c>
      <c r="J2670" s="5" t="s">
        <v>58</v>
      </c>
    </row>
    <row r="2671" spans="1:10">
      <c r="A2671" s="5" t="s">
        <v>1348</v>
      </c>
      <c r="B2671" s="6">
        <v>44844.839536435182</v>
      </c>
      <c r="C2671" s="5" t="s">
        <v>56</v>
      </c>
      <c r="D2671" s="13">
        <v>45122999690</v>
      </c>
      <c r="E2671" s="5" t="s">
        <v>57</v>
      </c>
      <c r="H2671" s="9">
        <v>625.6</v>
      </c>
      <c r="I2671" s="5" t="s">
        <v>22</v>
      </c>
      <c r="J2671" s="5" t="s">
        <v>58</v>
      </c>
    </row>
    <row r="2672" spans="1:10">
      <c r="A2672" s="5" t="s">
        <v>1348</v>
      </c>
      <c r="B2672" s="6">
        <v>44844.839536435182</v>
      </c>
      <c r="C2672" s="5" t="s">
        <v>56</v>
      </c>
      <c r="D2672" s="13">
        <v>45152870968</v>
      </c>
      <c r="E2672" s="5" t="s">
        <v>57</v>
      </c>
      <c r="H2672" s="9">
        <v>2802</v>
      </c>
      <c r="I2672" s="5" t="s">
        <v>22</v>
      </c>
      <c r="J2672" s="5" t="s">
        <v>58</v>
      </c>
    </row>
    <row r="2673" spans="1:10">
      <c r="A2673" s="5" t="s">
        <v>1348</v>
      </c>
      <c r="B2673" s="6">
        <v>44844.839536435182</v>
      </c>
      <c r="C2673" s="5" t="s">
        <v>56</v>
      </c>
      <c r="D2673" s="13">
        <v>45143248733</v>
      </c>
      <c r="E2673" s="5" t="s">
        <v>57</v>
      </c>
      <c r="H2673" s="9">
        <v>20305.599999999999</v>
      </c>
      <c r="I2673" s="5" t="s">
        <v>22</v>
      </c>
      <c r="J2673" s="5" t="s">
        <v>58</v>
      </c>
    </row>
    <row r="2674" spans="1:10">
      <c r="A2674" s="5" t="s">
        <v>1348</v>
      </c>
      <c r="B2674" s="6">
        <v>44844.839536435182</v>
      </c>
      <c r="C2674" s="5" t="s">
        <v>56</v>
      </c>
      <c r="D2674" s="13">
        <v>45132878772</v>
      </c>
      <c r="E2674" s="5" t="s">
        <v>57</v>
      </c>
      <c r="H2674" s="9">
        <v>17943.759999999998</v>
      </c>
      <c r="I2674" s="5" t="s">
        <v>22</v>
      </c>
      <c r="J2674" s="5" t="s">
        <v>58</v>
      </c>
    </row>
    <row r="2675" spans="1:10">
      <c r="A2675" s="5" t="s">
        <v>1348</v>
      </c>
      <c r="B2675" s="6">
        <v>44844.839536435182</v>
      </c>
      <c r="C2675" s="5" t="s">
        <v>56</v>
      </c>
      <c r="D2675" s="13">
        <v>45172939506</v>
      </c>
      <c r="E2675" s="5" t="s">
        <v>57</v>
      </c>
      <c r="H2675" s="9">
        <v>540</v>
      </c>
      <c r="I2675" s="5" t="s">
        <v>22</v>
      </c>
      <c r="J2675" s="8" t="s">
        <v>62</v>
      </c>
    </row>
    <row r="2676" spans="1:10">
      <c r="A2676" s="5" t="s">
        <v>1348</v>
      </c>
      <c r="B2676" s="6">
        <v>44844.839536435182</v>
      </c>
      <c r="C2676" s="5" t="s">
        <v>56</v>
      </c>
      <c r="D2676" s="13">
        <v>45132881079</v>
      </c>
      <c r="E2676" s="5" t="s">
        <v>57</v>
      </c>
      <c r="H2676" s="9">
        <v>15.6</v>
      </c>
      <c r="I2676" s="5" t="s">
        <v>22</v>
      </c>
      <c r="J2676" s="5" t="s">
        <v>197</v>
      </c>
    </row>
    <row r="2677" spans="1:10">
      <c r="A2677" s="5" t="s">
        <v>1348</v>
      </c>
      <c r="B2677" s="6">
        <v>44844.839536435182</v>
      </c>
      <c r="C2677" s="5" t="s">
        <v>56</v>
      </c>
      <c r="D2677" s="13">
        <v>45152872892</v>
      </c>
      <c r="E2677" s="5" t="s">
        <v>57</v>
      </c>
      <c r="H2677" s="9">
        <v>11142.34</v>
      </c>
      <c r="I2677" s="5" t="s">
        <v>22</v>
      </c>
      <c r="J2677" s="5" t="s">
        <v>58</v>
      </c>
    </row>
    <row r="2678" spans="1:10">
      <c r="A2678" s="5" t="s">
        <v>1348</v>
      </c>
      <c r="B2678" s="6">
        <v>44844.839536435182</v>
      </c>
      <c r="C2678" s="5" t="s">
        <v>56</v>
      </c>
      <c r="D2678" s="13">
        <v>45172939506</v>
      </c>
      <c r="E2678" s="5" t="s">
        <v>57</v>
      </c>
      <c r="H2678" s="9">
        <v>2113.61</v>
      </c>
      <c r="I2678" s="5" t="s">
        <v>22</v>
      </c>
      <c r="J2678" s="8" t="s">
        <v>62</v>
      </c>
    </row>
    <row r="2679" spans="1:10">
      <c r="A2679" s="5" t="s">
        <v>1348</v>
      </c>
      <c r="B2679" s="6">
        <v>44844.839536435182</v>
      </c>
      <c r="C2679" s="5" t="s">
        <v>56</v>
      </c>
      <c r="D2679" s="13">
        <v>45172939506</v>
      </c>
      <c r="E2679" s="5" t="s">
        <v>57</v>
      </c>
      <c r="H2679" s="9">
        <v>3916.8</v>
      </c>
      <c r="I2679" s="5" t="s">
        <v>22</v>
      </c>
      <c r="J2679" s="8" t="s">
        <v>62</v>
      </c>
    </row>
    <row r="2680" spans="1:10">
      <c r="A2680" s="5" t="s">
        <v>1348</v>
      </c>
      <c r="B2680" s="6">
        <v>44844.839536435182</v>
      </c>
      <c r="C2680" s="5" t="s">
        <v>56</v>
      </c>
      <c r="D2680" s="13">
        <v>45172939506</v>
      </c>
      <c r="E2680" s="5" t="s">
        <v>57</v>
      </c>
      <c r="H2680" s="9">
        <v>11548.92</v>
      </c>
      <c r="I2680" s="5" t="s">
        <v>22</v>
      </c>
      <c r="J2680" s="8" t="s">
        <v>62</v>
      </c>
    </row>
    <row r="2681" spans="1:10">
      <c r="A2681" s="5" t="s">
        <v>1348</v>
      </c>
      <c r="B2681" s="6">
        <v>44844.839536435182</v>
      </c>
      <c r="C2681" s="5" t="s">
        <v>56</v>
      </c>
      <c r="D2681" s="13">
        <v>45172939506</v>
      </c>
      <c r="E2681" s="5" t="s">
        <v>57</v>
      </c>
      <c r="H2681" s="9">
        <v>3818.13</v>
      </c>
      <c r="I2681" s="5" t="s">
        <v>22</v>
      </c>
      <c r="J2681" s="8" t="s">
        <v>62</v>
      </c>
    </row>
    <row r="2682" spans="1:10">
      <c r="A2682" s="5" t="s">
        <v>1348</v>
      </c>
      <c r="B2682" s="6">
        <v>44844.839536435182</v>
      </c>
      <c r="C2682" s="5" t="s">
        <v>56</v>
      </c>
      <c r="D2682" s="13">
        <v>45172942295</v>
      </c>
      <c r="E2682" s="5" t="s">
        <v>57</v>
      </c>
      <c r="H2682" s="9">
        <v>1856.07</v>
      </c>
      <c r="I2682" s="5" t="s">
        <v>22</v>
      </c>
      <c r="J2682" s="8" t="s">
        <v>61</v>
      </c>
    </row>
    <row r="2683" spans="1:10">
      <c r="A2683" s="5" t="s">
        <v>1348</v>
      </c>
      <c r="B2683" s="6">
        <v>44844.839536435182</v>
      </c>
      <c r="C2683" s="5" t="s">
        <v>56</v>
      </c>
      <c r="D2683" s="13">
        <v>45172939506</v>
      </c>
      <c r="E2683" s="5" t="s">
        <v>57</v>
      </c>
      <c r="H2683" s="9">
        <v>0.32</v>
      </c>
      <c r="I2683" s="5" t="s">
        <v>22</v>
      </c>
      <c r="J2683" s="8" t="s">
        <v>62</v>
      </c>
    </row>
    <row r="2684" spans="1:10">
      <c r="A2684" s="5" t="s">
        <v>1348</v>
      </c>
      <c r="B2684" s="6">
        <v>44844.839536435182</v>
      </c>
      <c r="C2684" s="5" t="s">
        <v>56</v>
      </c>
      <c r="D2684" s="13">
        <v>45113013743</v>
      </c>
      <c r="E2684" s="5" t="s">
        <v>57</v>
      </c>
      <c r="H2684" s="9">
        <v>180</v>
      </c>
      <c r="I2684" s="5" t="s">
        <v>22</v>
      </c>
      <c r="J2684" s="8" t="s">
        <v>62</v>
      </c>
    </row>
    <row r="2685" spans="1:10">
      <c r="A2685" s="5" t="s">
        <v>1348</v>
      </c>
      <c r="B2685" s="6">
        <v>44844.839536435182</v>
      </c>
      <c r="C2685" s="5" t="s">
        <v>56</v>
      </c>
      <c r="D2685" s="13">
        <v>45143251885</v>
      </c>
      <c r="E2685" s="5" t="s">
        <v>57</v>
      </c>
      <c r="H2685" s="9">
        <v>1490.46</v>
      </c>
      <c r="I2685" s="5" t="s">
        <v>22</v>
      </c>
      <c r="J2685" s="5" t="s">
        <v>200</v>
      </c>
    </row>
    <row r="2686" spans="1:10">
      <c r="A2686" s="5" t="s">
        <v>1348</v>
      </c>
      <c r="B2686" s="6">
        <v>44844.839536435182</v>
      </c>
      <c r="C2686" s="5" t="s">
        <v>56</v>
      </c>
      <c r="D2686" s="13">
        <v>45113016583</v>
      </c>
      <c r="E2686" s="5" t="s">
        <v>57</v>
      </c>
      <c r="H2686" s="9">
        <v>2480.6799999999998</v>
      </c>
      <c r="I2686" s="5" t="s">
        <v>22</v>
      </c>
      <c r="J2686" s="5" t="s">
        <v>58</v>
      </c>
    </row>
    <row r="2687" spans="1:10">
      <c r="A2687" s="5" t="s">
        <v>1348</v>
      </c>
      <c r="B2687" s="6">
        <v>44844.839536435182</v>
      </c>
      <c r="C2687" s="5" t="s">
        <v>56</v>
      </c>
      <c r="D2687" s="13">
        <v>45113014251</v>
      </c>
      <c r="E2687" s="5" t="s">
        <v>57</v>
      </c>
      <c r="H2687" s="9">
        <v>3274.16</v>
      </c>
      <c r="I2687" s="5" t="s">
        <v>22</v>
      </c>
      <c r="J2687" s="5" t="s">
        <v>58</v>
      </c>
    </row>
    <row r="2688" spans="1:10">
      <c r="A2688" s="5" t="s">
        <v>1348</v>
      </c>
      <c r="B2688" s="6">
        <v>44844.839536435182</v>
      </c>
      <c r="C2688" s="5" t="s">
        <v>56</v>
      </c>
      <c r="D2688" s="13">
        <v>45122998194</v>
      </c>
      <c r="E2688" s="5" t="s">
        <v>57</v>
      </c>
      <c r="H2688" s="9">
        <v>51113.97</v>
      </c>
      <c r="I2688" s="5" t="s">
        <v>22</v>
      </c>
      <c r="J2688" s="5" t="s">
        <v>58</v>
      </c>
    </row>
    <row r="2689" spans="1:10">
      <c r="A2689" s="5" t="s">
        <v>1348</v>
      </c>
      <c r="B2689" s="6">
        <v>44844.839536435182</v>
      </c>
      <c r="C2689" s="5" t="s">
        <v>56</v>
      </c>
      <c r="D2689" s="11">
        <v>42509</v>
      </c>
      <c r="E2689" s="5" t="s">
        <v>194</v>
      </c>
      <c r="H2689" s="9">
        <v>15457.5</v>
      </c>
      <c r="I2689" s="5" t="s">
        <v>22</v>
      </c>
      <c r="J2689" s="5" t="s">
        <v>58</v>
      </c>
    </row>
    <row r="2690" spans="1:10">
      <c r="A2690" s="5" t="s">
        <v>1348</v>
      </c>
      <c r="B2690" s="6">
        <v>44844.839536435182</v>
      </c>
      <c r="C2690" s="5" t="s">
        <v>56</v>
      </c>
      <c r="D2690" s="13">
        <v>45143251886</v>
      </c>
      <c r="E2690" s="5" t="s">
        <v>57</v>
      </c>
      <c r="H2690" s="9">
        <v>445.55</v>
      </c>
      <c r="I2690" s="5" t="s">
        <v>22</v>
      </c>
      <c r="J2690" s="5" t="s">
        <v>58</v>
      </c>
    </row>
    <row r="2691" spans="1:10">
      <c r="A2691" s="5" t="s">
        <v>1348</v>
      </c>
      <c r="B2691" s="6">
        <v>44844.839536435182</v>
      </c>
      <c r="C2691" s="5" t="s">
        <v>56</v>
      </c>
      <c r="D2691" s="13">
        <v>45132876965</v>
      </c>
      <c r="E2691" s="5" t="s">
        <v>57</v>
      </c>
      <c r="H2691" s="9">
        <v>500</v>
      </c>
      <c r="I2691" s="5" t="s">
        <v>22</v>
      </c>
      <c r="J2691" s="5" t="s">
        <v>58</v>
      </c>
    </row>
    <row r="2692" spans="1:10">
      <c r="A2692" s="5" t="s">
        <v>1348</v>
      </c>
      <c r="B2692" s="6">
        <v>44844.839536435182</v>
      </c>
      <c r="C2692" s="5" t="s">
        <v>56</v>
      </c>
      <c r="D2692" s="13">
        <v>297502001530035</v>
      </c>
      <c r="E2692" s="5" t="s">
        <v>60</v>
      </c>
      <c r="H2692" s="9">
        <v>25050.6</v>
      </c>
      <c r="I2692" s="5" t="s">
        <v>22</v>
      </c>
      <c r="J2692" s="5" t="s">
        <v>195</v>
      </c>
    </row>
    <row r="2693" spans="1:10">
      <c r="A2693" s="5" t="s">
        <v>1348</v>
      </c>
      <c r="B2693" s="6">
        <v>44844.839536435182</v>
      </c>
      <c r="C2693" s="5" t="s">
        <v>56</v>
      </c>
      <c r="D2693" s="11">
        <v>338593</v>
      </c>
      <c r="E2693" s="5" t="s">
        <v>194</v>
      </c>
      <c r="H2693" s="9">
        <v>233.34</v>
      </c>
      <c r="I2693" s="5" t="s">
        <v>22</v>
      </c>
      <c r="J2693" s="5" t="s">
        <v>197</v>
      </c>
    </row>
    <row r="2694" spans="1:10">
      <c r="A2694" s="5" t="s">
        <v>1348</v>
      </c>
      <c r="B2694" s="6">
        <v>44844.839536435182</v>
      </c>
      <c r="C2694" s="5" t="s">
        <v>56</v>
      </c>
      <c r="D2694" s="13">
        <v>45132878894</v>
      </c>
      <c r="E2694" s="5" t="s">
        <v>57</v>
      </c>
      <c r="H2694" s="9">
        <v>520</v>
      </c>
      <c r="I2694" s="5" t="s">
        <v>22</v>
      </c>
      <c r="J2694" s="5" t="s">
        <v>197</v>
      </c>
    </row>
    <row r="2695" spans="1:10">
      <c r="A2695" s="5" t="s">
        <v>1348</v>
      </c>
      <c r="B2695" s="6">
        <v>44844.839536435182</v>
      </c>
      <c r="C2695" s="5" t="s">
        <v>56</v>
      </c>
      <c r="D2695" s="13">
        <v>45113014452</v>
      </c>
      <c r="E2695" s="5" t="s">
        <v>57</v>
      </c>
      <c r="H2695" s="9">
        <v>4931</v>
      </c>
      <c r="I2695" s="5" t="s">
        <v>22</v>
      </c>
      <c r="J2695" s="5" t="s">
        <v>197</v>
      </c>
    </row>
    <row r="2696" spans="1:10">
      <c r="A2696" s="5" t="s">
        <v>1348</v>
      </c>
      <c r="B2696" s="6">
        <v>44844.839536435182</v>
      </c>
      <c r="C2696" s="5" t="s">
        <v>56</v>
      </c>
      <c r="D2696" s="13">
        <v>45113015939</v>
      </c>
      <c r="E2696" s="5" t="s">
        <v>57</v>
      </c>
      <c r="H2696" s="9">
        <v>1434</v>
      </c>
      <c r="I2696" s="5" t="s">
        <v>22</v>
      </c>
      <c r="J2696" s="5" t="s">
        <v>197</v>
      </c>
    </row>
    <row r="2697" spans="1:10">
      <c r="A2697" s="5" t="s">
        <v>1348</v>
      </c>
      <c r="B2697" s="6">
        <v>44844.839536435182</v>
      </c>
      <c r="C2697" s="5" t="s">
        <v>56</v>
      </c>
      <c r="D2697" s="13">
        <v>45132881041</v>
      </c>
      <c r="E2697" s="5" t="s">
        <v>57</v>
      </c>
      <c r="H2697" s="9">
        <v>210</v>
      </c>
      <c r="I2697" s="5" t="s">
        <v>22</v>
      </c>
      <c r="J2697" s="5" t="s">
        <v>197</v>
      </c>
    </row>
    <row r="2698" spans="1:10">
      <c r="A2698" s="5" t="s">
        <v>1348</v>
      </c>
      <c r="B2698" s="6">
        <v>44844.839536435182</v>
      </c>
      <c r="C2698" s="5" t="s">
        <v>56</v>
      </c>
      <c r="D2698" s="13">
        <v>52216308144</v>
      </c>
      <c r="E2698" s="5" t="s">
        <v>57</v>
      </c>
      <c r="H2698" s="9">
        <v>170.98</v>
      </c>
      <c r="I2698" s="5" t="s">
        <v>22</v>
      </c>
      <c r="J2698" s="5" t="s">
        <v>197</v>
      </c>
    </row>
    <row r="2699" spans="1:10">
      <c r="A2699" s="5" t="s">
        <v>1348</v>
      </c>
      <c r="B2699" s="6">
        <v>44844.839536435182</v>
      </c>
      <c r="C2699" s="5" t="s">
        <v>56</v>
      </c>
      <c r="D2699" s="13">
        <v>45152873703</v>
      </c>
      <c r="E2699" s="5" t="s">
        <v>57</v>
      </c>
      <c r="H2699" s="9">
        <v>3417.66</v>
      </c>
      <c r="I2699" s="5" t="s">
        <v>22</v>
      </c>
      <c r="J2699" s="5" t="s">
        <v>197</v>
      </c>
    </row>
    <row r="2700" spans="1:10">
      <c r="A2700" s="5" t="s">
        <v>1348</v>
      </c>
      <c r="B2700" s="6">
        <v>44844.839536435182</v>
      </c>
      <c r="C2700" s="5" t="s">
        <v>56</v>
      </c>
      <c r="D2700" s="13">
        <v>45162974002</v>
      </c>
      <c r="E2700" s="5" t="s">
        <v>57</v>
      </c>
      <c r="H2700" s="9">
        <v>825.2</v>
      </c>
      <c r="I2700" s="5" t="s">
        <v>22</v>
      </c>
      <c r="J2700" s="5" t="s">
        <v>197</v>
      </c>
    </row>
    <row r="2701" spans="1:10">
      <c r="A2701" s="5" t="s">
        <v>1348</v>
      </c>
      <c r="B2701" s="6">
        <v>44844.839536435182</v>
      </c>
      <c r="C2701" s="5" t="s">
        <v>56</v>
      </c>
      <c r="D2701" s="13">
        <v>45123003171</v>
      </c>
      <c r="E2701" s="5" t="s">
        <v>57</v>
      </c>
      <c r="H2701" s="9">
        <v>1984</v>
      </c>
      <c r="I2701" s="5" t="s">
        <v>22</v>
      </c>
      <c r="J2701" s="5" t="s">
        <v>197</v>
      </c>
    </row>
    <row r="2702" spans="1:10">
      <c r="A2702" s="5" t="s">
        <v>1348</v>
      </c>
      <c r="B2702" s="6">
        <v>44844.839536435182</v>
      </c>
      <c r="C2702" s="5" t="s">
        <v>56</v>
      </c>
      <c r="D2702" s="13">
        <v>45132882166</v>
      </c>
      <c r="E2702" s="5" t="s">
        <v>57</v>
      </c>
      <c r="H2702" s="9">
        <v>422.6</v>
      </c>
      <c r="I2702" s="5" t="s">
        <v>22</v>
      </c>
      <c r="J2702" s="5" t="s">
        <v>197</v>
      </c>
    </row>
    <row r="2703" spans="1:10">
      <c r="A2703" s="5" t="s">
        <v>1348</v>
      </c>
      <c r="B2703" s="6">
        <v>44844.839536435182</v>
      </c>
      <c r="C2703" s="5" t="s">
        <v>56</v>
      </c>
      <c r="D2703" s="13">
        <v>45123003828</v>
      </c>
      <c r="E2703" s="5" t="s">
        <v>57</v>
      </c>
      <c r="H2703" s="9">
        <v>2.82</v>
      </c>
      <c r="I2703" s="5" t="s">
        <v>22</v>
      </c>
      <c r="J2703" s="5" t="s">
        <v>197</v>
      </c>
    </row>
    <row r="2704" spans="1:10">
      <c r="A2704" s="5" t="s">
        <v>1348</v>
      </c>
      <c r="B2704" s="6">
        <v>44844.839536435182</v>
      </c>
      <c r="C2704" s="5" t="s">
        <v>56</v>
      </c>
      <c r="D2704" s="13">
        <v>295402000570063</v>
      </c>
      <c r="E2704" s="5" t="s">
        <v>60</v>
      </c>
      <c r="H2704" s="9">
        <v>129673.96</v>
      </c>
      <c r="I2704" s="5" t="s">
        <v>22</v>
      </c>
      <c r="J2704" s="8" t="s">
        <v>61</v>
      </c>
    </row>
    <row r="2705" spans="1:10">
      <c r="A2705" s="5" t="s">
        <v>1348</v>
      </c>
      <c r="B2705" s="6">
        <v>44844.839536435182</v>
      </c>
      <c r="C2705" s="5" t="s">
        <v>56</v>
      </c>
      <c r="D2705" s="13">
        <v>295402000570063</v>
      </c>
      <c r="E2705" s="5" t="s">
        <v>368</v>
      </c>
      <c r="H2705" s="9">
        <v>696</v>
      </c>
      <c r="I2705" s="5" t="s">
        <v>22</v>
      </c>
      <c r="J2705" s="8" t="s">
        <v>61</v>
      </c>
    </row>
    <row r="2706" spans="1:10">
      <c r="A2706" s="5" t="s">
        <v>1348</v>
      </c>
      <c r="B2706" s="6">
        <v>44844.839536435182</v>
      </c>
      <c r="C2706" s="5" t="s">
        <v>56</v>
      </c>
      <c r="D2706" s="11"/>
      <c r="E2706" s="8"/>
      <c r="F2706" s="9">
        <v>2990</v>
      </c>
      <c r="I2706" s="7" t="s">
        <v>9</v>
      </c>
      <c r="J2706" s="8" t="s">
        <v>186</v>
      </c>
    </row>
    <row r="2707" spans="1:10">
      <c r="A2707" s="5" t="s">
        <v>1348</v>
      </c>
      <c r="B2707" s="6">
        <v>44844.839536435182</v>
      </c>
      <c r="C2707" s="5" t="s">
        <v>56</v>
      </c>
      <c r="D2707" s="11"/>
      <c r="E2707" s="8"/>
      <c r="F2707" s="9">
        <v>9318.6</v>
      </c>
      <c r="I2707" s="7" t="s">
        <v>9</v>
      </c>
      <c r="J2707" s="8" t="s">
        <v>63</v>
      </c>
    </row>
    <row r="2708" spans="1:10">
      <c r="A2708" s="5" t="s">
        <v>1348</v>
      </c>
      <c r="B2708" s="6">
        <v>44844.839536435182</v>
      </c>
      <c r="C2708" s="5" t="s">
        <v>56</v>
      </c>
      <c r="D2708" s="11"/>
      <c r="E2708" s="8"/>
      <c r="F2708" s="9">
        <v>29755.599999999999</v>
      </c>
      <c r="I2708" s="7" t="s">
        <v>9</v>
      </c>
      <c r="J2708" s="5" t="s">
        <v>64</v>
      </c>
    </row>
    <row r="2709" spans="1:10">
      <c r="A2709" s="5" t="s">
        <v>1348</v>
      </c>
      <c r="B2709" s="6">
        <v>44844.839536435182</v>
      </c>
      <c r="C2709" s="5" t="s">
        <v>56</v>
      </c>
      <c r="D2709" s="11"/>
      <c r="E2709" s="8"/>
      <c r="F2709" s="9">
        <v>65703</v>
      </c>
      <c r="I2709" s="7" t="s">
        <v>9</v>
      </c>
      <c r="J2709" s="8" t="s">
        <v>188</v>
      </c>
    </row>
    <row r="2710" spans="1:10">
      <c r="A2710" s="5" t="s">
        <v>1348</v>
      </c>
      <c r="B2710" s="6">
        <v>44844.839536435182</v>
      </c>
      <c r="C2710" s="5" t="s">
        <v>56</v>
      </c>
      <c r="D2710" s="11"/>
      <c r="E2710" s="8"/>
      <c r="F2710" s="9">
        <v>8922.1</v>
      </c>
      <c r="I2710" s="7" t="s">
        <v>9</v>
      </c>
      <c r="J2710" s="8" t="s">
        <v>189</v>
      </c>
    </row>
    <row r="2711" spans="1:10">
      <c r="A2711" s="5" t="s">
        <v>1348</v>
      </c>
      <c r="B2711" s="6">
        <v>44844.839536435182</v>
      </c>
      <c r="C2711" s="5" t="s">
        <v>56</v>
      </c>
      <c r="D2711" s="11"/>
      <c r="E2711" s="8"/>
      <c r="F2711" s="9">
        <v>1098.7</v>
      </c>
      <c r="I2711" s="7" t="s">
        <v>9</v>
      </c>
      <c r="J2711" s="5" t="s">
        <v>272</v>
      </c>
    </row>
    <row r="2712" spans="1:10">
      <c r="A2712" s="5" t="s">
        <v>1348</v>
      </c>
      <c r="B2712" s="6">
        <v>44844.839536435182</v>
      </c>
      <c r="C2712" s="5" t="s">
        <v>56</v>
      </c>
      <c r="D2712" s="11"/>
      <c r="E2712" s="8"/>
      <c r="F2712" s="9">
        <v>1920</v>
      </c>
      <c r="I2712" s="7" t="s">
        <v>9</v>
      </c>
      <c r="J2712" s="8" t="s">
        <v>205</v>
      </c>
    </row>
    <row r="2713" spans="1:10">
      <c r="A2713" s="5" t="s">
        <v>1348</v>
      </c>
      <c r="B2713" s="6">
        <v>44844.839536435182</v>
      </c>
      <c r="C2713" s="5" t="s">
        <v>56</v>
      </c>
      <c r="D2713" s="11"/>
      <c r="E2713" s="8"/>
      <c r="F2713" s="9">
        <v>2383.1999999999998</v>
      </c>
      <c r="I2713" s="7" t="s">
        <v>9</v>
      </c>
      <c r="J2713" s="8" t="s">
        <v>199</v>
      </c>
    </row>
    <row r="2714" spans="1:10">
      <c r="A2714" s="5" t="s">
        <v>1348</v>
      </c>
      <c r="B2714" s="6">
        <v>44844.839536435182</v>
      </c>
      <c r="C2714" s="5" t="s">
        <v>56</v>
      </c>
      <c r="D2714" s="11"/>
      <c r="E2714" s="8"/>
      <c r="F2714" s="9">
        <v>2257.5</v>
      </c>
      <c r="I2714" s="7" t="s">
        <v>9</v>
      </c>
      <c r="J2714" s="8" t="s">
        <v>274</v>
      </c>
    </row>
    <row r="2715" spans="1:10">
      <c r="A2715" s="5" t="s">
        <v>1348</v>
      </c>
      <c r="B2715" s="6">
        <v>44844.839536435182</v>
      </c>
      <c r="C2715" s="5" t="s">
        <v>56</v>
      </c>
      <c r="D2715" s="11"/>
      <c r="E2715" s="8"/>
      <c r="F2715" s="9">
        <v>23091.8</v>
      </c>
      <c r="I2715" s="7" t="s">
        <v>9</v>
      </c>
      <c r="J2715" s="8" t="s">
        <v>66</v>
      </c>
    </row>
    <row r="2716" spans="1:10">
      <c r="A2716" s="5" t="s">
        <v>1348</v>
      </c>
      <c r="B2716" s="6">
        <v>44844.839536435182</v>
      </c>
      <c r="C2716" s="5" t="s">
        <v>56</v>
      </c>
      <c r="D2716" s="11"/>
      <c r="E2716" s="8"/>
      <c r="F2716" s="9">
        <v>2643.7</v>
      </c>
      <c r="I2716" s="7" t="s">
        <v>9</v>
      </c>
      <c r="J2716" s="8" t="s">
        <v>275</v>
      </c>
    </row>
    <row r="2717" spans="1:10">
      <c r="A2717" s="5" t="s">
        <v>1348</v>
      </c>
      <c r="B2717" s="6">
        <v>44844.839536435182</v>
      </c>
      <c r="C2717" s="5" t="s">
        <v>56</v>
      </c>
      <c r="D2717" s="11"/>
      <c r="E2717" s="8"/>
      <c r="F2717" s="9">
        <v>36278</v>
      </c>
      <c r="I2717" s="7" t="s">
        <v>9</v>
      </c>
      <c r="J2717" s="5" t="s">
        <v>200</v>
      </c>
    </row>
    <row r="2718" spans="1:10">
      <c r="A2718" s="10" t="s">
        <v>15</v>
      </c>
      <c r="B2718" s="3"/>
      <c r="C2718" s="3"/>
      <c r="D2718" s="90">
        <f>186046.6+2992.8</f>
        <v>189039.4</v>
      </c>
      <c r="E2718" s="8"/>
      <c r="F2718" s="14">
        <f>SUM(F2647:G2717)</f>
        <v>189039.4</v>
      </c>
      <c r="H2718" s="9"/>
      <c r="I2718" s="7"/>
      <c r="J2718" s="5"/>
    </row>
    <row r="2719" spans="1:10">
      <c r="A2719" s="12" t="s">
        <v>16</v>
      </c>
      <c r="B2719" s="12" t="s">
        <v>17</v>
      </c>
      <c r="C2719" s="12" t="s">
        <v>18</v>
      </c>
      <c r="D2719" s="11"/>
      <c r="E2719" s="8"/>
      <c r="H2719" s="9"/>
      <c r="I2719" s="7"/>
      <c r="J2719" s="5"/>
    </row>
    <row r="2720" spans="1:10" ht="15.75">
      <c r="D2720" s="21">
        <v>111983681</v>
      </c>
    </row>
    <row r="2721" spans="1:10" ht="15.75">
      <c r="D2721" s="21">
        <v>111983699</v>
      </c>
    </row>
    <row r="2723" spans="1:10">
      <c r="A2723" s="1" t="s">
        <v>0</v>
      </c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1:10">
      <c r="A2724" s="3" t="s">
        <v>1374</v>
      </c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1:10">
      <c r="A2725" s="103" t="s">
        <v>0</v>
      </c>
      <c r="B2725" s="103" t="s">
        <v>2</v>
      </c>
      <c r="C2725" s="103" t="s">
        <v>3</v>
      </c>
      <c r="D2725" s="103" t="s">
        <v>4</v>
      </c>
      <c r="E2725" s="103" t="s">
        <v>5</v>
      </c>
      <c r="F2725" s="105" t="s">
        <v>6</v>
      </c>
      <c r="G2725" s="106"/>
      <c r="H2725" s="107"/>
      <c r="I2725" s="103" t="s">
        <v>7</v>
      </c>
      <c r="J2725" s="103" t="s">
        <v>8</v>
      </c>
    </row>
    <row r="2726" spans="1:10">
      <c r="A2726" s="104"/>
      <c r="B2726" s="104"/>
      <c r="C2726" s="104"/>
      <c r="D2726" s="104"/>
      <c r="E2726" s="104"/>
      <c r="F2726" s="46" t="s">
        <v>9</v>
      </c>
      <c r="G2726" s="46" t="s">
        <v>10</v>
      </c>
      <c r="H2726" s="46" t="s">
        <v>11</v>
      </c>
      <c r="I2726" s="104"/>
      <c r="J2726" s="104"/>
    </row>
    <row r="2727" spans="1:10">
      <c r="A2727" s="5" t="s">
        <v>1390</v>
      </c>
      <c r="B2727" s="6">
        <v>44845.418286759261</v>
      </c>
      <c r="C2727" s="5" t="s">
        <v>56</v>
      </c>
      <c r="D2727" s="7"/>
      <c r="E2727" s="8"/>
      <c r="F2727" s="9">
        <v>17328.3</v>
      </c>
      <c r="I2727" s="7" t="s">
        <v>9</v>
      </c>
      <c r="J2727" s="8" t="s">
        <v>187</v>
      </c>
    </row>
    <row r="2728" spans="1:10">
      <c r="A2728" s="5" t="s">
        <v>1390</v>
      </c>
      <c r="B2728" s="6">
        <v>44845.418286759261</v>
      </c>
      <c r="C2728" s="5" t="s">
        <v>56</v>
      </c>
      <c r="D2728" s="7"/>
      <c r="E2728" s="8"/>
      <c r="F2728" s="9">
        <v>7997.8</v>
      </c>
      <c r="I2728" s="7" t="s">
        <v>9</v>
      </c>
      <c r="J2728" s="5" t="s">
        <v>271</v>
      </c>
    </row>
    <row r="2729" spans="1:10">
      <c r="A2729" s="5" t="s">
        <v>1390</v>
      </c>
      <c r="B2729" s="6">
        <v>44845.418286759261</v>
      </c>
      <c r="C2729" s="5" t="s">
        <v>56</v>
      </c>
      <c r="D2729" s="7"/>
      <c r="E2729" s="8"/>
      <c r="F2729" s="9">
        <v>13815.4</v>
      </c>
      <c r="I2729" s="7" t="s">
        <v>9</v>
      </c>
      <c r="J2729" s="5" t="s">
        <v>198</v>
      </c>
    </row>
    <row r="2730" spans="1:10">
      <c r="A2730" s="5" t="s">
        <v>1390</v>
      </c>
      <c r="B2730" s="6">
        <v>44845.418286759261</v>
      </c>
      <c r="C2730" s="5" t="s">
        <v>56</v>
      </c>
      <c r="D2730" s="7"/>
      <c r="E2730" s="8"/>
      <c r="F2730" s="9">
        <v>50465.599999999999</v>
      </c>
      <c r="I2730" s="7" t="s">
        <v>9</v>
      </c>
      <c r="J2730" s="8" t="s">
        <v>190</v>
      </c>
    </row>
    <row r="2731" spans="1:10">
      <c r="A2731" s="5" t="s">
        <v>1390</v>
      </c>
      <c r="B2731" s="6">
        <v>44845.418286759261</v>
      </c>
      <c r="C2731" s="5" t="s">
        <v>56</v>
      </c>
      <c r="D2731" s="7"/>
      <c r="E2731" s="8"/>
      <c r="F2731" s="9">
        <v>5575.7</v>
      </c>
      <c r="I2731" s="7" t="s">
        <v>9</v>
      </c>
      <c r="J2731" s="8" t="s">
        <v>273</v>
      </c>
    </row>
    <row r="2732" spans="1:10">
      <c r="A2732" s="5" t="s">
        <v>1390</v>
      </c>
      <c r="B2732" s="6">
        <v>44845.418286759261</v>
      </c>
      <c r="C2732" s="5" t="s">
        <v>56</v>
      </c>
      <c r="D2732" s="7"/>
      <c r="E2732" s="8"/>
      <c r="F2732" s="9">
        <v>19463.7</v>
      </c>
      <c r="I2732" s="7" t="s">
        <v>9</v>
      </c>
      <c r="J2732" s="8" t="s">
        <v>191</v>
      </c>
    </row>
    <row r="2733" spans="1:10">
      <c r="A2733" s="5" t="s">
        <v>1390</v>
      </c>
      <c r="B2733" s="6">
        <v>44845.418286759261</v>
      </c>
      <c r="C2733" s="5" t="s">
        <v>56</v>
      </c>
      <c r="D2733" s="7"/>
      <c r="E2733" s="8"/>
      <c r="F2733" s="9">
        <v>11194</v>
      </c>
      <c r="I2733" s="7" t="s">
        <v>9</v>
      </c>
      <c r="J2733" s="8" t="s">
        <v>192</v>
      </c>
    </row>
    <row r="2734" spans="1:10">
      <c r="A2734" s="5" t="s">
        <v>1390</v>
      </c>
      <c r="B2734" s="6">
        <v>44845.418286759261</v>
      </c>
      <c r="C2734" s="5" t="s">
        <v>56</v>
      </c>
      <c r="D2734" s="7"/>
      <c r="E2734" s="8"/>
      <c r="F2734" s="9">
        <v>12045.2</v>
      </c>
      <c r="I2734" s="7" t="s">
        <v>9</v>
      </c>
      <c r="J2734" s="8" t="s">
        <v>276</v>
      </c>
    </row>
    <row r="2735" spans="1:10">
      <c r="A2735" s="10" t="s">
        <v>15</v>
      </c>
      <c r="B2735" s="3"/>
      <c r="C2735" s="3"/>
      <c r="D2735" s="11"/>
      <c r="E2735" s="8"/>
      <c r="F2735" s="14">
        <f>SUM(F2727:G2734)</f>
        <v>137885.70000000001</v>
      </c>
      <c r="H2735" s="9"/>
      <c r="I2735" s="7"/>
      <c r="J2735" s="5"/>
    </row>
    <row r="2736" spans="1:10">
      <c r="A2736" s="12" t="s">
        <v>16</v>
      </c>
      <c r="B2736" s="12" t="s">
        <v>17</v>
      </c>
      <c r="C2736" s="12" t="s">
        <v>18</v>
      </c>
      <c r="D2736" s="11"/>
      <c r="E2736" s="8"/>
      <c r="H2736" s="9"/>
      <c r="I2736" s="7"/>
      <c r="J2736" s="5"/>
    </row>
    <row r="2737" spans="1:10" ht="15.75">
      <c r="A2737" s="5"/>
      <c r="B2737" s="6"/>
      <c r="C2737" s="5"/>
      <c r="D2737" s="21">
        <v>111983683</v>
      </c>
      <c r="E2737" s="8"/>
      <c r="H2737" s="9"/>
      <c r="I2737" s="7"/>
      <c r="J2737" s="5"/>
    </row>
    <row r="2738" spans="1:10">
      <c r="A2738" s="5"/>
      <c r="B2738" s="6"/>
      <c r="C2738" s="5"/>
      <c r="D2738" s="11"/>
      <c r="E2738" s="8"/>
      <c r="H2738" s="9"/>
      <c r="I2738" s="7"/>
      <c r="J2738" s="5"/>
    </row>
    <row r="2739" spans="1:10">
      <c r="A2739" s="5" t="s">
        <v>1383</v>
      </c>
      <c r="B2739" s="6">
        <v>44845.89597834491</v>
      </c>
      <c r="C2739" s="5" t="s">
        <v>56</v>
      </c>
      <c r="D2739" s="11"/>
      <c r="E2739" s="8"/>
      <c r="G2739" s="9">
        <v>728.57</v>
      </c>
      <c r="I2739" s="7" t="s">
        <v>10</v>
      </c>
      <c r="J2739" s="8" t="s">
        <v>63</v>
      </c>
    </row>
    <row r="2740" spans="1:10">
      <c r="A2740" s="5" t="s">
        <v>1383</v>
      </c>
      <c r="B2740" s="6">
        <v>44845.89597834491</v>
      </c>
      <c r="C2740" s="5" t="s">
        <v>56</v>
      </c>
      <c r="D2740" s="11"/>
      <c r="E2740" s="8"/>
      <c r="G2740" s="9">
        <v>1389.49</v>
      </c>
      <c r="I2740" s="7" t="s">
        <v>10</v>
      </c>
      <c r="J2740" s="5" t="s">
        <v>58</v>
      </c>
    </row>
    <row r="2741" spans="1:10">
      <c r="A2741" s="5" t="s">
        <v>1383</v>
      </c>
      <c r="B2741" s="6">
        <v>44845.89597834491</v>
      </c>
      <c r="C2741" s="5" t="s">
        <v>56</v>
      </c>
      <c r="D2741" s="11"/>
      <c r="E2741" s="8"/>
      <c r="G2741" s="9">
        <v>1670.5</v>
      </c>
      <c r="I2741" s="7" t="s">
        <v>10</v>
      </c>
      <c r="J2741" s="8" t="s">
        <v>199</v>
      </c>
    </row>
    <row r="2742" spans="1:10">
      <c r="A2742" s="5" t="s">
        <v>1389</v>
      </c>
      <c r="B2742" s="6">
        <v>44845.89597834491</v>
      </c>
      <c r="C2742" s="5" t="s">
        <v>202</v>
      </c>
      <c r="D2742" s="13">
        <v>45143255462</v>
      </c>
      <c r="E2742" s="5" t="s">
        <v>57</v>
      </c>
      <c r="H2742" s="9">
        <v>5757.76</v>
      </c>
      <c r="I2742" s="5" t="s">
        <v>22</v>
      </c>
      <c r="J2742" s="5" t="s">
        <v>197</v>
      </c>
    </row>
    <row r="2743" spans="1:10">
      <c r="A2743" s="5" t="s">
        <v>1383</v>
      </c>
      <c r="B2743" s="6">
        <v>44845.89597834491</v>
      </c>
      <c r="C2743" s="5" t="s">
        <v>56</v>
      </c>
      <c r="D2743" s="13">
        <v>45113018347</v>
      </c>
      <c r="E2743" s="5" t="s">
        <v>57</v>
      </c>
      <c r="H2743" s="9">
        <v>20040</v>
      </c>
      <c r="I2743" s="5" t="s">
        <v>22</v>
      </c>
      <c r="J2743" s="5" t="s">
        <v>197</v>
      </c>
    </row>
    <row r="2744" spans="1:10">
      <c r="A2744" s="5" t="s">
        <v>1383</v>
      </c>
      <c r="B2744" s="6">
        <v>44845.89597834491</v>
      </c>
      <c r="C2744" s="5" t="s">
        <v>56</v>
      </c>
      <c r="D2744" s="13">
        <v>45113019802</v>
      </c>
      <c r="E2744" s="5" t="s">
        <v>57</v>
      </c>
      <c r="H2744" s="9">
        <v>650</v>
      </c>
      <c r="I2744" s="5" t="s">
        <v>22</v>
      </c>
      <c r="J2744" s="5" t="s">
        <v>58</v>
      </c>
    </row>
    <row r="2745" spans="1:10">
      <c r="A2745" s="5" t="s">
        <v>1383</v>
      </c>
      <c r="B2745" s="6">
        <v>44845.89597834491</v>
      </c>
      <c r="C2745" s="5" t="s">
        <v>56</v>
      </c>
      <c r="D2745" s="13">
        <v>45132883362</v>
      </c>
      <c r="E2745" s="5" t="s">
        <v>57</v>
      </c>
      <c r="H2745" s="9">
        <v>506</v>
      </c>
      <c r="I2745" s="5" t="s">
        <v>22</v>
      </c>
      <c r="J2745" s="5" t="s">
        <v>58</v>
      </c>
    </row>
    <row r="2746" spans="1:10">
      <c r="A2746" s="5" t="s">
        <v>1383</v>
      </c>
      <c r="B2746" s="6">
        <v>44845.89597834491</v>
      </c>
      <c r="C2746" s="5" t="s">
        <v>56</v>
      </c>
      <c r="D2746" s="13">
        <v>45172944333</v>
      </c>
      <c r="E2746" s="5" t="s">
        <v>57</v>
      </c>
      <c r="H2746" s="9">
        <v>1175.2</v>
      </c>
      <c r="I2746" s="5" t="s">
        <v>22</v>
      </c>
      <c r="J2746" s="5" t="s">
        <v>58</v>
      </c>
    </row>
    <row r="2747" spans="1:10">
      <c r="A2747" s="5" t="s">
        <v>1383</v>
      </c>
      <c r="B2747" s="6">
        <v>44845.89597834491</v>
      </c>
      <c r="C2747" s="5" t="s">
        <v>56</v>
      </c>
      <c r="D2747" s="13">
        <v>45132873768</v>
      </c>
      <c r="E2747" s="5" t="s">
        <v>57</v>
      </c>
      <c r="H2747" s="9">
        <v>4899.4799999999996</v>
      </c>
      <c r="I2747" s="5" t="s">
        <v>22</v>
      </c>
      <c r="J2747" s="5" t="s">
        <v>58</v>
      </c>
    </row>
    <row r="2748" spans="1:10">
      <c r="A2748" s="5" t="s">
        <v>1383</v>
      </c>
      <c r="B2748" s="6">
        <v>44845.89597834491</v>
      </c>
      <c r="C2748" s="5" t="s">
        <v>56</v>
      </c>
      <c r="D2748" s="13">
        <v>45152877458</v>
      </c>
      <c r="E2748" s="5" t="s">
        <v>57</v>
      </c>
      <c r="H2748" s="9">
        <v>1561.13</v>
      </c>
      <c r="I2748" s="5" t="s">
        <v>22</v>
      </c>
      <c r="J2748" s="5" t="s">
        <v>58</v>
      </c>
    </row>
    <row r="2749" spans="1:10">
      <c r="A2749" s="5" t="s">
        <v>1383</v>
      </c>
      <c r="B2749" s="6">
        <v>44845.89597834491</v>
      </c>
      <c r="C2749" s="5" t="s">
        <v>56</v>
      </c>
      <c r="D2749" s="13">
        <v>45123006689</v>
      </c>
      <c r="E2749" s="5" t="s">
        <v>57</v>
      </c>
      <c r="H2749" s="9">
        <v>28528.5</v>
      </c>
      <c r="I2749" s="5" t="s">
        <v>22</v>
      </c>
      <c r="J2749" s="5" t="s">
        <v>58</v>
      </c>
    </row>
    <row r="2750" spans="1:10">
      <c r="A2750" s="5" t="s">
        <v>1383</v>
      </c>
      <c r="B2750" s="6">
        <v>44845.89597834491</v>
      </c>
      <c r="C2750" s="5" t="s">
        <v>56</v>
      </c>
      <c r="D2750" s="13">
        <v>45123006480</v>
      </c>
      <c r="E2750" s="5" t="s">
        <v>57</v>
      </c>
      <c r="H2750" s="9">
        <v>3867.16</v>
      </c>
      <c r="I2750" s="5" t="s">
        <v>22</v>
      </c>
      <c r="J2750" s="5" t="s">
        <v>58</v>
      </c>
    </row>
    <row r="2751" spans="1:10">
      <c r="A2751" s="5" t="s">
        <v>1383</v>
      </c>
      <c r="B2751" s="6">
        <v>44845.89597834491</v>
      </c>
      <c r="C2751" s="5" t="s">
        <v>56</v>
      </c>
      <c r="D2751" s="13">
        <v>45123006212</v>
      </c>
      <c r="E2751" s="5" t="s">
        <v>57</v>
      </c>
      <c r="H2751" s="9">
        <v>1588</v>
      </c>
      <c r="I2751" s="5" t="s">
        <v>22</v>
      </c>
      <c r="J2751" s="5" t="s">
        <v>58</v>
      </c>
    </row>
    <row r="2752" spans="1:10">
      <c r="A2752" s="5" t="s">
        <v>1383</v>
      </c>
      <c r="B2752" s="6">
        <v>44845.89597834491</v>
      </c>
      <c r="C2752" s="5" t="s">
        <v>56</v>
      </c>
      <c r="D2752" s="13">
        <v>52416239591</v>
      </c>
      <c r="E2752" s="5" t="s">
        <v>57</v>
      </c>
      <c r="H2752" s="9">
        <v>96.76</v>
      </c>
      <c r="I2752" s="5" t="s">
        <v>22</v>
      </c>
      <c r="J2752" s="5" t="s">
        <v>58</v>
      </c>
    </row>
    <row r="2753" spans="1:10">
      <c r="A2753" s="5" t="s">
        <v>1383</v>
      </c>
      <c r="B2753" s="6">
        <v>44845.89597834491</v>
      </c>
      <c r="C2753" s="5" t="s">
        <v>56</v>
      </c>
      <c r="D2753" s="13">
        <v>52416239591</v>
      </c>
      <c r="E2753" s="5" t="s">
        <v>57</v>
      </c>
      <c r="H2753" s="9">
        <v>235.08</v>
      </c>
      <c r="I2753" s="5" t="s">
        <v>22</v>
      </c>
      <c r="J2753" s="5" t="s">
        <v>58</v>
      </c>
    </row>
    <row r="2754" spans="1:10">
      <c r="A2754" s="5" t="s">
        <v>1383</v>
      </c>
      <c r="B2754" s="6">
        <v>44845.89597834491</v>
      </c>
      <c r="C2754" s="5" t="s">
        <v>56</v>
      </c>
      <c r="D2754" s="13">
        <v>52416239593</v>
      </c>
      <c r="E2754" s="5" t="s">
        <v>57</v>
      </c>
      <c r="H2754" s="9">
        <v>509.36</v>
      </c>
      <c r="I2754" s="5" t="s">
        <v>22</v>
      </c>
      <c r="J2754" s="5" t="s">
        <v>58</v>
      </c>
    </row>
    <row r="2755" spans="1:10">
      <c r="A2755" s="5" t="s">
        <v>1383</v>
      </c>
      <c r="B2755" s="6">
        <v>44845.89597834491</v>
      </c>
      <c r="C2755" s="5" t="s">
        <v>56</v>
      </c>
      <c r="D2755" s="13">
        <v>52416239593</v>
      </c>
      <c r="E2755" s="5" t="s">
        <v>57</v>
      </c>
      <c r="H2755" s="9">
        <v>626.88</v>
      </c>
      <c r="I2755" s="5" t="s">
        <v>22</v>
      </c>
      <c r="J2755" s="5" t="s">
        <v>58</v>
      </c>
    </row>
    <row r="2756" spans="1:10">
      <c r="A2756" s="5" t="s">
        <v>1383</v>
      </c>
      <c r="B2756" s="6">
        <v>44845.89597834491</v>
      </c>
      <c r="C2756" s="5" t="s">
        <v>56</v>
      </c>
      <c r="D2756" s="13">
        <v>52416239593</v>
      </c>
      <c r="E2756" s="5" t="s">
        <v>57</v>
      </c>
      <c r="H2756" s="9">
        <v>879.25</v>
      </c>
      <c r="I2756" s="5" t="s">
        <v>22</v>
      </c>
      <c r="J2756" s="5" t="s">
        <v>58</v>
      </c>
    </row>
    <row r="2757" spans="1:10">
      <c r="A2757" s="5" t="s">
        <v>1383</v>
      </c>
      <c r="B2757" s="6">
        <v>44845.89597834491</v>
      </c>
      <c r="C2757" s="5" t="s">
        <v>56</v>
      </c>
      <c r="D2757" s="13">
        <v>45172939839</v>
      </c>
      <c r="E2757" s="5" t="s">
        <v>57</v>
      </c>
      <c r="H2757" s="9">
        <v>1036</v>
      </c>
      <c r="I2757" s="5" t="s">
        <v>22</v>
      </c>
      <c r="J2757" s="5" t="s">
        <v>197</v>
      </c>
    </row>
    <row r="2758" spans="1:10">
      <c r="A2758" s="5" t="s">
        <v>1383</v>
      </c>
      <c r="B2758" s="6">
        <v>44845.89597834491</v>
      </c>
      <c r="C2758" s="5" t="s">
        <v>56</v>
      </c>
      <c r="D2758" s="13">
        <v>52716175815</v>
      </c>
      <c r="E2758" s="5" t="s">
        <v>57</v>
      </c>
      <c r="H2758" s="9">
        <v>241.74</v>
      </c>
      <c r="I2758" s="5" t="s">
        <v>22</v>
      </c>
      <c r="J2758" s="5" t="s">
        <v>197</v>
      </c>
    </row>
    <row r="2759" spans="1:10">
      <c r="A2759" s="5" t="s">
        <v>1383</v>
      </c>
      <c r="B2759" s="6">
        <v>44845.89597834491</v>
      </c>
      <c r="C2759" s="5" t="s">
        <v>56</v>
      </c>
      <c r="D2759" s="13">
        <v>45143254239</v>
      </c>
      <c r="E2759" s="5" t="s">
        <v>57</v>
      </c>
      <c r="H2759" s="9">
        <v>525.28</v>
      </c>
      <c r="I2759" s="5" t="s">
        <v>22</v>
      </c>
      <c r="J2759" s="5" t="s">
        <v>197</v>
      </c>
    </row>
    <row r="2760" spans="1:10">
      <c r="A2760" s="5" t="s">
        <v>1383</v>
      </c>
      <c r="B2760" s="6">
        <v>44845.89597834491</v>
      </c>
      <c r="C2760" s="5" t="s">
        <v>56</v>
      </c>
      <c r="D2760" s="13">
        <v>45172945259</v>
      </c>
      <c r="E2760" s="5" t="s">
        <v>57</v>
      </c>
      <c r="H2760" s="9">
        <v>554.78</v>
      </c>
      <c r="I2760" s="5" t="s">
        <v>22</v>
      </c>
      <c r="J2760" s="5" t="s">
        <v>197</v>
      </c>
    </row>
    <row r="2761" spans="1:10">
      <c r="A2761" s="5" t="s">
        <v>1383</v>
      </c>
      <c r="B2761" s="6">
        <v>44845.89597834491</v>
      </c>
      <c r="C2761" s="5" t="s">
        <v>56</v>
      </c>
      <c r="D2761" s="13">
        <v>45152874823</v>
      </c>
      <c r="E2761" s="5" t="s">
        <v>57</v>
      </c>
      <c r="H2761" s="9">
        <v>13550</v>
      </c>
      <c r="I2761" s="5" t="s">
        <v>22</v>
      </c>
      <c r="J2761" s="5" t="s">
        <v>58</v>
      </c>
    </row>
    <row r="2762" spans="1:10">
      <c r="A2762" s="5" t="s">
        <v>1383</v>
      </c>
      <c r="B2762" s="6">
        <v>44845.89597834491</v>
      </c>
      <c r="C2762" s="5" t="s">
        <v>56</v>
      </c>
      <c r="D2762" s="13">
        <v>45162976260</v>
      </c>
      <c r="E2762" s="5" t="s">
        <v>57</v>
      </c>
      <c r="H2762" s="9">
        <v>374.4</v>
      </c>
      <c r="I2762" s="5" t="s">
        <v>22</v>
      </c>
      <c r="J2762" s="5" t="s">
        <v>58</v>
      </c>
    </row>
    <row r="2763" spans="1:10">
      <c r="A2763" s="5" t="s">
        <v>1383</v>
      </c>
      <c r="B2763" s="6">
        <v>44845.89597834491</v>
      </c>
      <c r="C2763" s="5" t="s">
        <v>56</v>
      </c>
      <c r="D2763" s="13">
        <v>45123005810</v>
      </c>
      <c r="E2763" s="5" t="s">
        <v>57</v>
      </c>
      <c r="H2763" s="9">
        <v>1645.2</v>
      </c>
      <c r="I2763" s="5" t="s">
        <v>22</v>
      </c>
      <c r="J2763" s="5" t="s">
        <v>197</v>
      </c>
    </row>
    <row r="2764" spans="1:10">
      <c r="A2764" s="5" t="s">
        <v>1383</v>
      </c>
      <c r="B2764" s="6">
        <v>44845.89597834491</v>
      </c>
      <c r="C2764" s="5" t="s">
        <v>56</v>
      </c>
      <c r="D2764" s="13">
        <v>45132884465</v>
      </c>
      <c r="E2764" s="5" t="s">
        <v>57</v>
      </c>
      <c r="H2764" s="9">
        <v>921.2</v>
      </c>
      <c r="I2764" s="5" t="s">
        <v>22</v>
      </c>
      <c r="J2764" s="5" t="s">
        <v>197</v>
      </c>
    </row>
    <row r="2765" spans="1:10">
      <c r="A2765" s="5" t="s">
        <v>1383</v>
      </c>
      <c r="B2765" s="6">
        <v>44845.89597834491</v>
      </c>
      <c r="C2765" s="5" t="s">
        <v>56</v>
      </c>
      <c r="D2765" s="13">
        <v>45132884627</v>
      </c>
      <c r="E2765" s="5" t="s">
        <v>57</v>
      </c>
      <c r="H2765" s="9">
        <v>747.51</v>
      </c>
      <c r="I2765" s="5" t="s">
        <v>22</v>
      </c>
      <c r="J2765" s="5" t="s">
        <v>197</v>
      </c>
    </row>
    <row r="2766" spans="1:10">
      <c r="A2766" s="5" t="s">
        <v>1383</v>
      </c>
      <c r="B2766" s="6">
        <v>44845.89597834491</v>
      </c>
      <c r="C2766" s="5" t="s">
        <v>56</v>
      </c>
      <c r="D2766" s="13">
        <v>45162977158</v>
      </c>
      <c r="E2766" s="5" t="s">
        <v>57</v>
      </c>
      <c r="H2766" s="9">
        <v>148.47</v>
      </c>
      <c r="I2766" s="5" t="s">
        <v>22</v>
      </c>
      <c r="J2766" s="5" t="s">
        <v>197</v>
      </c>
    </row>
    <row r="2767" spans="1:10">
      <c r="A2767" s="5" t="s">
        <v>1383</v>
      </c>
      <c r="B2767" s="6">
        <v>44845.89597834491</v>
      </c>
      <c r="C2767" s="5" t="s">
        <v>56</v>
      </c>
      <c r="D2767" s="13">
        <v>45172945896</v>
      </c>
      <c r="E2767" s="5" t="s">
        <v>57</v>
      </c>
      <c r="H2767" s="9">
        <v>334.9</v>
      </c>
      <c r="I2767" s="5" t="s">
        <v>22</v>
      </c>
      <c r="J2767" s="5" t="s">
        <v>197</v>
      </c>
    </row>
    <row r="2768" spans="1:10">
      <c r="A2768" s="5" t="s">
        <v>1383</v>
      </c>
      <c r="B2768" s="6">
        <v>44845.89597834491</v>
      </c>
      <c r="C2768" s="5" t="s">
        <v>56</v>
      </c>
      <c r="D2768" s="13">
        <v>45123006559</v>
      </c>
      <c r="E2768" s="5" t="s">
        <v>57</v>
      </c>
      <c r="H2768" s="9">
        <v>669.32</v>
      </c>
      <c r="I2768" s="5" t="s">
        <v>22</v>
      </c>
      <c r="J2768" s="5" t="s">
        <v>197</v>
      </c>
    </row>
    <row r="2769" spans="1:10">
      <c r="A2769" s="5" t="s">
        <v>1383</v>
      </c>
      <c r="B2769" s="6">
        <v>44845.89597834491</v>
      </c>
      <c r="C2769" s="5" t="s">
        <v>56</v>
      </c>
      <c r="D2769" s="13">
        <v>19340464700</v>
      </c>
      <c r="E2769" s="5" t="s">
        <v>57</v>
      </c>
      <c r="H2769" s="9">
        <v>3416.49</v>
      </c>
      <c r="I2769" s="5" t="s">
        <v>22</v>
      </c>
      <c r="J2769" s="5" t="s">
        <v>197</v>
      </c>
    </row>
    <row r="2770" spans="1:10">
      <c r="A2770" s="5" t="s">
        <v>1383</v>
      </c>
      <c r="B2770" s="6">
        <v>44845.89597834491</v>
      </c>
      <c r="C2770" s="5" t="s">
        <v>56</v>
      </c>
      <c r="D2770" s="13">
        <v>52316222846</v>
      </c>
      <c r="E2770" s="5" t="s">
        <v>57</v>
      </c>
      <c r="H2770" s="9">
        <v>498.5</v>
      </c>
      <c r="I2770" s="5" t="s">
        <v>22</v>
      </c>
      <c r="J2770" s="5" t="s">
        <v>197</v>
      </c>
    </row>
    <row r="2771" spans="1:10">
      <c r="A2771" s="5" t="s">
        <v>1383</v>
      </c>
      <c r="B2771" s="6">
        <v>44845.89597834491</v>
      </c>
      <c r="C2771" s="5" t="s">
        <v>56</v>
      </c>
      <c r="D2771" s="13">
        <v>45162977798</v>
      </c>
      <c r="E2771" s="5" t="s">
        <v>57</v>
      </c>
      <c r="H2771" s="9">
        <v>3164</v>
      </c>
      <c r="I2771" s="5" t="s">
        <v>22</v>
      </c>
      <c r="J2771" s="5" t="s">
        <v>197</v>
      </c>
    </row>
    <row r="2772" spans="1:10">
      <c r="A2772" s="5" t="s">
        <v>1383</v>
      </c>
      <c r="B2772" s="6">
        <v>44845.89597834491</v>
      </c>
      <c r="C2772" s="5" t="s">
        <v>56</v>
      </c>
      <c r="D2772" s="13">
        <v>53312068964</v>
      </c>
      <c r="E2772" s="5" t="s">
        <v>57</v>
      </c>
      <c r="H2772" s="9">
        <v>2158</v>
      </c>
      <c r="I2772" s="5" t="s">
        <v>22</v>
      </c>
      <c r="J2772" s="5" t="s">
        <v>197</v>
      </c>
    </row>
    <row r="2773" spans="1:10">
      <c r="A2773" s="5" t="s">
        <v>1383</v>
      </c>
      <c r="B2773" s="6">
        <v>44845.89597834491</v>
      </c>
      <c r="C2773" s="5" t="s">
        <v>56</v>
      </c>
      <c r="D2773" s="13">
        <v>45152877722</v>
      </c>
      <c r="E2773" s="5" t="s">
        <v>57</v>
      </c>
      <c r="H2773" s="9">
        <v>590.66</v>
      </c>
      <c r="I2773" s="5" t="s">
        <v>22</v>
      </c>
      <c r="J2773" s="5" t="s">
        <v>197</v>
      </c>
    </row>
    <row r="2774" spans="1:10">
      <c r="A2774" s="5" t="s">
        <v>1383</v>
      </c>
      <c r="B2774" s="6">
        <v>44845.89597834491</v>
      </c>
      <c r="C2774" s="5" t="s">
        <v>56</v>
      </c>
      <c r="D2774" s="13">
        <v>45143255511</v>
      </c>
      <c r="E2774" s="5" t="s">
        <v>57</v>
      </c>
      <c r="H2774" s="9">
        <v>550.85</v>
      </c>
      <c r="I2774" s="5" t="s">
        <v>22</v>
      </c>
      <c r="J2774" s="5" t="s">
        <v>197</v>
      </c>
    </row>
    <row r="2775" spans="1:10">
      <c r="A2775" s="5" t="s">
        <v>1383</v>
      </c>
      <c r="B2775" s="6">
        <v>44845.89597834491</v>
      </c>
      <c r="C2775" s="5" t="s">
        <v>56</v>
      </c>
      <c r="D2775" s="13">
        <v>45152877765</v>
      </c>
      <c r="E2775" s="5" t="s">
        <v>57</v>
      </c>
      <c r="H2775" s="9">
        <v>197.96</v>
      </c>
      <c r="I2775" s="5" t="s">
        <v>22</v>
      </c>
      <c r="J2775" s="5" t="s">
        <v>197</v>
      </c>
    </row>
    <row r="2776" spans="1:10">
      <c r="A2776" s="5" t="s">
        <v>1383</v>
      </c>
      <c r="B2776" s="6">
        <v>44845.89597834491</v>
      </c>
      <c r="C2776" s="5" t="s">
        <v>56</v>
      </c>
      <c r="D2776" s="13">
        <v>45132885453</v>
      </c>
      <c r="E2776" s="5" t="s">
        <v>57</v>
      </c>
      <c r="H2776" s="9">
        <v>2114.94</v>
      </c>
      <c r="I2776" s="5" t="s">
        <v>22</v>
      </c>
      <c r="J2776" s="5" t="s">
        <v>197</v>
      </c>
    </row>
    <row r="2777" spans="1:10">
      <c r="A2777" s="5" t="s">
        <v>1383</v>
      </c>
      <c r="B2777" s="6">
        <v>44845.89597834491</v>
      </c>
      <c r="C2777" s="5" t="s">
        <v>56</v>
      </c>
      <c r="D2777" s="13">
        <v>45123007018</v>
      </c>
      <c r="E2777" s="5" t="s">
        <v>57</v>
      </c>
      <c r="H2777" s="9">
        <v>4774.68</v>
      </c>
      <c r="I2777" s="5" t="s">
        <v>22</v>
      </c>
      <c r="J2777" s="5" t="s">
        <v>197</v>
      </c>
    </row>
    <row r="2778" spans="1:10">
      <c r="A2778" s="5" t="s">
        <v>1383</v>
      </c>
      <c r="B2778" s="6">
        <v>44845.89597834491</v>
      </c>
      <c r="C2778" s="5" t="s">
        <v>56</v>
      </c>
      <c r="D2778" s="13">
        <v>45152877925</v>
      </c>
      <c r="E2778" s="5" t="s">
        <v>57</v>
      </c>
      <c r="H2778" s="9">
        <v>315.49</v>
      </c>
      <c r="I2778" s="5" t="s">
        <v>22</v>
      </c>
      <c r="J2778" s="5" t="s">
        <v>197</v>
      </c>
    </row>
    <row r="2779" spans="1:10">
      <c r="A2779" s="5" t="s">
        <v>1383</v>
      </c>
      <c r="B2779" s="6">
        <v>44845.89597834491</v>
      </c>
      <c r="C2779" s="5" t="s">
        <v>56</v>
      </c>
      <c r="D2779" s="13">
        <v>45143255716</v>
      </c>
      <c r="E2779" s="5" t="s">
        <v>57</v>
      </c>
      <c r="H2779" s="9">
        <v>393.96</v>
      </c>
      <c r="I2779" s="5" t="s">
        <v>22</v>
      </c>
      <c r="J2779" s="5" t="s">
        <v>197</v>
      </c>
    </row>
    <row r="2780" spans="1:10">
      <c r="A2780" s="5" t="s">
        <v>1383</v>
      </c>
      <c r="B2780" s="6">
        <v>44845.89597834491</v>
      </c>
      <c r="C2780" s="5" t="s">
        <v>56</v>
      </c>
      <c r="D2780" s="13">
        <v>45123007132</v>
      </c>
      <c r="E2780" s="5" t="s">
        <v>57</v>
      </c>
      <c r="H2780" s="9">
        <v>188</v>
      </c>
      <c r="I2780" s="5" t="s">
        <v>22</v>
      </c>
      <c r="J2780" s="5" t="s">
        <v>197</v>
      </c>
    </row>
    <row r="2781" spans="1:10">
      <c r="A2781" s="5" t="s">
        <v>1383</v>
      </c>
      <c r="B2781" s="6">
        <v>44845.89597834491</v>
      </c>
      <c r="C2781" s="5" t="s">
        <v>56</v>
      </c>
      <c r="D2781" s="13">
        <v>45113021276</v>
      </c>
      <c r="E2781" s="5" t="s">
        <v>57</v>
      </c>
      <c r="H2781" s="9">
        <v>2596.8000000000002</v>
      </c>
      <c r="I2781" s="5" t="s">
        <v>22</v>
      </c>
      <c r="J2781" s="5" t="s">
        <v>197</v>
      </c>
    </row>
    <row r="2782" spans="1:10">
      <c r="A2782" s="5" t="s">
        <v>1383</v>
      </c>
      <c r="B2782" s="6">
        <v>44845.89597834491</v>
      </c>
      <c r="C2782" s="5" t="s">
        <v>56</v>
      </c>
      <c r="D2782" s="13">
        <v>45172946633</v>
      </c>
      <c r="E2782" s="5" t="s">
        <v>57</v>
      </c>
      <c r="H2782" s="9">
        <v>621.19000000000005</v>
      </c>
      <c r="I2782" s="5" t="s">
        <v>22</v>
      </c>
      <c r="J2782" s="5" t="s">
        <v>197</v>
      </c>
    </row>
    <row r="2783" spans="1:10">
      <c r="A2783" s="5" t="s">
        <v>1383</v>
      </c>
      <c r="B2783" s="6">
        <v>44845.89597834491</v>
      </c>
      <c r="C2783" s="5" t="s">
        <v>56</v>
      </c>
      <c r="D2783" s="11">
        <v>633946</v>
      </c>
      <c r="E2783" s="5" t="s">
        <v>57</v>
      </c>
      <c r="H2783" s="9">
        <v>48550</v>
      </c>
      <c r="I2783" s="5" t="s">
        <v>22</v>
      </c>
      <c r="J2783" s="8" t="s">
        <v>61</v>
      </c>
    </row>
    <row r="2784" spans="1:10">
      <c r="A2784" s="5" t="s">
        <v>1383</v>
      </c>
      <c r="B2784" s="6">
        <v>44845.89597834491</v>
      </c>
      <c r="C2784" s="5" t="s">
        <v>56</v>
      </c>
      <c r="D2784" s="13">
        <v>297502001540004</v>
      </c>
      <c r="E2784" s="5" t="s">
        <v>60</v>
      </c>
      <c r="H2784" s="9">
        <v>96172.800000000003</v>
      </c>
      <c r="I2784" s="5" t="s">
        <v>22</v>
      </c>
      <c r="J2784" s="5" t="s">
        <v>195</v>
      </c>
    </row>
    <row r="2785" spans="1:10">
      <c r="A2785" s="5" t="s">
        <v>1383</v>
      </c>
      <c r="B2785" s="6">
        <v>44845.89597834491</v>
      </c>
      <c r="C2785" s="5" t="s">
        <v>56</v>
      </c>
      <c r="D2785" s="13">
        <v>297502001540004</v>
      </c>
      <c r="E2785" s="5" t="s">
        <v>368</v>
      </c>
      <c r="H2785" s="9">
        <v>696</v>
      </c>
      <c r="I2785" s="5" t="s">
        <v>22</v>
      </c>
      <c r="J2785" s="5" t="s">
        <v>195</v>
      </c>
    </row>
    <row r="2786" spans="1:10">
      <c r="A2786" s="5" t="s">
        <v>1383</v>
      </c>
      <c r="B2786" s="6">
        <v>44845.89597834491</v>
      </c>
      <c r="C2786" s="5" t="s">
        <v>56</v>
      </c>
      <c r="D2786" s="11"/>
      <c r="E2786" s="8"/>
      <c r="F2786" s="9">
        <v>9831.7000000000007</v>
      </c>
      <c r="I2786" s="7" t="s">
        <v>9</v>
      </c>
      <c r="J2786" s="8" t="s">
        <v>63</v>
      </c>
    </row>
    <row r="2787" spans="1:10">
      <c r="A2787" s="5" t="s">
        <v>1383</v>
      </c>
      <c r="B2787" s="6">
        <v>44845.89597834491</v>
      </c>
      <c r="C2787" s="5" t="s">
        <v>56</v>
      </c>
      <c r="D2787" s="11"/>
      <c r="E2787" s="8"/>
      <c r="F2787" s="9">
        <v>12051.4</v>
      </c>
      <c r="I2787" s="7" t="s">
        <v>9</v>
      </c>
      <c r="J2787" s="8" t="s">
        <v>187</v>
      </c>
    </row>
    <row r="2788" spans="1:10">
      <c r="A2788" s="5" t="s">
        <v>1383</v>
      </c>
      <c r="B2788" s="6">
        <v>44845.89597834491</v>
      </c>
      <c r="C2788" s="5" t="s">
        <v>56</v>
      </c>
      <c r="D2788" s="11"/>
      <c r="E2788" s="8"/>
      <c r="F2788" s="9">
        <v>82902.899999999994</v>
      </c>
      <c r="I2788" s="7" t="s">
        <v>9</v>
      </c>
      <c r="J2788" s="5" t="s">
        <v>64</v>
      </c>
    </row>
    <row r="2789" spans="1:10">
      <c r="A2789" s="5" t="s">
        <v>1383</v>
      </c>
      <c r="B2789" s="6">
        <v>44845.89597834491</v>
      </c>
      <c r="C2789" s="5" t="s">
        <v>56</v>
      </c>
      <c r="D2789" s="11"/>
      <c r="E2789" s="8"/>
      <c r="F2789" s="9">
        <v>13652</v>
      </c>
      <c r="I2789" s="7" t="s">
        <v>9</v>
      </c>
      <c r="J2789" s="8" t="s">
        <v>188</v>
      </c>
    </row>
    <row r="2790" spans="1:10">
      <c r="A2790" s="5" t="s">
        <v>1383</v>
      </c>
      <c r="B2790" s="6">
        <v>44845.89597834491</v>
      </c>
      <c r="C2790" s="5" t="s">
        <v>56</v>
      </c>
      <c r="D2790" s="11"/>
      <c r="E2790" s="8"/>
      <c r="F2790" s="9">
        <v>13148.4</v>
      </c>
      <c r="I2790" s="7" t="s">
        <v>9</v>
      </c>
      <c r="J2790" s="5" t="s">
        <v>271</v>
      </c>
    </row>
    <row r="2791" spans="1:10">
      <c r="A2791" s="5" t="s">
        <v>1383</v>
      </c>
      <c r="B2791" s="6">
        <v>44845.89597834491</v>
      </c>
      <c r="C2791" s="5" t="s">
        <v>56</v>
      </c>
      <c r="D2791" s="11"/>
      <c r="E2791" s="8"/>
      <c r="F2791" s="9">
        <v>7150</v>
      </c>
      <c r="I2791" s="7" t="s">
        <v>9</v>
      </c>
      <c r="J2791" s="8" t="s">
        <v>189</v>
      </c>
    </row>
    <row r="2792" spans="1:10">
      <c r="A2792" s="5" t="s">
        <v>1383</v>
      </c>
      <c r="B2792" s="6">
        <v>44845.89597834491</v>
      </c>
      <c r="C2792" s="5" t="s">
        <v>56</v>
      </c>
      <c r="D2792" s="11"/>
      <c r="E2792" s="8"/>
      <c r="F2792" s="9">
        <v>3359</v>
      </c>
      <c r="I2792" s="7" t="s">
        <v>9</v>
      </c>
      <c r="J2792" s="5" t="s">
        <v>198</v>
      </c>
    </row>
    <row r="2793" spans="1:10">
      <c r="A2793" s="5" t="s">
        <v>1383</v>
      </c>
      <c r="B2793" s="6">
        <v>44845.89597834491</v>
      </c>
      <c r="C2793" s="5" t="s">
        <v>56</v>
      </c>
      <c r="D2793" s="11"/>
      <c r="E2793" s="8"/>
      <c r="F2793" s="9">
        <v>2106.6</v>
      </c>
      <c r="I2793" s="7" t="s">
        <v>9</v>
      </c>
      <c r="J2793" s="5" t="s">
        <v>272</v>
      </c>
    </row>
    <row r="2794" spans="1:10">
      <c r="A2794" s="5" t="s">
        <v>1383</v>
      </c>
      <c r="B2794" s="6">
        <v>44845.89597834491</v>
      </c>
      <c r="C2794" s="5" t="s">
        <v>56</v>
      </c>
      <c r="D2794" s="11"/>
      <c r="E2794" s="8"/>
      <c r="F2794" s="9">
        <v>33395</v>
      </c>
      <c r="I2794" s="7" t="s">
        <v>9</v>
      </c>
      <c r="J2794" s="8" t="s">
        <v>190</v>
      </c>
    </row>
    <row r="2795" spans="1:10">
      <c r="A2795" s="5" t="s">
        <v>1383</v>
      </c>
      <c r="B2795" s="6">
        <v>44845.89597834491</v>
      </c>
      <c r="C2795" s="5" t="s">
        <v>56</v>
      </c>
      <c r="D2795" s="11"/>
      <c r="E2795" s="8"/>
      <c r="F2795" s="9">
        <v>733.8</v>
      </c>
      <c r="I2795" s="7" t="s">
        <v>9</v>
      </c>
      <c r="J2795" s="8" t="s">
        <v>205</v>
      </c>
    </row>
    <row r="2796" spans="1:10">
      <c r="A2796" s="5" t="s">
        <v>1383</v>
      </c>
      <c r="B2796" s="6">
        <v>44845.89597834491</v>
      </c>
      <c r="C2796" s="5" t="s">
        <v>56</v>
      </c>
      <c r="D2796" s="11"/>
      <c r="E2796" s="8"/>
      <c r="F2796" s="9">
        <v>5960</v>
      </c>
      <c r="I2796" s="7" t="s">
        <v>9</v>
      </c>
      <c r="J2796" s="8" t="s">
        <v>199</v>
      </c>
    </row>
    <row r="2797" spans="1:10">
      <c r="A2797" s="5" t="s">
        <v>1383</v>
      </c>
      <c r="B2797" s="6">
        <v>44845.89597834491</v>
      </c>
      <c r="C2797" s="5" t="s">
        <v>56</v>
      </c>
      <c r="D2797" s="11"/>
      <c r="E2797" s="8"/>
      <c r="F2797" s="9">
        <v>24218.799999999999</v>
      </c>
      <c r="I2797" s="7" t="s">
        <v>9</v>
      </c>
      <c r="J2797" s="8" t="s">
        <v>66</v>
      </c>
    </row>
    <row r="2798" spans="1:10">
      <c r="A2798" s="5" t="s">
        <v>1383</v>
      </c>
      <c r="B2798" s="6">
        <v>44845.89597834491</v>
      </c>
      <c r="C2798" s="5" t="s">
        <v>56</v>
      </c>
      <c r="D2798" s="11"/>
      <c r="E2798" s="8"/>
      <c r="F2798" s="9">
        <v>7284.1</v>
      </c>
      <c r="I2798" s="7" t="s">
        <v>9</v>
      </c>
      <c r="J2798" s="8" t="s">
        <v>275</v>
      </c>
    </row>
    <row r="2799" spans="1:10">
      <c r="A2799" s="5" t="s">
        <v>1383</v>
      </c>
      <c r="B2799" s="6">
        <v>44845.89597834491</v>
      </c>
      <c r="C2799" s="5" t="s">
        <v>56</v>
      </c>
      <c r="D2799" s="11"/>
      <c r="E2799" s="8"/>
      <c r="F2799" s="9">
        <v>30930.400000000001</v>
      </c>
      <c r="I2799" s="7" t="s">
        <v>9</v>
      </c>
      <c r="J2799" s="8" t="s">
        <v>191</v>
      </c>
    </row>
    <row r="2800" spans="1:10">
      <c r="A2800" s="5" t="s">
        <v>1383</v>
      </c>
      <c r="B2800" s="6">
        <v>44845.89597834491</v>
      </c>
      <c r="C2800" s="5" t="s">
        <v>56</v>
      </c>
      <c r="D2800" s="11"/>
      <c r="E2800" s="8"/>
      <c r="F2800" s="9">
        <v>6882.6</v>
      </c>
      <c r="I2800" s="7" t="s">
        <v>9</v>
      </c>
      <c r="J2800" s="8" t="s">
        <v>192</v>
      </c>
    </row>
    <row r="2801" spans="1:10">
      <c r="A2801" s="5" t="s">
        <v>1383</v>
      </c>
      <c r="B2801" s="6">
        <v>44845.89597834491</v>
      </c>
      <c r="C2801" s="5" t="s">
        <v>56</v>
      </c>
      <c r="D2801" s="11"/>
      <c r="E2801" s="8"/>
      <c r="F2801" s="9">
        <v>8529.7000000000007</v>
      </c>
      <c r="I2801" s="7" t="s">
        <v>9</v>
      </c>
      <c r="J2801" s="5" t="s">
        <v>200</v>
      </c>
    </row>
    <row r="2802" spans="1:10">
      <c r="A2802" s="5" t="s">
        <v>1383</v>
      </c>
      <c r="B2802" s="6">
        <v>44845.89597834491</v>
      </c>
      <c r="C2802" s="5" t="s">
        <v>56</v>
      </c>
      <c r="D2802" s="11"/>
      <c r="E2802" s="8"/>
      <c r="F2802" s="9">
        <v>2239.6999999999998</v>
      </c>
      <c r="I2802" s="7" t="s">
        <v>9</v>
      </c>
      <c r="J2802" s="8" t="s">
        <v>1388</v>
      </c>
    </row>
    <row r="2803" spans="1:10">
      <c r="A2803" s="5" t="s">
        <v>1383</v>
      </c>
      <c r="B2803" s="6">
        <v>44845.89597834491</v>
      </c>
      <c r="C2803" s="5" t="s">
        <v>56</v>
      </c>
      <c r="D2803" s="11"/>
      <c r="E2803" s="8"/>
      <c r="F2803" s="9">
        <v>4624.5</v>
      </c>
      <c r="I2803" s="7" t="s">
        <v>9</v>
      </c>
      <c r="J2803" s="8" t="s">
        <v>1387</v>
      </c>
    </row>
    <row r="2804" spans="1:10">
      <c r="A2804" s="5" t="s">
        <v>1383</v>
      </c>
      <c r="B2804" s="6">
        <v>44845.89597834491</v>
      </c>
      <c r="C2804" s="5" t="s">
        <v>56</v>
      </c>
      <c r="D2804" s="11"/>
      <c r="E2804" s="8"/>
      <c r="F2804" s="9">
        <v>9209</v>
      </c>
      <c r="I2804" s="7" t="s">
        <v>9</v>
      </c>
      <c r="J2804" s="8" t="s">
        <v>1386</v>
      </c>
    </row>
    <row r="2805" spans="1:10">
      <c r="A2805" s="5" t="s">
        <v>1383</v>
      </c>
      <c r="B2805" s="6">
        <v>44845.89597834491</v>
      </c>
      <c r="C2805" s="5" t="s">
        <v>56</v>
      </c>
      <c r="D2805" s="11"/>
      <c r="E2805" s="8"/>
      <c r="F2805" s="9">
        <v>13234.6</v>
      </c>
      <c r="I2805" s="7" t="s">
        <v>9</v>
      </c>
      <c r="J2805" s="8" t="s">
        <v>1385</v>
      </c>
    </row>
    <row r="2806" spans="1:10">
      <c r="A2806" s="5" t="s">
        <v>1383</v>
      </c>
      <c r="B2806" s="6">
        <v>44845.89597834491</v>
      </c>
      <c r="C2806" s="5" t="s">
        <v>56</v>
      </c>
      <c r="D2806" s="11"/>
      <c r="E2806" s="8"/>
      <c r="F2806" s="9">
        <v>2865.6</v>
      </c>
      <c r="I2806" s="7" t="s">
        <v>9</v>
      </c>
      <c r="J2806" s="8" t="s">
        <v>1384</v>
      </c>
    </row>
    <row r="2807" spans="1:10">
      <c r="A2807" s="5" t="s">
        <v>1383</v>
      </c>
      <c r="B2807" s="6">
        <v>44845.89597834491</v>
      </c>
      <c r="C2807" s="5" t="s">
        <v>56</v>
      </c>
      <c r="D2807" s="11"/>
      <c r="E2807" s="8"/>
      <c r="F2807" s="9">
        <v>9040.5</v>
      </c>
      <c r="I2807" s="7" t="s">
        <v>9</v>
      </c>
      <c r="J2807" s="8" t="s">
        <v>1382</v>
      </c>
    </row>
    <row r="2808" spans="1:10">
      <c r="A2808" s="10" t="s">
        <v>15</v>
      </c>
      <c r="B2808" s="3"/>
      <c r="C2808" s="3"/>
      <c r="D2808" s="16">
        <f>263221.26+43917.6</f>
        <v>307138.86</v>
      </c>
      <c r="E2808" s="8"/>
      <c r="F2808" s="14">
        <f>SUM(F2739:G2807)</f>
        <v>307138.85999999993</v>
      </c>
      <c r="H2808" s="9"/>
      <c r="I2808" s="7"/>
      <c r="J2808" s="5"/>
    </row>
    <row r="2809" spans="1:10">
      <c r="A2809" s="12" t="s">
        <v>16</v>
      </c>
      <c r="B2809" s="12" t="s">
        <v>17</v>
      </c>
      <c r="C2809" s="12" t="s">
        <v>18</v>
      </c>
      <c r="D2809" s="11"/>
      <c r="E2809" s="8"/>
      <c r="H2809" s="9"/>
      <c r="I2809" s="7"/>
      <c r="J2809" s="5"/>
    </row>
    <row r="2810" spans="1:10" ht="15.75">
      <c r="D2810" s="21">
        <v>111991577</v>
      </c>
    </row>
    <row r="2811" spans="1:10" ht="15.75">
      <c r="D2811" s="21">
        <v>111991645</v>
      </c>
    </row>
    <row r="2812" spans="1:10">
      <c r="A2812" s="23" t="s">
        <v>1449</v>
      </c>
      <c r="B2812" s="23"/>
      <c r="C2812" s="23"/>
      <c r="D2812" s="23"/>
      <c r="E2812" s="23"/>
    </row>
    <row r="2816" spans="1:10">
      <c r="A2816" s="1" t="s">
        <v>0</v>
      </c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0">
      <c r="A2817" s="3" t="s">
        <v>1415</v>
      </c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1:10">
      <c r="A2818" s="103" t="s">
        <v>0</v>
      </c>
      <c r="B2818" s="103" t="s">
        <v>2</v>
      </c>
      <c r="C2818" s="103" t="s">
        <v>3</v>
      </c>
      <c r="D2818" s="103" t="s">
        <v>4</v>
      </c>
      <c r="E2818" s="103" t="s">
        <v>5</v>
      </c>
      <c r="F2818" s="105" t="s">
        <v>6</v>
      </c>
      <c r="G2818" s="106"/>
      <c r="H2818" s="107"/>
      <c r="I2818" s="103" t="s">
        <v>7</v>
      </c>
      <c r="J2818" s="103" t="s">
        <v>8</v>
      </c>
    </row>
    <row r="2819" spans="1:10">
      <c r="A2819" s="104"/>
      <c r="B2819" s="104"/>
      <c r="C2819" s="104"/>
      <c r="D2819" s="104"/>
      <c r="E2819" s="104"/>
      <c r="F2819" s="46" t="s">
        <v>9</v>
      </c>
      <c r="G2819" s="46" t="s">
        <v>10</v>
      </c>
      <c r="H2819" s="46" t="s">
        <v>11</v>
      </c>
      <c r="I2819" s="104"/>
      <c r="J2819" s="104"/>
    </row>
    <row r="2820" spans="1:10">
      <c r="A2820" s="5" t="s">
        <v>1427</v>
      </c>
      <c r="B2820" s="6">
        <v>44846.401971851854</v>
      </c>
      <c r="C2820" s="5" t="s">
        <v>56</v>
      </c>
      <c r="D2820" s="7"/>
      <c r="E2820" s="8"/>
      <c r="F2820" s="9">
        <v>3895.8</v>
      </c>
      <c r="I2820" s="7" t="s">
        <v>9</v>
      </c>
      <c r="J2820" s="8" t="s">
        <v>204</v>
      </c>
    </row>
    <row r="2821" spans="1:10">
      <c r="A2821" s="5" t="s">
        <v>1427</v>
      </c>
      <c r="B2821" s="6">
        <v>44846.401971851854</v>
      </c>
      <c r="C2821" s="5" t="s">
        <v>56</v>
      </c>
      <c r="D2821" s="7"/>
      <c r="E2821" s="8"/>
      <c r="F2821" s="9">
        <v>11710</v>
      </c>
      <c r="I2821" s="7" t="s">
        <v>9</v>
      </c>
      <c r="J2821" s="8" t="s">
        <v>186</v>
      </c>
    </row>
    <row r="2822" spans="1:10">
      <c r="A2822" s="5" t="s">
        <v>1427</v>
      </c>
      <c r="B2822" s="6">
        <v>44846.401971851854</v>
      </c>
      <c r="C2822" s="5" t="s">
        <v>56</v>
      </c>
      <c r="D2822" s="7"/>
      <c r="E2822" s="8"/>
      <c r="F2822" s="9">
        <v>4050.1</v>
      </c>
      <c r="I2822" s="7" t="s">
        <v>9</v>
      </c>
      <c r="J2822" s="8" t="s">
        <v>273</v>
      </c>
    </row>
    <row r="2823" spans="1:10">
      <c r="A2823" s="5" t="s">
        <v>1427</v>
      </c>
      <c r="B2823" s="6">
        <v>44846.401971851854</v>
      </c>
      <c r="C2823" s="5" t="s">
        <v>56</v>
      </c>
      <c r="D2823" s="7"/>
      <c r="E2823" s="8"/>
      <c r="F2823" s="9">
        <v>11532</v>
      </c>
      <c r="I2823" s="7" t="s">
        <v>9</v>
      </c>
      <c r="J2823" s="8" t="s">
        <v>274</v>
      </c>
    </row>
    <row r="2824" spans="1:10">
      <c r="A2824" s="5" t="s">
        <v>1427</v>
      </c>
      <c r="B2824" s="6">
        <v>44846.401971851854</v>
      </c>
      <c r="C2824" s="5" t="s">
        <v>56</v>
      </c>
      <c r="D2824" s="7"/>
      <c r="E2824" s="8"/>
      <c r="F2824" s="9">
        <v>6857.2</v>
      </c>
      <c r="I2824" s="7" t="s">
        <v>9</v>
      </c>
      <c r="J2824" s="8" t="s">
        <v>276</v>
      </c>
    </row>
    <row r="2825" spans="1:10">
      <c r="A2825" s="5" t="s">
        <v>1427</v>
      </c>
      <c r="B2825" s="6">
        <v>44846.401971851854</v>
      </c>
      <c r="C2825" s="5" t="s">
        <v>56</v>
      </c>
      <c r="D2825" s="7"/>
      <c r="E2825" s="8"/>
      <c r="F2825" s="9">
        <v>7218.5</v>
      </c>
      <c r="I2825" s="7" t="s">
        <v>9</v>
      </c>
      <c r="J2825" s="8" t="s">
        <v>1428</v>
      </c>
    </row>
    <row r="2826" spans="1:10">
      <c r="A2826" s="5" t="s">
        <v>1427</v>
      </c>
      <c r="B2826" s="6">
        <v>44846.401971851854</v>
      </c>
      <c r="C2826" s="5" t="s">
        <v>56</v>
      </c>
      <c r="D2826" s="7"/>
      <c r="E2826" s="8"/>
      <c r="F2826" s="9">
        <v>15014.7</v>
      </c>
      <c r="I2826" s="7" t="s">
        <v>9</v>
      </c>
      <c r="J2826" s="8" t="s">
        <v>1426</v>
      </c>
    </row>
    <row r="2827" spans="1:10">
      <c r="A2827" s="10" t="s">
        <v>15</v>
      </c>
      <c r="B2827" s="3"/>
      <c r="C2827" s="3"/>
      <c r="D2827" s="16">
        <f>58190.3+2088</f>
        <v>60278.3</v>
      </c>
      <c r="E2827" s="8"/>
      <c r="F2827" s="92">
        <f>SUM(F2820:G2826)</f>
        <v>60278.3</v>
      </c>
      <c r="H2827" s="9"/>
      <c r="I2827" s="7"/>
      <c r="J2827" s="8"/>
    </row>
    <row r="2828" spans="1:10">
      <c r="A2828" s="12" t="s">
        <v>16</v>
      </c>
      <c r="B2828" s="12" t="s">
        <v>17</v>
      </c>
      <c r="C2828" s="12" t="s">
        <v>18</v>
      </c>
      <c r="D2828" s="11"/>
      <c r="E2828" s="8"/>
      <c r="H2828" s="9"/>
      <c r="I2828" s="7"/>
      <c r="J2828" s="8"/>
    </row>
    <row r="2829" spans="1:10" ht="15.75">
      <c r="A2829" s="5"/>
      <c r="B2829" s="6"/>
      <c r="C2829" s="5"/>
      <c r="D2829" s="21">
        <v>111991578</v>
      </c>
      <c r="E2829" s="8"/>
      <c r="H2829" s="9"/>
      <c r="I2829" s="7"/>
      <c r="J2829" s="8"/>
    </row>
    <row r="2830" spans="1:10" ht="15.75">
      <c r="A2830" s="5"/>
      <c r="B2830" s="6"/>
      <c r="C2830" s="5"/>
      <c r="D2830" s="21">
        <v>111991646</v>
      </c>
      <c r="E2830" s="8"/>
      <c r="H2830" s="9"/>
      <c r="I2830" s="7"/>
      <c r="J2830" s="8"/>
    </row>
    <row r="2831" spans="1:10">
      <c r="A2831" s="5"/>
      <c r="B2831" s="6"/>
      <c r="C2831" s="5"/>
      <c r="D2831" s="11"/>
      <c r="E2831" s="8"/>
      <c r="H2831" s="9"/>
      <c r="I2831" s="7"/>
      <c r="J2831" s="8"/>
    </row>
    <row r="2832" spans="1:10">
      <c r="A2832" s="5" t="s">
        <v>1423</v>
      </c>
      <c r="B2832" s="6">
        <v>44846.831288981484</v>
      </c>
      <c r="C2832" s="5" t="s">
        <v>56</v>
      </c>
      <c r="D2832" s="11"/>
      <c r="E2832" s="8"/>
      <c r="G2832" s="9">
        <v>1027.8</v>
      </c>
      <c r="I2832" s="7" t="s">
        <v>10</v>
      </c>
      <c r="J2832" s="8" t="s">
        <v>187</v>
      </c>
    </row>
    <row r="2833" spans="1:10">
      <c r="A2833" s="5" t="s">
        <v>1423</v>
      </c>
      <c r="B2833" s="6">
        <v>44846.831288981484</v>
      </c>
      <c r="C2833" s="5" t="s">
        <v>56</v>
      </c>
      <c r="D2833" s="11"/>
      <c r="E2833" s="8"/>
      <c r="G2833" s="9">
        <v>391.37</v>
      </c>
      <c r="I2833" s="7" t="s">
        <v>10</v>
      </c>
      <c r="J2833" s="8" t="s">
        <v>189</v>
      </c>
    </row>
    <row r="2834" spans="1:10">
      <c r="A2834" s="5" t="s">
        <v>1423</v>
      </c>
      <c r="B2834" s="6">
        <v>44846.831288981484</v>
      </c>
      <c r="C2834" s="5" t="s">
        <v>56</v>
      </c>
      <c r="D2834" s="11"/>
      <c r="E2834" s="8"/>
      <c r="G2834" s="9">
        <v>18248.8</v>
      </c>
      <c r="I2834" s="7" t="s">
        <v>10</v>
      </c>
      <c r="J2834" s="5" t="s">
        <v>58</v>
      </c>
    </row>
    <row r="2835" spans="1:10">
      <c r="A2835" s="5" t="s">
        <v>1425</v>
      </c>
      <c r="B2835" s="6">
        <v>44846.831288981484</v>
      </c>
      <c r="C2835" s="5" t="s">
        <v>202</v>
      </c>
      <c r="D2835" s="13">
        <v>45172946485</v>
      </c>
      <c r="E2835" s="5" t="s">
        <v>57</v>
      </c>
      <c r="H2835" s="9">
        <v>2580</v>
      </c>
      <c r="I2835" s="5" t="s">
        <v>22</v>
      </c>
      <c r="J2835" s="5" t="s">
        <v>58</v>
      </c>
    </row>
    <row r="2836" spans="1:10">
      <c r="A2836" s="5" t="s">
        <v>1423</v>
      </c>
      <c r="B2836" s="6">
        <v>44846.831288981484</v>
      </c>
      <c r="C2836" s="5" t="s">
        <v>56</v>
      </c>
      <c r="D2836" s="13">
        <v>45132887205</v>
      </c>
      <c r="E2836" s="5" t="s">
        <v>57</v>
      </c>
      <c r="H2836" s="9">
        <v>9081.98</v>
      </c>
      <c r="I2836" s="5" t="s">
        <v>22</v>
      </c>
      <c r="J2836" s="5" t="s">
        <v>58</v>
      </c>
    </row>
    <row r="2837" spans="1:10">
      <c r="A2837" s="5" t="s">
        <v>1423</v>
      </c>
      <c r="B2837" s="6">
        <v>44846.831288981484</v>
      </c>
      <c r="C2837" s="5" t="s">
        <v>56</v>
      </c>
      <c r="D2837" s="13">
        <v>45152878376</v>
      </c>
      <c r="E2837" s="5" t="s">
        <v>57</v>
      </c>
      <c r="H2837" s="9">
        <v>2884.12</v>
      </c>
      <c r="I2837" s="5" t="s">
        <v>22</v>
      </c>
      <c r="J2837" s="5" t="s">
        <v>58</v>
      </c>
    </row>
    <row r="2838" spans="1:10">
      <c r="A2838" s="5" t="s">
        <v>1423</v>
      </c>
      <c r="B2838" s="6">
        <v>44846.831288981484</v>
      </c>
      <c r="C2838" s="5" t="s">
        <v>56</v>
      </c>
      <c r="D2838" s="13">
        <v>45123008887</v>
      </c>
      <c r="E2838" s="5" t="s">
        <v>57</v>
      </c>
      <c r="H2838" s="9">
        <v>375.2</v>
      </c>
      <c r="I2838" s="5" t="s">
        <v>22</v>
      </c>
      <c r="J2838" s="5" t="s">
        <v>58</v>
      </c>
    </row>
    <row r="2839" spans="1:10">
      <c r="A2839" s="5" t="s">
        <v>1423</v>
      </c>
      <c r="B2839" s="6">
        <v>44846.831288981484</v>
      </c>
      <c r="C2839" s="5" t="s">
        <v>56</v>
      </c>
      <c r="D2839" s="13">
        <v>45152879153</v>
      </c>
      <c r="E2839" s="5" t="s">
        <v>57</v>
      </c>
      <c r="H2839" s="9">
        <v>2117.13</v>
      </c>
      <c r="I2839" s="5" t="s">
        <v>22</v>
      </c>
      <c r="J2839" s="5" t="s">
        <v>200</v>
      </c>
    </row>
    <row r="2840" spans="1:10">
      <c r="A2840" s="5" t="s">
        <v>1423</v>
      </c>
      <c r="B2840" s="6">
        <v>44846.831288981484</v>
      </c>
      <c r="C2840" s="5" t="s">
        <v>56</v>
      </c>
      <c r="D2840" s="13">
        <v>45113021150</v>
      </c>
      <c r="E2840" s="5" t="s">
        <v>57</v>
      </c>
      <c r="H2840" s="9">
        <v>4242</v>
      </c>
      <c r="I2840" s="5" t="s">
        <v>22</v>
      </c>
      <c r="J2840" s="5" t="s">
        <v>58</v>
      </c>
    </row>
    <row r="2841" spans="1:10">
      <c r="A2841" s="5" t="s">
        <v>1423</v>
      </c>
      <c r="B2841" s="6">
        <v>44846.831288981484</v>
      </c>
      <c r="C2841" s="5" t="s">
        <v>56</v>
      </c>
      <c r="D2841" s="13">
        <v>45162978068</v>
      </c>
      <c r="E2841" s="5" t="s">
        <v>57</v>
      </c>
      <c r="H2841" s="9">
        <v>4252.5</v>
      </c>
      <c r="I2841" s="5" t="s">
        <v>22</v>
      </c>
      <c r="J2841" s="5" t="s">
        <v>58</v>
      </c>
    </row>
    <row r="2842" spans="1:10">
      <c r="A2842" s="5" t="s">
        <v>1423</v>
      </c>
      <c r="B2842" s="6">
        <v>44846.831288981484</v>
      </c>
      <c r="C2842" s="5" t="s">
        <v>56</v>
      </c>
      <c r="D2842" s="13">
        <v>45113021153</v>
      </c>
      <c r="E2842" s="5" t="s">
        <v>57</v>
      </c>
      <c r="H2842" s="9">
        <v>6380</v>
      </c>
      <c r="I2842" s="5" t="s">
        <v>22</v>
      </c>
      <c r="J2842" s="5" t="s">
        <v>58</v>
      </c>
    </row>
    <row r="2843" spans="1:10">
      <c r="A2843" s="5" t="s">
        <v>1423</v>
      </c>
      <c r="B2843" s="6">
        <v>44846.831288981484</v>
      </c>
      <c r="C2843" s="5" t="s">
        <v>56</v>
      </c>
      <c r="D2843" s="13">
        <v>45162978074</v>
      </c>
      <c r="E2843" s="5" t="s">
        <v>57</v>
      </c>
      <c r="H2843" s="9">
        <v>12046</v>
      </c>
      <c r="I2843" s="5" t="s">
        <v>22</v>
      </c>
      <c r="J2843" s="5" t="s">
        <v>58</v>
      </c>
    </row>
    <row r="2844" spans="1:10">
      <c r="A2844" s="5" t="s">
        <v>1423</v>
      </c>
      <c r="B2844" s="6">
        <v>44846.831288981484</v>
      </c>
      <c r="C2844" s="5" t="s">
        <v>56</v>
      </c>
      <c r="D2844" s="13">
        <v>45152877897</v>
      </c>
      <c r="E2844" s="5" t="s">
        <v>57</v>
      </c>
      <c r="H2844" s="9">
        <v>2442</v>
      </c>
      <c r="I2844" s="5" t="s">
        <v>22</v>
      </c>
      <c r="J2844" s="5" t="s">
        <v>58</v>
      </c>
    </row>
    <row r="2845" spans="1:10">
      <c r="A2845" s="5" t="s">
        <v>1423</v>
      </c>
      <c r="B2845" s="6">
        <v>44846.831288981484</v>
      </c>
      <c r="C2845" s="5" t="s">
        <v>56</v>
      </c>
      <c r="D2845" s="13">
        <v>45162979916</v>
      </c>
      <c r="E2845" s="5" t="s">
        <v>57</v>
      </c>
      <c r="H2845" s="9">
        <v>2496.9899999999998</v>
      </c>
      <c r="I2845" s="5" t="s">
        <v>22</v>
      </c>
      <c r="J2845" s="5" t="s">
        <v>58</v>
      </c>
    </row>
    <row r="2846" spans="1:10">
      <c r="A2846" s="5" t="s">
        <v>1423</v>
      </c>
      <c r="B2846" s="6">
        <v>44846.831288981484</v>
      </c>
      <c r="C2846" s="5" t="s">
        <v>56</v>
      </c>
      <c r="D2846" s="13">
        <v>45172946699</v>
      </c>
      <c r="E2846" s="5" t="s">
        <v>57</v>
      </c>
      <c r="H2846" s="9">
        <v>227.2</v>
      </c>
      <c r="I2846" s="5" t="s">
        <v>22</v>
      </c>
      <c r="J2846" s="5" t="s">
        <v>197</v>
      </c>
    </row>
    <row r="2847" spans="1:10">
      <c r="A2847" s="5" t="s">
        <v>1423</v>
      </c>
      <c r="B2847" s="6">
        <v>44846.831288981484</v>
      </c>
      <c r="C2847" s="5" t="s">
        <v>56</v>
      </c>
      <c r="D2847" s="13">
        <v>45143255889</v>
      </c>
      <c r="E2847" s="5" t="s">
        <v>57</v>
      </c>
      <c r="H2847" s="9">
        <v>726</v>
      </c>
      <c r="I2847" s="5" t="s">
        <v>22</v>
      </c>
      <c r="J2847" s="5" t="s">
        <v>197</v>
      </c>
    </row>
    <row r="2848" spans="1:10">
      <c r="A2848" s="5" t="s">
        <v>1423</v>
      </c>
      <c r="B2848" s="6">
        <v>44846.831288981484</v>
      </c>
      <c r="C2848" s="5" t="s">
        <v>56</v>
      </c>
      <c r="D2848" s="13">
        <v>45132885801</v>
      </c>
      <c r="E2848" s="5" t="s">
        <v>57</v>
      </c>
      <c r="H2848" s="9">
        <v>277.95999999999998</v>
      </c>
      <c r="I2848" s="5" t="s">
        <v>22</v>
      </c>
      <c r="J2848" s="5" t="s">
        <v>197</v>
      </c>
    </row>
    <row r="2849" spans="1:10">
      <c r="A2849" s="5" t="s">
        <v>1423</v>
      </c>
      <c r="B2849" s="6">
        <v>44846.831288981484</v>
      </c>
      <c r="C2849" s="5" t="s">
        <v>56</v>
      </c>
      <c r="D2849" s="13">
        <v>45172946927</v>
      </c>
      <c r="E2849" s="5" t="s">
        <v>57</v>
      </c>
      <c r="H2849" s="9">
        <v>1676.79</v>
      </c>
      <c r="I2849" s="5" t="s">
        <v>22</v>
      </c>
      <c r="J2849" s="5" t="s">
        <v>197</v>
      </c>
    </row>
    <row r="2850" spans="1:10">
      <c r="A2850" s="5" t="s">
        <v>1423</v>
      </c>
      <c r="B2850" s="6">
        <v>44846.831288981484</v>
      </c>
      <c r="C2850" s="5" t="s">
        <v>56</v>
      </c>
      <c r="D2850" s="13">
        <v>45143257054</v>
      </c>
      <c r="E2850" s="5" t="s">
        <v>57</v>
      </c>
      <c r="H2850" s="9">
        <v>7128.6</v>
      </c>
      <c r="I2850" s="5" t="s">
        <v>22</v>
      </c>
      <c r="J2850" s="5" t="s">
        <v>197</v>
      </c>
    </row>
    <row r="2851" spans="1:10">
      <c r="A2851" s="5" t="s">
        <v>1423</v>
      </c>
      <c r="B2851" s="6">
        <v>44846.831288981484</v>
      </c>
      <c r="C2851" s="5" t="s">
        <v>56</v>
      </c>
      <c r="D2851" s="13">
        <v>45123008876</v>
      </c>
      <c r="E2851" s="5" t="s">
        <v>57</v>
      </c>
      <c r="H2851" s="9">
        <v>927</v>
      </c>
      <c r="I2851" s="5" t="s">
        <v>22</v>
      </c>
      <c r="J2851" s="5" t="s">
        <v>197</v>
      </c>
    </row>
    <row r="2852" spans="1:10">
      <c r="A2852" s="5" t="s">
        <v>1423</v>
      </c>
      <c r="B2852" s="6">
        <v>44846.831288981484</v>
      </c>
      <c r="C2852" s="5" t="s">
        <v>56</v>
      </c>
      <c r="D2852" s="13">
        <v>45132887624</v>
      </c>
      <c r="E2852" s="5" t="s">
        <v>57</v>
      </c>
      <c r="H2852" s="9">
        <v>619.20000000000005</v>
      </c>
      <c r="I2852" s="5" t="s">
        <v>22</v>
      </c>
      <c r="J2852" s="5" t="s">
        <v>197</v>
      </c>
    </row>
    <row r="2853" spans="1:10">
      <c r="A2853" s="5" t="s">
        <v>1423</v>
      </c>
      <c r="B2853" s="6">
        <v>44846.831288981484</v>
      </c>
      <c r="C2853" s="5" t="s">
        <v>56</v>
      </c>
      <c r="D2853" s="11">
        <v>24668817</v>
      </c>
      <c r="E2853" s="8" t="s">
        <v>184</v>
      </c>
      <c r="H2853" s="9">
        <v>10320</v>
      </c>
      <c r="I2853" s="5" t="s">
        <v>22</v>
      </c>
      <c r="J2853" s="5" t="s">
        <v>195</v>
      </c>
    </row>
    <row r="2854" spans="1:10">
      <c r="A2854" s="5" t="s">
        <v>1423</v>
      </c>
      <c r="B2854" s="6">
        <v>44846.831288981484</v>
      </c>
      <c r="C2854" s="5" t="s">
        <v>56</v>
      </c>
      <c r="D2854" s="13">
        <v>45172946704</v>
      </c>
      <c r="E2854" s="5" t="s">
        <v>57</v>
      </c>
      <c r="H2854" s="9">
        <v>1766.4</v>
      </c>
      <c r="I2854" s="5" t="s">
        <v>22</v>
      </c>
      <c r="J2854" s="5" t="s">
        <v>195</v>
      </c>
    </row>
    <row r="2855" spans="1:10">
      <c r="A2855" s="5" t="s">
        <v>1423</v>
      </c>
      <c r="B2855" s="6">
        <v>44846.831288981484</v>
      </c>
      <c r="C2855" s="5" t="s">
        <v>56</v>
      </c>
      <c r="D2855" s="13">
        <v>295402000590018</v>
      </c>
      <c r="E2855" s="5" t="s">
        <v>60</v>
      </c>
      <c r="H2855" s="9">
        <v>28363.32</v>
      </c>
      <c r="I2855" s="5" t="s">
        <v>22</v>
      </c>
      <c r="J2855" s="8" t="s">
        <v>61</v>
      </c>
    </row>
    <row r="2856" spans="1:10">
      <c r="A2856" s="5" t="s">
        <v>1423</v>
      </c>
      <c r="B2856" s="6">
        <v>44846.831288981484</v>
      </c>
      <c r="C2856" s="5" t="s">
        <v>56</v>
      </c>
      <c r="D2856" s="13">
        <v>295402000590018</v>
      </c>
      <c r="E2856" s="5" t="s">
        <v>368</v>
      </c>
      <c r="H2856" s="9">
        <v>1740</v>
      </c>
      <c r="I2856" s="5" t="s">
        <v>22</v>
      </c>
      <c r="J2856" s="8" t="s">
        <v>61</v>
      </c>
    </row>
    <row r="2857" spans="1:10">
      <c r="A2857" s="5" t="s">
        <v>1423</v>
      </c>
      <c r="B2857" s="6">
        <v>44846.831288981484</v>
      </c>
      <c r="C2857" s="5" t="s">
        <v>56</v>
      </c>
      <c r="D2857" s="13">
        <v>297502001550031</v>
      </c>
      <c r="E2857" s="5" t="s">
        <v>60</v>
      </c>
      <c r="H2857" s="9">
        <v>132852.70000000001</v>
      </c>
      <c r="I2857" s="5" t="s">
        <v>22</v>
      </c>
      <c r="J2857" s="5" t="s">
        <v>195</v>
      </c>
    </row>
    <row r="2858" spans="1:10">
      <c r="A2858" s="5" t="s">
        <v>1423</v>
      </c>
      <c r="B2858" s="6">
        <v>44846.831288981484</v>
      </c>
      <c r="C2858" s="5" t="s">
        <v>56</v>
      </c>
      <c r="D2858" s="13">
        <v>297502001550031</v>
      </c>
      <c r="E2858" s="5" t="s">
        <v>368</v>
      </c>
      <c r="H2858" s="9">
        <v>35148</v>
      </c>
      <c r="I2858" s="5" t="s">
        <v>22</v>
      </c>
      <c r="J2858" s="5" t="s">
        <v>195</v>
      </c>
    </row>
    <row r="2859" spans="1:10">
      <c r="A2859" s="5" t="s">
        <v>1423</v>
      </c>
      <c r="B2859" s="6">
        <v>44846.831288981484</v>
      </c>
      <c r="C2859" s="5" t="s">
        <v>56</v>
      </c>
      <c r="D2859" s="13">
        <v>45162980082</v>
      </c>
      <c r="E2859" s="5" t="s">
        <v>57</v>
      </c>
      <c r="H2859" s="9">
        <v>561.6</v>
      </c>
      <c r="I2859" s="5" t="s">
        <v>22</v>
      </c>
      <c r="J2859" s="5" t="s">
        <v>197</v>
      </c>
    </row>
    <row r="2860" spans="1:10">
      <c r="A2860" s="5" t="s">
        <v>1423</v>
      </c>
      <c r="B2860" s="6">
        <v>44846.831288981484</v>
      </c>
      <c r="C2860" s="5" t="s">
        <v>56</v>
      </c>
      <c r="D2860" s="11"/>
      <c r="E2860" s="8"/>
      <c r="F2860" s="9">
        <v>8007.4</v>
      </c>
      <c r="I2860" s="7" t="s">
        <v>9</v>
      </c>
      <c r="J2860" s="8" t="s">
        <v>186</v>
      </c>
    </row>
    <row r="2861" spans="1:10">
      <c r="A2861" s="5" t="s">
        <v>1423</v>
      </c>
      <c r="B2861" s="6">
        <v>44846.831288981484</v>
      </c>
      <c r="C2861" s="5" t="s">
        <v>56</v>
      </c>
      <c r="D2861" s="11"/>
      <c r="E2861" s="8"/>
      <c r="F2861" s="9">
        <v>7304.2</v>
      </c>
      <c r="I2861" s="7" t="s">
        <v>9</v>
      </c>
      <c r="J2861" s="8" t="s">
        <v>187</v>
      </c>
    </row>
    <row r="2862" spans="1:10">
      <c r="A2862" s="5" t="s">
        <v>1423</v>
      </c>
      <c r="B2862" s="6">
        <v>44846.831288981484</v>
      </c>
      <c r="C2862" s="5" t="s">
        <v>56</v>
      </c>
      <c r="D2862" s="11"/>
      <c r="E2862" s="8"/>
      <c r="F2862" s="9">
        <v>12835.1</v>
      </c>
      <c r="I2862" s="7" t="s">
        <v>9</v>
      </c>
      <c r="J2862" s="5" t="s">
        <v>64</v>
      </c>
    </row>
    <row r="2863" spans="1:10">
      <c r="A2863" s="5" t="s">
        <v>1423</v>
      </c>
      <c r="B2863" s="6">
        <v>44846.831288981484</v>
      </c>
      <c r="C2863" s="5" t="s">
        <v>56</v>
      </c>
      <c r="D2863" s="11"/>
      <c r="E2863" s="8"/>
      <c r="F2863" s="9">
        <v>13988.6</v>
      </c>
      <c r="I2863" s="7" t="s">
        <v>9</v>
      </c>
      <c r="J2863" s="8" t="s">
        <v>189</v>
      </c>
    </row>
    <row r="2864" spans="1:10">
      <c r="A2864" s="5" t="s">
        <v>1423</v>
      </c>
      <c r="B2864" s="6">
        <v>44846.831288981484</v>
      </c>
      <c r="C2864" s="5" t="s">
        <v>56</v>
      </c>
      <c r="D2864" s="11"/>
      <c r="E2864" s="8"/>
      <c r="F2864" s="9">
        <v>5633.2</v>
      </c>
      <c r="I2864" s="7" t="s">
        <v>9</v>
      </c>
      <c r="J2864" s="5" t="s">
        <v>198</v>
      </c>
    </row>
    <row r="2865" spans="1:10">
      <c r="A2865" s="5" t="s">
        <v>1423</v>
      </c>
      <c r="B2865" s="6">
        <v>44846.831288981484</v>
      </c>
      <c r="C2865" s="5" t="s">
        <v>56</v>
      </c>
      <c r="D2865" s="11"/>
      <c r="E2865" s="8"/>
      <c r="F2865" s="9">
        <v>8654.6</v>
      </c>
      <c r="I2865" s="7" t="s">
        <v>9</v>
      </c>
      <c r="J2865" s="5" t="s">
        <v>272</v>
      </c>
    </row>
    <row r="2866" spans="1:10">
      <c r="A2866" s="5" t="s">
        <v>1423</v>
      </c>
      <c r="B2866" s="6">
        <v>44846.831288981484</v>
      </c>
      <c r="C2866" s="5" t="s">
        <v>56</v>
      </c>
      <c r="D2866" s="11"/>
      <c r="E2866" s="8"/>
      <c r="F2866" s="9">
        <v>4326.6000000000004</v>
      </c>
      <c r="I2866" s="7" t="s">
        <v>9</v>
      </c>
      <c r="J2866" s="8" t="s">
        <v>205</v>
      </c>
    </row>
    <row r="2867" spans="1:10">
      <c r="A2867" s="5" t="s">
        <v>1423</v>
      </c>
      <c r="B2867" s="6">
        <v>44846.831288981484</v>
      </c>
      <c r="C2867" s="5" t="s">
        <v>56</v>
      </c>
      <c r="D2867" s="11"/>
      <c r="E2867" s="8"/>
      <c r="F2867" s="9">
        <v>166</v>
      </c>
      <c r="I2867" s="7" t="s">
        <v>9</v>
      </c>
      <c r="J2867" s="8" t="s">
        <v>199</v>
      </c>
    </row>
    <row r="2868" spans="1:10">
      <c r="A2868" s="5" t="s">
        <v>1423</v>
      </c>
      <c r="B2868" s="6">
        <v>44846.831288981484</v>
      </c>
      <c r="C2868" s="5" t="s">
        <v>56</v>
      </c>
      <c r="D2868" s="11"/>
      <c r="E2868" s="8"/>
      <c r="F2868" s="9">
        <v>4272.3</v>
      </c>
      <c r="I2868" s="7" t="s">
        <v>9</v>
      </c>
      <c r="J2868" s="8" t="s">
        <v>274</v>
      </c>
    </row>
    <row r="2869" spans="1:10">
      <c r="A2869" s="5" t="s">
        <v>1423</v>
      </c>
      <c r="B2869" s="6">
        <v>44846.831288981484</v>
      </c>
      <c r="C2869" s="5" t="s">
        <v>56</v>
      </c>
      <c r="D2869" s="11"/>
      <c r="E2869" s="8"/>
      <c r="F2869" s="9">
        <v>12572.5</v>
      </c>
      <c r="I2869" s="7" t="s">
        <v>9</v>
      </c>
      <c r="J2869" s="8" t="s">
        <v>66</v>
      </c>
    </row>
    <row r="2870" spans="1:10">
      <c r="A2870" s="5" t="s">
        <v>1423</v>
      </c>
      <c r="B2870" s="6">
        <v>44846.831288981484</v>
      </c>
      <c r="C2870" s="5" t="s">
        <v>56</v>
      </c>
      <c r="D2870" s="11"/>
      <c r="E2870" s="8"/>
      <c r="F2870" s="9">
        <v>10552</v>
      </c>
      <c r="I2870" s="7" t="s">
        <v>9</v>
      </c>
      <c r="J2870" s="8" t="s">
        <v>275</v>
      </c>
    </row>
    <row r="2871" spans="1:10">
      <c r="A2871" s="5" t="s">
        <v>1423</v>
      </c>
      <c r="B2871" s="6">
        <v>44846.831288981484</v>
      </c>
      <c r="C2871" s="5" t="s">
        <v>56</v>
      </c>
      <c r="D2871" s="11"/>
      <c r="E2871" s="8"/>
      <c r="F2871" s="9">
        <v>7436.6</v>
      </c>
      <c r="I2871" s="7" t="s">
        <v>9</v>
      </c>
      <c r="J2871" s="8" t="s">
        <v>192</v>
      </c>
    </row>
    <row r="2872" spans="1:10">
      <c r="A2872" s="5" t="s">
        <v>1423</v>
      </c>
      <c r="B2872" s="6">
        <v>44846.831288981484</v>
      </c>
      <c r="C2872" s="5" t="s">
        <v>56</v>
      </c>
      <c r="D2872" s="11"/>
      <c r="E2872" s="8"/>
      <c r="F2872" s="9">
        <v>11184.7</v>
      </c>
      <c r="I2872" s="7" t="s">
        <v>9</v>
      </c>
      <c r="J2872" s="8" t="s">
        <v>276</v>
      </c>
    </row>
    <row r="2873" spans="1:10">
      <c r="A2873" s="5" t="s">
        <v>1423</v>
      </c>
      <c r="B2873" s="6">
        <v>44846.831288981484</v>
      </c>
      <c r="C2873" s="5" t="s">
        <v>56</v>
      </c>
      <c r="D2873" s="11"/>
      <c r="E2873" s="8"/>
      <c r="F2873" s="9">
        <v>3165.1</v>
      </c>
      <c r="I2873" s="7" t="s">
        <v>9</v>
      </c>
      <c r="J2873" s="5" t="s">
        <v>200</v>
      </c>
    </row>
    <row r="2874" spans="1:10">
      <c r="A2874" s="5" t="s">
        <v>1423</v>
      </c>
      <c r="B2874" s="6">
        <v>44846.831288981484</v>
      </c>
      <c r="C2874" s="5" t="s">
        <v>56</v>
      </c>
      <c r="D2874" s="11"/>
      <c r="E2874" s="8"/>
      <c r="F2874" s="9">
        <v>2970.7</v>
      </c>
      <c r="I2874" s="7" t="s">
        <v>9</v>
      </c>
      <c r="J2874" s="8" t="s">
        <v>1424</v>
      </c>
    </row>
    <row r="2875" spans="1:10">
      <c r="A2875" s="10" t="s">
        <v>15</v>
      </c>
      <c r="B2875" s="3"/>
      <c r="C2875" s="3"/>
      <c r="D2875" s="11"/>
      <c r="E2875" s="8"/>
      <c r="F2875" s="92">
        <f>SUM(F2832:G2874)</f>
        <v>132737.57000000004</v>
      </c>
      <c r="H2875" s="9"/>
      <c r="I2875" s="7"/>
      <c r="J2875" s="8"/>
    </row>
    <row r="2876" spans="1:10" ht="15.75">
      <c r="A2876" s="12" t="s">
        <v>16</v>
      </c>
      <c r="B2876" s="12" t="s">
        <v>17</v>
      </c>
      <c r="C2876" s="12" t="s">
        <v>18</v>
      </c>
      <c r="D2876" s="21">
        <v>112000509</v>
      </c>
      <c r="E2876" s="8"/>
      <c r="H2876" s="9"/>
      <c r="I2876" s="7"/>
      <c r="J2876" s="8"/>
    </row>
    <row r="2879" spans="1:10">
      <c r="A2879" s="1" t="s">
        <v>0</v>
      </c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1:10">
      <c r="A2880" s="3" t="s">
        <v>1451</v>
      </c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1:10">
      <c r="A2881" s="103" t="s">
        <v>0</v>
      </c>
      <c r="B2881" s="103" t="s">
        <v>2</v>
      </c>
      <c r="C2881" s="103" t="s">
        <v>3</v>
      </c>
      <c r="D2881" s="103" t="s">
        <v>4</v>
      </c>
      <c r="E2881" s="103" t="s">
        <v>5</v>
      </c>
      <c r="F2881" s="105" t="s">
        <v>6</v>
      </c>
      <c r="G2881" s="106"/>
      <c r="H2881" s="107"/>
      <c r="I2881" s="103" t="s">
        <v>7</v>
      </c>
      <c r="J2881" s="103" t="s">
        <v>8</v>
      </c>
    </row>
    <row r="2882" spans="1:10">
      <c r="A2882" s="104"/>
      <c r="B2882" s="104"/>
      <c r="C2882" s="104"/>
      <c r="D2882" s="104"/>
      <c r="E2882" s="104"/>
      <c r="F2882" s="46" t="s">
        <v>9</v>
      </c>
      <c r="G2882" s="46" t="s">
        <v>10</v>
      </c>
      <c r="H2882" s="46" t="s">
        <v>11</v>
      </c>
      <c r="I2882" s="104"/>
      <c r="J2882" s="104"/>
    </row>
    <row r="2883" spans="1:10">
      <c r="A2883" s="5" t="s">
        <v>1464</v>
      </c>
      <c r="B2883" s="6">
        <v>44847.405983530094</v>
      </c>
      <c r="C2883" s="5" t="s">
        <v>56</v>
      </c>
      <c r="D2883" s="7"/>
      <c r="E2883" s="8"/>
      <c r="F2883" s="9">
        <v>11254.7</v>
      </c>
      <c r="I2883" s="7" t="s">
        <v>9</v>
      </c>
      <c r="J2883" s="8" t="s">
        <v>63</v>
      </c>
    </row>
    <row r="2884" spans="1:10">
      <c r="A2884" s="5" t="s">
        <v>1464</v>
      </c>
      <c r="B2884" s="6">
        <v>44847.405983530094</v>
      </c>
      <c r="C2884" s="5" t="s">
        <v>56</v>
      </c>
      <c r="D2884" s="7"/>
      <c r="E2884" s="8"/>
      <c r="F2884" s="9">
        <v>20310.5</v>
      </c>
      <c r="I2884" s="7" t="s">
        <v>9</v>
      </c>
      <c r="J2884" s="8" t="s">
        <v>188</v>
      </c>
    </row>
    <row r="2885" spans="1:10">
      <c r="A2885" s="5" t="s">
        <v>1464</v>
      </c>
      <c r="B2885" s="6">
        <v>44847.405983530094</v>
      </c>
      <c r="C2885" s="5" t="s">
        <v>56</v>
      </c>
      <c r="D2885" s="7"/>
      <c r="E2885" s="8"/>
      <c r="F2885" s="9">
        <v>1930.2</v>
      </c>
      <c r="I2885" s="7" t="s">
        <v>9</v>
      </c>
      <c r="J2885" s="5" t="s">
        <v>271</v>
      </c>
    </row>
    <row r="2886" spans="1:10">
      <c r="A2886" s="5" t="s">
        <v>1464</v>
      </c>
      <c r="B2886" s="6">
        <v>44847.405983530094</v>
      </c>
      <c r="C2886" s="5" t="s">
        <v>56</v>
      </c>
      <c r="D2886" s="7"/>
      <c r="E2886" s="8"/>
      <c r="F2886" s="9">
        <v>68512.100000000006</v>
      </c>
      <c r="I2886" s="7" t="s">
        <v>9</v>
      </c>
      <c r="J2886" s="8" t="s">
        <v>190</v>
      </c>
    </row>
    <row r="2887" spans="1:10">
      <c r="A2887" s="5" t="s">
        <v>1464</v>
      </c>
      <c r="B2887" s="6">
        <v>44847.405983530094</v>
      </c>
      <c r="C2887" s="5" t="s">
        <v>56</v>
      </c>
      <c r="D2887" s="7"/>
      <c r="E2887" s="8"/>
      <c r="F2887" s="9">
        <v>9370</v>
      </c>
      <c r="I2887" s="7" t="s">
        <v>9</v>
      </c>
      <c r="J2887" s="8" t="s">
        <v>273</v>
      </c>
    </row>
    <row r="2888" spans="1:10">
      <c r="A2888" s="5" t="s">
        <v>1464</v>
      </c>
      <c r="B2888" s="6">
        <v>44847.405983530094</v>
      </c>
      <c r="C2888" s="5" t="s">
        <v>56</v>
      </c>
      <c r="D2888" s="7"/>
      <c r="E2888" s="8"/>
      <c r="F2888" s="9">
        <v>24709.3</v>
      </c>
      <c r="I2888" s="7" t="s">
        <v>9</v>
      </c>
      <c r="J2888" s="8" t="s">
        <v>191</v>
      </c>
    </row>
    <row r="2889" spans="1:10">
      <c r="A2889" s="5" t="s">
        <v>1464</v>
      </c>
      <c r="B2889" s="6">
        <v>44847.405983530094</v>
      </c>
      <c r="C2889" s="5" t="s">
        <v>56</v>
      </c>
      <c r="D2889" s="7"/>
      <c r="E2889" s="8"/>
      <c r="F2889" s="9">
        <v>12005.5</v>
      </c>
      <c r="I2889" s="7" t="s">
        <v>9</v>
      </c>
      <c r="J2889" s="8" t="s">
        <v>1428</v>
      </c>
    </row>
    <row r="2890" spans="1:10">
      <c r="A2890" s="5" t="s">
        <v>1464</v>
      </c>
      <c r="B2890" s="6">
        <v>44847.405983530094</v>
      </c>
      <c r="C2890" s="5" t="s">
        <v>56</v>
      </c>
      <c r="D2890" s="7"/>
      <c r="E2890" s="8"/>
      <c r="F2890" s="9">
        <v>23159.4</v>
      </c>
      <c r="I2890" s="7" t="s">
        <v>9</v>
      </c>
      <c r="J2890" s="8" t="s">
        <v>1462</v>
      </c>
    </row>
    <row r="2891" spans="1:10">
      <c r="A2891" s="10" t="s">
        <v>15</v>
      </c>
      <c r="B2891" s="3"/>
      <c r="C2891" s="3"/>
      <c r="D2891" s="16">
        <f>163317.3+7934.4</f>
        <v>171251.69999999998</v>
      </c>
      <c r="E2891" s="8"/>
      <c r="F2891" s="14">
        <f>SUM(F2883:G2890)</f>
        <v>171251.69999999998</v>
      </c>
      <c r="H2891" s="9"/>
      <c r="I2891" s="7"/>
      <c r="J2891" s="8"/>
    </row>
    <row r="2892" spans="1:10">
      <c r="A2892" s="12" t="s">
        <v>16</v>
      </c>
      <c r="B2892" s="12" t="s">
        <v>17</v>
      </c>
      <c r="C2892" s="12" t="s">
        <v>18</v>
      </c>
      <c r="E2892" s="8"/>
      <c r="H2892" s="9"/>
      <c r="I2892" s="7"/>
      <c r="J2892" s="8"/>
    </row>
    <row r="2893" spans="1:10" ht="15.75">
      <c r="A2893" s="5"/>
      <c r="B2893" s="6"/>
      <c r="C2893" s="5"/>
      <c r="D2893" s="21">
        <v>112000512</v>
      </c>
      <c r="E2893" s="8"/>
      <c r="H2893" s="9"/>
      <c r="I2893" s="7"/>
      <c r="J2893" s="8"/>
    </row>
    <row r="2894" spans="1:10" ht="15.75">
      <c r="A2894" s="5"/>
      <c r="B2894" s="6"/>
      <c r="C2894" s="5"/>
      <c r="D2894" s="21">
        <v>112000633</v>
      </c>
      <c r="E2894" s="8"/>
      <c r="H2894" s="9"/>
      <c r="I2894" s="7"/>
      <c r="J2894" s="8"/>
    </row>
    <row r="2895" spans="1:10">
      <c r="A2895" s="5"/>
      <c r="B2895" s="6"/>
      <c r="C2895" s="5"/>
      <c r="D2895" s="11"/>
      <c r="E2895" s="8"/>
      <c r="H2895" s="9"/>
      <c r="I2895" s="7"/>
      <c r="J2895" s="8"/>
    </row>
    <row r="2896" spans="1:10">
      <c r="A2896" s="5" t="s">
        <v>1460</v>
      </c>
      <c r="B2896" s="6">
        <v>44847.829686064812</v>
      </c>
      <c r="C2896" s="5" t="s">
        <v>56</v>
      </c>
      <c r="D2896" s="11"/>
      <c r="E2896" s="8"/>
      <c r="G2896" s="9">
        <v>26013.59</v>
      </c>
      <c r="I2896" s="7" t="s">
        <v>10</v>
      </c>
      <c r="J2896" s="8" t="s">
        <v>61</v>
      </c>
    </row>
    <row r="2897" spans="1:10">
      <c r="A2897" s="5" t="s">
        <v>1460</v>
      </c>
      <c r="B2897" s="6">
        <v>44847.829686064812</v>
      </c>
      <c r="C2897" s="5" t="s">
        <v>56</v>
      </c>
      <c r="D2897" s="11"/>
      <c r="E2897" s="8"/>
      <c r="G2897" s="9">
        <v>1946</v>
      </c>
      <c r="I2897" s="7" t="s">
        <v>10</v>
      </c>
      <c r="J2897" s="8" t="s">
        <v>199</v>
      </c>
    </row>
    <row r="2898" spans="1:10">
      <c r="A2898" s="5" t="s">
        <v>1460</v>
      </c>
      <c r="B2898" s="6">
        <v>44847.829686064812</v>
      </c>
      <c r="C2898" s="5" t="s">
        <v>56</v>
      </c>
      <c r="D2898" s="11"/>
      <c r="E2898" s="8"/>
      <c r="G2898" s="9">
        <v>2274.2399999999998</v>
      </c>
      <c r="I2898" s="7" t="s">
        <v>10</v>
      </c>
      <c r="J2898" s="8" t="s">
        <v>66</v>
      </c>
    </row>
    <row r="2899" spans="1:10">
      <c r="A2899" s="5" t="s">
        <v>1463</v>
      </c>
      <c r="B2899" s="6">
        <v>44847.829686064812</v>
      </c>
      <c r="C2899" s="5" t="s">
        <v>202</v>
      </c>
      <c r="D2899" s="13">
        <v>45162980844</v>
      </c>
      <c r="E2899" s="5" t="s">
        <v>57</v>
      </c>
      <c r="H2899" s="9">
        <v>120</v>
      </c>
      <c r="I2899" s="5" t="s">
        <v>22</v>
      </c>
      <c r="J2899" s="5" t="s">
        <v>197</v>
      </c>
    </row>
    <row r="2900" spans="1:10">
      <c r="A2900" s="5" t="s">
        <v>1463</v>
      </c>
      <c r="B2900" s="6">
        <v>44847.829686064812</v>
      </c>
      <c r="C2900" s="5" t="s">
        <v>202</v>
      </c>
      <c r="D2900" s="13">
        <v>45152882637</v>
      </c>
      <c r="E2900" s="5" t="s">
        <v>57</v>
      </c>
      <c r="H2900" s="9">
        <v>45000</v>
      </c>
      <c r="I2900" s="5" t="s">
        <v>22</v>
      </c>
      <c r="J2900" s="5" t="s">
        <v>200</v>
      </c>
    </row>
    <row r="2901" spans="1:10">
      <c r="A2901" s="5" t="s">
        <v>1460</v>
      </c>
      <c r="B2901" s="6">
        <v>44847.829686064812</v>
      </c>
      <c r="C2901" s="5" t="s">
        <v>56</v>
      </c>
      <c r="D2901" s="13">
        <v>45172948612</v>
      </c>
      <c r="E2901" s="5" t="s">
        <v>57</v>
      </c>
      <c r="H2901" s="9">
        <v>870</v>
      </c>
      <c r="I2901" s="5" t="s">
        <v>22</v>
      </c>
      <c r="J2901" s="5" t="s">
        <v>197</v>
      </c>
    </row>
    <row r="2902" spans="1:10">
      <c r="A2902" s="5" t="s">
        <v>1460</v>
      </c>
      <c r="B2902" s="6">
        <v>44847.829686064812</v>
      </c>
      <c r="C2902" s="5" t="s">
        <v>56</v>
      </c>
      <c r="D2902" s="13">
        <v>45152880045</v>
      </c>
      <c r="E2902" s="5" t="s">
        <v>57</v>
      </c>
      <c r="H2902" s="9">
        <v>2004</v>
      </c>
      <c r="I2902" s="5" t="s">
        <v>22</v>
      </c>
      <c r="J2902" s="5" t="s">
        <v>197</v>
      </c>
    </row>
    <row r="2903" spans="1:10">
      <c r="A2903" s="5" t="s">
        <v>1460</v>
      </c>
      <c r="B2903" s="6">
        <v>44847.829686064812</v>
      </c>
      <c r="C2903" s="5" t="s">
        <v>56</v>
      </c>
      <c r="D2903" s="13">
        <v>45172948711</v>
      </c>
      <c r="E2903" s="5" t="s">
        <v>57</v>
      </c>
      <c r="H2903" s="9">
        <v>419.15</v>
      </c>
      <c r="I2903" s="5" t="s">
        <v>22</v>
      </c>
      <c r="J2903" s="5" t="s">
        <v>197</v>
      </c>
    </row>
    <row r="2904" spans="1:10">
      <c r="A2904" s="5" t="s">
        <v>1460</v>
      </c>
      <c r="B2904" s="6">
        <v>44847.829686064812</v>
      </c>
      <c r="C2904" s="5" t="s">
        <v>56</v>
      </c>
      <c r="D2904" s="13">
        <v>45152880145</v>
      </c>
      <c r="E2904" s="5" t="s">
        <v>57</v>
      </c>
      <c r="H2904" s="9">
        <v>262.64</v>
      </c>
      <c r="I2904" s="5" t="s">
        <v>22</v>
      </c>
      <c r="J2904" s="5" t="s">
        <v>197</v>
      </c>
    </row>
    <row r="2905" spans="1:10">
      <c r="A2905" s="5" t="s">
        <v>1460</v>
      </c>
      <c r="B2905" s="6">
        <v>44847.829686064812</v>
      </c>
      <c r="C2905" s="5" t="s">
        <v>56</v>
      </c>
      <c r="D2905" s="13">
        <v>45123009442</v>
      </c>
      <c r="E2905" s="5" t="s">
        <v>57</v>
      </c>
      <c r="H2905" s="9">
        <v>248.4</v>
      </c>
      <c r="I2905" s="5" t="s">
        <v>22</v>
      </c>
      <c r="J2905" s="5" t="s">
        <v>197</v>
      </c>
    </row>
    <row r="2906" spans="1:10">
      <c r="A2906" s="5" t="s">
        <v>1460</v>
      </c>
      <c r="B2906" s="6">
        <v>44847.829686064812</v>
      </c>
      <c r="C2906" s="5" t="s">
        <v>56</v>
      </c>
      <c r="D2906" s="13">
        <v>45113023610</v>
      </c>
      <c r="E2906" s="5" t="s">
        <v>57</v>
      </c>
      <c r="H2906" s="9">
        <v>525.28</v>
      </c>
      <c r="I2906" s="5" t="s">
        <v>22</v>
      </c>
      <c r="J2906" s="5" t="s">
        <v>197</v>
      </c>
    </row>
    <row r="2907" spans="1:10">
      <c r="A2907" s="5" t="s">
        <v>1460</v>
      </c>
      <c r="B2907" s="6">
        <v>44847.829686064812</v>
      </c>
      <c r="C2907" s="5" t="s">
        <v>56</v>
      </c>
      <c r="D2907" s="13">
        <v>45132887954</v>
      </c>
      <c r="E2907" s="5" t="s">
        <v>57</v>
      </c>
      <c r="H2907" s="9">
        <v>898.5</v>
      </c>
      <c r="I2907" s="5" t="s">
        <v>22</v>
      </c>
      <c r="J2907" s="5" t="s">
        <v>197</v>
      </c>
    </row>
    <row r="2908" spans="1:10">
      <c r="A2908" s="5" t="s">
        <v>1460</v>
      </c>
      <c r="B2908" s="6">
        <v>44847.829686064812</v>
      </c>
      <c r="C2908" s="5" t="s">
        <v>56</v>
      </c>
      <c r="D2908" s="13">
        <v>45162980846</v>
      </c>
      <c r="E2908" s="5" t="s">
        <v>57</v>
      </c>
      <c r="H2908" s="9">
        <v>53.65</v>
      </c>
      <c r="I2908" s="5" t="s">
        <v>22</v>
      </c>
      <c r="J2908" s="5" t="s">
        <v>197</v>
      </c>
    </row>
    <row r="2909" spans="1:10">
      <c r="A2909" s="5" t="s">
        <v>1460</v>
      </c>
      <c r="B2909" s="6">
        <v>44847.829686064812</v>
      </c>
      <c r="C2909" s="5" t="s">
        <v>56</v>
      </c>
      <c r="D2909" s="13">
        <v>45113024013</v>
      </c>
      <c r="E2909" s="5" t="s">
        <v>57</v>
      </c>
      <c r="H2909" s="9">
        <v>514.70000000000005</v>
      </c>
      <c r="I2909" s="5" t="s">
        <v>22</v>
      </c>
      <c r="J2909" s="5" t="s">
        <v>197</v>
      </c>
    </row>
    <row r="2910" spans="1:10">
      <c r="A2910" s="5" t="s">
        <v>1460</v>
      </c>
      <c r="B2910" s="6">
        <v>44847.829686064812</v>
      </c>
      <c r="C2910" s="5" t="s">
        <v>56</v>
      </c>
      <c r="D2910" s="13">
        <v>45132888284</v>
      </c>
      <c r="E2910" s="5" t="s">
        <v>57</v>
      </c>
      <c r="H2910" s="9">
        <v>658.95</v>
      </c>
      <c r="I2910" s="5" t="s">
        <v>22</v>
      </c>
      <c r="J2910" s="5" t="s">
        <v>197</v>
      </c>
    </row>
    <row r="2911" spans="1:10">
      <c r="A2911" s="5" t="s">
        <v>1460</v>
      </c>
      <c r="B2911" s="6">
        <v>44847.829686064812</v>
      </c>
      <c r="C2911" s="5" t="s">
        <v>56</v>
      </c>
      <c r="D2911" s="13">
        <v>45123009861</v>
      </c>
      <c r="E2911" s="5" t="s">
        <v>57</v>
      </c>
      <c r="H2911" s="9">
        <v>4000</v>
      </c>
      <c r="I2911" s="5" t="s">
        <v>22</v>
      </c>
      <c r="J2911" s="5" t="s">
        <v>197</v>
      </c>
    </row>
    <row r="2912" spans="1:10">
      <c r="A2912" s="5" t="s">
        <v>1460</v>
      </c>
      <c r="B2912" s="6">
        <v>44847.829686064812</v>
      </c>
      <c r="C2912" s="5" t="s">
        <v>56</v>
      </c>
      <c r="D2912" s="13">
        <v>45132888302</v>
      </c>
      <c r="E2912" s="5" t="s">
        <v>57</v>
      </c>
      <c r="H2912" s="9">
        <v>13024.8</v>
      </c>
      <c r="I2912" s="5" t="s">
        <v>22</v>
      </c>
      <c r="J2912" s="5" t="s">
        <v>197</v>
      </c>
    </row>
    <row r="2913" spans="1:10">
      <c r="A2913" s="5" t="s">
        <v>1460</v>
      </c>
      <c r="B2913" s="6">
        <v>44847.829686064812</v>
      </c>
      <c r="C2913" s="5" t="s">
        <v>56</v>
      </c>
      <c r="D2913" s="13">
        <v>45143258457</v>
      </c>
      <c r="E2913" s="5" t="s">
        <v>57</v>
      </c>
      <c r="H2913" s="9">
        <v>116.09</v>
      </c>
      <c r="I2913" s="5" t="s">
        <v>22</v>
      </c>
      <c r="J2913" s="5" t="s">
        <v>197</v>
      </c>
    </row>
    <row r="2914" spans="1:10">
      <c r="A2914" s="5" t="s">
        <v>1460</v>
      </c>
      <c r="B2914" s="6">
        <v>44847.829686064812</v>
      </c>
      <c r="C2914" s="5" t="s">
        <v>56</v>
      </c>
      <c r="D2914" s="13">
        <v>52216321104</v>
      </c>
      <c r="E2914" s="5" t="s">
        <v>57</v>
      </c>
      <c r="H2914" s="9">
        <v>404</v>
      </c>
      <c r="I2914" s="5" t="s">
        <v>22</v>
      </c>
      <c r="J2914" s="5" t="s">
        <v>58</v>
      </c>
    </row>
    <row r="2915" spans="1:10">
      <c r="A2915" s="5" t="s">
        <v>1460</v>
      </c>
      <c r="B2915" s="6">
        <v>44847.829686064812</v>
      </c>
      <c r="C2915" s="5" t="s">
        <v>56</v>
      </c>
      <c r="D2915" s="13">
        <v>45172949402</v>
      </c>
      <c r="E2915" s="5" t="s">
        <v>57</v>
      </c>
      <c r="H2915" s="9">
        <v>906</v>
      </c>
      <c r="I2915" s="5" t="s">
        <v>22</v>
      </c>
      <c r="J2915" s="5" t="s">
        <v>197</v>
      </c>
    </row>
    <row r="2916" spans="1:10">
      <c r="A2916" s="5" t="s">
        <v>1460</v>
      </c>
      <c r="B2916" s="6">
        <v>44847.829686064812</v>
      </c>
      <c r="C2916" s="5" t="s">
        <v>56</v>
      </c>
      <c r="D2916" s="13">
        <v>45143258766</v>
      </c>
      <c r="E2916" s="5" t="s">
        <v>57</v>
      </c>
      <c r="H2916" s="9">
        <v>1200</v>
      </c>
      <c r="I2916" s="5" t="s">
        <v>22</v>
      </c>
      <c r="J2916" s="5" t="s">
        <v>197</v>
      </c>
    </row>
    <row r="2917" spans="1:10">
      <c r="A2917" s="5" t="s">
        <v>1460</v>
      </c>
      <c r="B2917" s="6">
        <v>44847.829686064812</v>
      </c>
      <c r="C2917" s="5" t="s">
        <v>56</v>
      </c>
      <c r="D2917" s="13">
        <v>45152881124</v>
      </c>
      <c r="E2917" s="5" t="s">
        <v>57</v>
      </c>
      <c r="H2917" s="9">
        <v>279</v>
      </c>
      <c r="I2917" s="5" t="s">
        <v>22</v>
      </c>
      <c r="J2917" s="5" t="s">
        <v>197</v>
      </c>
    </row>
    <row r="2918" spans="1:10">
      <c r="A2918" s="5" t="s">
        <v>1460</v>
      </c>
      <c r="B2918" s="6">
        <v>44847.829686064812</v>
      </c>
      <c r="C2918" s="5" t="s">
        <v>56</v>
      </c>
      <c r="D2918" s="13">
        <v>52516199357</v>
      </c>
      <c r="E2918" s="5" t="s">
        <v>57</v>
      </c>
      <c r="H2918" s="9">
        <v>1545</v>
      </c>
      <c r="I2918" s="5" t="s">
        <v>22</v>
      </c>
      <c r="J2918" s="5" t="s">
        <v>58</v>
      </c>
    </row>
    <row r="2919" spans="1:10">
      <c r="A2919" s="5" t="s">
        <v>1460</v>
      </c>
      <c r="B2919" s="6">
        <v>44847.829686064812</v>
      </c>
      <c r="C2919" s="5" t="s">
        <v>56</v>
      </c>
      <c r="D2919" s="13">
        <v>45152881683</v>
      </c>
      <c r="E2919" s="5" t="s">
        <v>57</v>
      </c>
      <c r="H2919" s="9">
        <v>53.16</v>
      </c>
      <c r="I2919" s="5" t="s">
        <v>22</v>
      </c>
      <c r="J2919" s="5" t="s">
        <v>197</v>
      </c>
    </row>
    <row r="2920" spans="1:10">
      <c r="A2920" s="5" t="s">
        <v>1460</v>
      </c>
      <c r="B2920" s="6">
        <v>44847.829686064812</v>
      </c>
      <c r="C2920" s="5" t="s">
        <v>56</v>
      </c>
      <c r="D2920" s="13">
        <v>45143259731</v>
      </c>
      <c r="E2920" s="5" t="s">
        <v>57</v>
      </c>
      <c r="H2920" s="9">
        <v>838.64</v>
      </c>
      <c r="I2920" s="5" t="s">
        <v>22</v>
      </c>
      <c r="J2920" s="5" t="s">
        <v>197</v>
      </c>
    </row>
    <row r="2921" spans="1:10">
      <c r="A2921" s="5" t="s">
        <v>1460</v>
      </c>
      <c r="B2921" s="6">
        <v>44847.829686064812</v>
      </c>
      <c r="C2921" s="5" t="s">
        <v>56</v>
      </c>
      <c r="D2921" s="13">
        <v>45172950502</v>
      </c>
      <c r="E2921" s="5" t="s">
        <v>57</v>
      </c>
      <c r="H2921" s="9">
        <v>1334</v>
      </c>
      <c r="I2921" s="5" t="s">
        <v>22</v>
      </c>
      <c r="J2921" s="5" t="s">
        <v>197</v>
      </c>
    </row>
    <row r="2922" spans="1:10">
      <c r="A2922" s="5" t="s">
        <v>1460</v>
      </c>
      <c r="B2922" s="6">
        <v>44847.829686064812</v>
      </c>
      <c r="C2922" s="5" t="s">
        <v>56</v>
      </c>
      <c r="D2922" s="13">
        <v>45172949035</v>
      </c>
      <c r="E2922" s="5" t="s">
        <v>57</v>
      </c>
      <c r="H2922" s="9">
        <v>772.64</v>
      </c>
      <c r="I2922" s="5" t="s">
        <v>22</v>
      </c>
      <c r="J2922" s="5" t="s">
        <v>58</v>
      </c>
    </row>
    <row r="2923" spans="1:10">
      <c r="A2923" s="5" t="s">
        <v>1460</v>
      </c>
      <c r="B2923" s="6">
        <v>44847.829686064812</v>
      </c>
      <c r="C2923" s="5" t="s">
        <v>56</v>
      </c>
      <c r="D2923" s="13">
        <v>45162982351</v>
      </c>
      <c r="E2923" s="5" t="s">
        <v>57</v>
      </c>
      <c r="H2923" s="9">
        <v>1474.8</v>
      </c>
      <c r="I2923" s="5" t="s">
        <v>22</v>
      </c>
      <c r="J2923" s="5" t="s">
        <v>197</v>
      </c>
    </row>
    <row r="2924" spans="1:10">
      <c r="A2924" s="5" t="s">
        <v>1460</v>
      </c>
      <c r="B2924" s="6">
        <v>44847.829686064812</v>
      </c>
      <c r="C2924" s="5" t="s">
        <v>56</v>
      </c>
      <c r="D2924" s="13">
        <v>52216323805</v>
      </c>
      <c r="E2924" s="5" t="s">
        <v>57</v>
      </c>
      <c r="H2924" s="9">
        <v>361.2</v>
      </c>
      <c r="I2924" s="5" t="s">
        <v>22</v>
      </c>
      <c r="J2924" s="5" t="s">
        <v>197</v>
      </c>
    </row>
    <row r="2925" spans="1:10">
      <c r="A2925" s="5" t="s">
        <v>1460</v>
      </c>
      <c r="B2925" s="6">
        <v>44847.829686064812</v>
      </c>
      <c r="C2925" s="5" t="s">
        <v>56</v>
      </c>
      <c r="D2925" s="13">
        <v>52216324000</v>
      </c>
      <c r="E2925" s="5" t="s">
        <v>57</v>
      </c>
      <c r="H2925" s="9">
        <v>7069.88</v>
      </c>
      <c r="I2925" s="5" t="s">
        <v>22</v>
      </c>
      <c r="J2925" s="5" t="s">
        <v>58</v>
      </c>
    </row>
    <row r="2926" spans="1:10">
      <c r="A2926" s="5" t="s">
        <v>1460</v>
      </c>
      <c r="B2926" s="6">
        <v>44847.829686064812</v>
      </c>
      <c r="C2926" s="5" t="s">
        <v>56</v>
      </c>
      <c r="D2926" s="13">
        <v>45162980181</v>
      </c>
      <c r="E2926" s="5" t="s">
        <v>57</v>
      </c>
      <c r="H2926" s="9">
        <v>2110.8000000000002</v>
      </c>
      <c r="I2926" s="5" t="s">
        <v>22</v>
      </c>
      <c r="J2926" s="8" t="s">
        <v>62</v>
      </c>
    </row>
    <row r="2927" spans="1:10">
      <c r="A2927" s="5" t="s">
        <v>1460</v>
      </c>
      <c r="B2927" s="6">
        <v>44847.829686064812</v>
      </c>
      <c r="C2927" s="5" t="s">
        <v>56</v>
      </c>
      <c r="D2927" s="13">
        <v>45162980181</v>
      </c>
      <c r="E2927" s="5" t="s">
        <v>57</v>
      </c>
      <c r="H2927" s="9">
        <v>4507.92</v>
      </c>
      <c r="I2927" s="5" t="s">
        <v>22</v>
      </c>
      <c r="J2927" s="8" t="s">
        <v>62</v>
      </c>
    </row>
    <row r="2928" spans="1:10">
      <c r="A2928" s="5" t="s">
        <v>1460</v>
      </c>
      <c r="B2928" s="6">
        <v>44847.829686064812</v>
      </c>
      <c r="C2928" s="5" t="s">
        <v>56</v>
      </c>
      <c r="D2928" s="13">
        <v>45162980181</v>
      </c>
      <c r="E2928" s="5" t="s">
        <v>57</v>
      </c>
      <c r="H2928" s="9">
        <v>1128</v>
      </c>
      <c r="I2928" s="5" t="s">
        <v>22</v>
      </c>
      <c r="J2928" s="8" t="s">
        <v>62</v>
      </c>
    </row>
    <row r="2929" spans="1:10">
      <c r="A2929" s="5" t="s">
        <v>1460</v>
      </c>
      <c r="B2929" s="6">
        <v>44847.829686064812</v>
      </c>
      <c r="C2929" s="5" t="s">
        <v>56</v>
      </c>
      <c r="D2929" s="13">
        <v>45162980181</v>
      </c>
      <c r="E2929" s="5" t="s">
        <v>57</v>
      </c>
      <c r="H2929" s="9">
        <v>662.4</v>
      </c>
      <c r="I2929" s="5" t="s">
        <v>22</v>
      </c>
      <c r="J2929" s="8" t="s">
        <v>62</v>
      </c>
    </row>
    <row r="2930" spans="1:10">
      <c r="A2930" s="5" t="s">
        <v>1460</v>
      </c>
      <c r="B2930" s="6">
        <v>44847.829686064812</v>
      </c>
      <c r="C2930" s="5" t="s">
        <v>56</v>
      </c>
      <c r="D2930" s="13">
        <v>45162980181</v>
      </c>
      <c r="E2930" s="5" t="s">
        <v>57</v>
      </c>
      <c r="H2930" s="9">
        <v>1802.4</v>
      </c>
      <c r="I2930" s="5" t="s">
        <v>22</v>
      </c>
      <c r="J2930" s="8" t="s">
        <v>62</v>
      </c>
    </row>
    <row r="2931" spans="1:10">
      <c r="A2931" s="5" t="s">
        <v>1460</v>
      </c>
      <c r="B2931" s="6">
        <v>44847.829686064812</v>
      </c>
      <c r="C2931" s="5" t="s">
        <v>56</v>
      </c>
      <c r="D2931" s="13">
        <v>45162980181</v>
      </c>
      <c r="E2931" s="5" t="s">
        <v>57</v>
      </c>
      <c r="H2931" s="9">
        <v>2117.04</v>
      </c>
      <c r="I2931" s="5" t="s">
        <v>22</v>
      </c>
      <c r="J2931" s="8" t="s">
        <v>62</v>
      </c>
    </row>
    <row r="2932" spans="1:10">
      <c r="A2932" s="5" t="s">
        <v>1460</v>
      </c>
      <c r="B2932" s="6">
        <v>44847.829686064812</v>
      </c>
      <c r="C2932" s="5" t="s">
        <v>56</v>
      </c>
      <c r="D2932" s="13">
        <v>45162980184</v>
      </c>
      <c r="E2932" s="5" t="s">
        <v>57</v>
      </c>
      <c r="H2932" s="9">
        <v>1353.6</v>
      </c>
      <c r="I2932" s="5" t="s">
        <v>22</v>
      </c>
      <c r="J2932" s="8" t="s">
        <v>62</v>
      </c>
    </row>
    <row r="2933" spans="1:10">
      <c r="A2933" s="5" t="s">
        <v>1460</v>
      </c>
      <c r="B2933" s="6">
        <v>44847.829686064812</v>
      </c>
      <c r="C2933" s="5" t="s">
        <v>56</v>
      </c>
      <c r="D2933" s="13">
        <v>45162980184</v>
      </c>
      <c r="E2933" s="5" t="s">
        <v>57</v>
      </c>
      <c r="H2933" s="9">
        <v>1309.5999999999999</v>
      </c>
      <c r="I2933" s="5" t="s">
        <v>22</v>
      </c>
      <c r="J2933" s="8" t="s">
        <v>62</v>
      </c>
    </row>
    <row r="2934" spans="1:10">
      <c r="A2934" s="5" t="s">
        <v>1460</v>
      </c>
      <c r="B2934" s="6">
        <v>44847.829686064812</v>
      </c>
      <c r="C2934" s="5" t="s">
        <v>56</v>
      </c>
      <c r="D2934" s="13">
        <v>45162980184</v>
      </c>
      <c r="E2934" s="5" t="s">
        <v>57</v>
      </c>
      <c r="H2934" s="9">
        <v>48</v>
      </c>
      <c r="I2934" s="5" t="s">
        <v>22</v>
      </c>
      <c r="J2934" s="8" t="s">
        <v>62</v>
      </c>
    </row>
    <row r="2935" spans="1:10">
      <c r="A2935" s="5" t="s">
        <v>1460</v>
      </c>
      <c r="B2935" s="6">
        <v>44847.829686064812</v>
      </c>
      <c r="C2935" s="5" t="s">
        <v>56</v>
      </c>
      <c r="D2935" s="13">
        <v>45162980184</v>
      </c>
      <c r="E2935" s="5" t="s">
        <v>57</v>
      </c>
      <c r="H2935" s="9">
        <v>364.8</v>
      </c>
      <c r="I2935" s="5" t="s">
        <v>22</v>
      </c>
      <c r="J2935" s="8" t="s">
        <v>62</v>
      </c>
    </row>
    <row r="2936" spans="1:10">
      <c r="A2936" s="5" t="s">
        <v>1460</v>
      </c>
      <c r="B2936" s="6">
        <v>44847.829686064812</v>
      </c>
      <c r="C2936" s="5" t="s">
        <v>56</v>
      </c>
      <c r="D2936" s="13">
        <v>45162980184</v>
      </c>
      <c r="E2936" s="5" t="s">
        <v>57</v>
      </c>
      <c r="H2936" s="9">
        <v>364</v>
      </c>
      <c r="I2936" s="5" t="s">
        <v>22</v>
      </c>
      <c r="J2936" s="8" t="s">
        <v>62</v>
      </c>
    </row>
    <row r="2937" spans="1:10">
      <c r="A2937" s="5" t="s">
        <v>1460</v>
      </c>
      <c r="B2937" s="6">
        <v>44847.829686064812</v>
      </c>
      <c r="C2937" s="5" t="s">
        <v>56</v>
      </c>
      <c r="D2937" s="13">
        <v>45162980184</v>
      </c>
      <c r="E2937" s="5" t="s">
        <v>57</v>
      </c>
      <c r="H2937" s="9">
        <v>1501.6</v>
      </c>
      <c r="I2937" s="5" t="s">
        <v>22</v>
      </c>
      <c r="J2937" s="8" t="s">
        <v>62</v>
      </c>
    </row>
    <row r="2938" spans="1:10">
      <c r="A2938" s="5" t="s">
        <v>1460</v>
      </c>
      <c r="B2938" s="6">
        <v>44847.829686064812</v>
      </c>
      <c r="C2938" s="5" t="s">
        <v>56</v>
      </c>
      <c r="D2938" s="13">
        <v>45172948530</v>
      </c>
      <c r="E2938" s="5" t="s">
        <v>57</v>
      </c>
      <c r="H2938" s="9">
        <v>1428.8</v>
      </c>
      <c r="I2938" s="5" t="s">
        <v>22</v>
      </c>
      <c r="J2938" s="8" t="s">
        <v>62</v>
      </c>
    </row>
    <row r="2939" spans="1:10">
      <c r="A2939" s="5" t="s">
        <v>1460</v>
      </c>
      <c r="B2939" s="6">
        <v>44847.829686064812</v>
      </c>
      <c r="C2939" s="5" t="s">
        <v>56</v>
      </c>
      <c r="D2939" s="13">
        <v>45172948530</v>
      </c>
      <c r="E2939" s="5" t="s">
        <v>57</v>
      </c>
      <c r="H2939" s="9">
        <v>605.96</v>
      </c>
      <c r="I2939" s="5" t="s">
        <v>22</v>
      </c>
      <c r="J2939" s="8" t="s">
        <v>62</v>
      </c>
    </row>
    <row r="2940" spans="1:10">
      <c r="A2940" s="5" t="s">
        <v>1460</v>
      </c>
      <c r="B2940" s="6">
        <v>44847.829686064812</v>
      </c>
      <c r="C2940" s="5" t="s">
        <v>56</v>
      </c>
      <c r="D2940" s="13">
        <v>45172948530</v>
      </c>
      <c r="E2940" s="5" t="s">
        <v>57</v>
      </c>
      <c r="H2940" s="9">
        <v>2943.52</v>
      </c>
      <c r="I2940" s="5" t="s">
        <v>22</v>
      </c>
      <c r="J2940" s="8" t="s">
        <v>62</v>
      </c>
    </row>
    <row r="2941" spans="1:10">
      <c r="A2941" s="5" t="s">
        <v>1460</v>
      </c>
      <c r="B2941" s="6">
        <v>44847.829686064812</v>
      </c>
      <c r="C2941" s="5" t="s">
        <v>56</v>
      </c>
      <c r="D2941" s="13">
        <v>45172948530</v>
      </c>
      <c r="E2941" s="5" t="s">
        <v>57</v>
      </c>
      <c r="H2941" s="9">
        <v>5028.63</v>
      </c>
      <c r="I2941" s="5" t="s">
        <v>22</v>
      </c>
      <c r="J2941" s="8" t="s">
        <v>62</v>
      </c>
    </row>
    <row r="2942" spans="1:10">
      <c r="A2942" s="5" t="s">
        <v>1460</v>
      </c>
      <c r="B2942" s="6">
        <v>44847.829686064812</v>
      </c>
      <c r="C2942" s="5" t="s">
        <v>56</v>
      </c>
      <c r="D2942" s="13">
        <v>45152879929</v>
      </c>
      <c r="E2942" s="5" t="s">
        <v>57</v>
      </c>
      <c r="H2942" s="9">
        <v>18454.75</v>
      </c>
      <c r="I2942" s="5" t="s">
        <v>22</v>
      </c>
      <c r="J2942" s="8" t="s">
        <v>62</v>
      </c>
    </row>
    <row r="2943" spans="1:10">
      <c r="A2943" s="5" t="s">
        <v>1460</v>
      </c>
      <c r="B2943" s="6">
        <v>44847.829686064812</v>
      </c>
      <c r="C2943" s="5" t="s">
        <v>56</v>
      </c>
      <c r="D2943" s="13">
        <v>45152879929</v>
      </c>
      <c r="E2943" s="5" t="s">
        <v>57</v>
      </c>
      <c r="H2943" s="9">
        <v>18663.59</v>
      </c>
      <c r="I2943" s="5" t="s">
        <v>22</v>
      </c>
      <c r="J2943" s="8" t="s">
        <v>62</v>
      </c>
    </row>
    <row r="2944" spans="1:10">
      <c r="A2944" s="5" t="s">
        <v>1460</v>
      </c>
      <c r="B2944" s="6">
        <v>44847.829686064812</v>
      </c>
      <c r="C2944" s="5" t="s">
        <v>56</v>
      </c>
      <c r="D2944" s="13">
        <v>45152879929</v>
      </c>
      <c r="E2944" s="5" t="s">
        <v>57</v>
      </c>
      <c r="H2944" s="9">
        <v>4367.1099999999997</v>
      </c>
      <c r="I2944" s="5" t="s">
        <v>22</v>
      </c>
      <c r="J2944" s="8" t="s">
        <v>62</v>
      </c>
    </row>
    <row r="2945" spans="1:10">
      <c r="A2945" s="5" t="s">
        <v>1460</v>
      </c>
      <c r="B2945" s="6">
        <v>44847.829686064812</v>
      </c>
      <c r="C2945" s="5" t="s">
        <v>56</v>
      </c>
      <c r="D2945" s="13">
        <v>45152879929</v>
      </c>
      <c r="E2945" s="5" t="s">
        <v>57</v>
      </c>
      <c r="H2945" s="9">
        <v>1928.78</v>
      </c>
      <c r="I2945" s="5" t="s">
        <v>22</v>
      </c>
      <c r="J2945" s="8" t="s">
        <v>62</v>
      </c>
    </row>
    <row r="2946" spans="1:10">
      <c r="A2946" s="5" t="s">
        <v>1460</v>
      </c>
      <c r="B2946" s="6">
        <v>44847.829686064812</v>
      </c>
      <c r="C2946" s="5" t="s">
        <v>56</v>
      </c>
      <c r="D2946" s="13">
        <v>45152879929</v>
      </c>
      <c r="E2946" s="5" t="s">
        <v>57</v>
      </c>
      <c r="H2946" s="9">
        <v>18508.14</v>
      </c>
      <c r="I2946" s="5" t="s">
        <v>22</v>
      </c>
      <c r="J2946" s="8" t="s">
        <v>62</v>
      </c>
    </row>
    <row r="2947" spans="1:10">
      <c r="A2947" s="5" t="s">
        <v>1460</v>
      </c>
      <c r="B2947" s="6">
        <v>44847.829686064812</v>
      </c>
      <c r="C2947" s="5" t="s">
        <v>56</v>
      </c>
      <c r="D2947" s="13">
        <v>45152879929</v>
      </c>
      <c r="E2947" s="5" t="s">
        <v>57</v>
      </c>
      <c r="H2947" s="9">
        <v>16335.03</v>
      </c>
      <c r="I2947" s="5" t="s">
        <v>22</v>
      </c>
      <c r="J2947" s="8" t="s">
        <v>62</v>
      </c>
    </row>
    <row r="2948" spans="1:10">
      <c r="A2948" s="5" t="s">
        <v>1460</v>
      </c>
      <c r="B2948" s="6">
        <v>44847.829686064812</v>
      </c>
      <c r="C2948" s="5" t="s">
        <v>56</v>
      </c>
      <c r="D2948" s="13">
        <v>45132885687</v>
      </c>
      <c r="E2948" s="5" t="s">
        <v>57</v>
      </c>
      <c r="H2948" s="9">
        <v>4343.1000000000004</v>
      </c>
      <c r="I2948" s="5" t="s">
        <v>22</v>
      </c>
      <c r="J2948" s="8" t="s">
        <v>62</v>
      </c>
    </row>
    <row r="2949" spans="1:10">
      <c r="A2949" s="5" t="s">
        <v>1460</v>
      </c>
      <c r="B2949" s="6">
        <v>44847.829686064812</v>
      </c>
      <c r="C2949" s="5" t="s">
        <v>56</v>
      </c>
      <c r="D2949" s="13">
        <v>45132885687</v>
      </c>
      <c r="E2949" s="5" t="s">
        <v>57</v>
      </c>
      <c r="H2949" s="9">
        <v>13469.64</v>
      </c>
      <c r="I2949" s="5" t="s">
        <v>22</v>
      </c>
      <c r="J2949" s="8" t="s">
        <v>62</v>
      </c>
    </row>
    <row r="2950" spans="1:10">
      <c r="A2950" s="5" t="s">
        <v>1460</v>
      </c>
      <c r="B2950" s="6">
        <v>44847.829686064812</v>
      </c>
      <c r="C2950" s="5" t="s">
        <v>56</v>
      </c>
      <c r="D2950" s="13">
        <v>45132885687</v>
      </c>
      <c r="E2950" s="5" t="s">
        <v>57</v>
      </c>
      <c r="H2950" s="9">
        <v>5023.26</v>
      </c>
      <c r="I2950" s="5" t="s">
        <v>22</v>
      </c>
      <c r="J2950" s="8" t="s">
        <v>62</v>
      </c>
    </row>
    <row r="2951" spans="1:10">
      <c r="A2951" s="5" t="s">
        <v>1460</v>
      </c>
      <c r="B2951" s="6">
        <v>44847.829686064812</v>
      </c>
      <c r="C2951" s="5" t="s">
        <v>56</v>
      </c>
      <c r="D2951" s="13">
        <v>45132885687</v>
      </c>
      <c r="E2951" s="5" t="s">
        <v>57</v>
      </c>
      <c r="H2951" s="9">
        <v>492.76</v>
      </c>
      <c r="I2951" s="5" t="s">
        <v>22</v>
      </c>
      <c r="J2951" s="8" t="s">
        <v>62</v>
      </c>
    </row>
    <row r="2952" spans="1:10">
      <c r="A2952" s="5" t="s">
        <v>1460</v>
      </c>
      <c r="B2952" s="6">
        <v>44847.829686064812</v>
      </c>
      <c r="C2952" s="5" t="s">
        <v>56</v>
      </c>
      <c r="D2952" s="13">
        <v>45132885687</v>
      </c>
      <c r="E2952" s="5" t="s">
        <v>57</v>
      </c>
      <c r="H2952" s="9">
        <v>8438.85</v>
      </c>
      <c r="I2952" s="5" t="s">
        <v>22</v>
      </c>
      <c r="J2952" s="8" t="s">
        <v>62</v>
      </c>
    </row>
    <row r="2953" spans="1:10">
      <c r="A2953" s="5" t="s">
        <v>1460</v>
      </c>
      <c r="B2953" s="6">
        <v>44847.829686064812</v>
      </c>
      <c r="C2953" s="5" t="s">
        <v>56</v>
      </c>
      <c r="D2953" s="13">
        <v>45123012094</v>
      </c>
      <c r="E2953" s="5" t="s">
        <v>57</v>
      </c>
      <c r="H2953" s="9">
        <v>30786.240000000002</v>
      </c>
      <c r="I2953" s="5" t="s">
        <v>22</v>
      </c>
      <c r="J2953" s="5" t="s">
        <v>195</v>
      </c>
    </row>
    <row r="2954" spans="1:10">
      <c r="A2954" s="5" t="s">
        <v>1460</v>
      </c>
      <c r="B2954" s="6">
        <v>44847.829686064812</v>
      </c>
      <c r="C2954" s="5" t="s">
        <v>56</v>
      </c>
      <c r="D2954" s="13">
        <v>45123012094</v>
      </c>
      <c r="E2954" s="5" t="s">
        <v>57</v>
      </c>
      <c r="H2954" s="9">
        <v>13521.1</v>
      </c>
      <c r="I2954" s="5" t="s">
        <v>22</v>
      </c>
      <c r="J2954" s="5" t="s">
        <v>195</v>
      </c>
    </row>
    <row r="2955" spans="1:10">
      <c r="A2955" s="5" t="s">
        <v>1460</v>
      </c>
      <c r="B2955" s="6">
        <v>44847.829686064812</v>
      </c>
      <c r="C2955" s="5" t="s">
        <v>56</v>
      </c>
      <c r="D2955" s="13">
        <v>45123012094</v>
      </c>
      <c r="E2955" s="5" t="s">
        <v>57</v>
      </c>
      <c r="H2955" s="9">
        <v>14535.1</v>
      </c>
      <c r="I2955" s="5" t="s">
        <v>22</v>
      </c>
      <c r="J2955" s="5" t="s">
        <v>195</v>
      </c>
    </row>
    <row r="2956" spans="1:10">
      <c r="A2956" s="5" t="s">
        <v>1460</v>
      </c>
      <c r="B2956" s="6">
        <v>44847.829686064812</v>
      </c>
      <c r="C2956" s="5" t="s">
        <v>56</v>
      </c>
      <c r="D2956" s="13">
        <v>45123012094</v>
      </c>
      <c r="E2956" s="5" t="s">
        <v>57</v>
      </c>
      <c r="H2956" s="9">
        <v>5437.56</v>
      </c>
      <c r="I2956" s="5" t="s">
        <v>22</v>
      </c>
      <c r="J2956" s="5" t="s">
        <v>195</v>
      </c>
    </row>
    <row r="2957" spans="1:10">
      <c r="A2957" s="5" t="s">
        <v>1460</v>
      </c>
      <c r="B2957" s="6">
        <v>44847.829686064812</v>
      </c>
      <c r="C2957" s="5" t="s">
        <v>56</v>
      </c>
      <c r="D2957" s="13">
        <v>45152880790</v>
      </c>
      <c r="E2957" s="5" t="s">
        <v>57</v>
      </c>
      <c r="H2957" s="9">
        <v>141.51</v>
      </c>
      <c r="I2957" s="5" t="s">
        <v>22</v>
      </c>
      <c r="J2957" s="5" t="s">
        <v>197</v>
      </c>
    </row>
    <row r="2958" spans="1:10">
      <c r="A2958" s="5" t="s">
        <v>1460</v>
      </c>
      <c r="B2958" s="6">
        <v>44847.829686064812</v>
      </c>
      <c r="C2958" s="5" t="s">
        <v>56</v>
      </c>
      <c r="D2958" s="11">
        <v>373195</v>
      </c>
      <c r="E2958" s="5" t="s">
        <v>194</v>
      </c>
      <c r="H2958" s="9">
        <v>586.4</v>
      </c>
      <c r="I2958" s="5" t="s">
        <v>22</v>
      </c>
      <c r="J2958" s="5" t="s">
        <v>197</v>
      </c>
    </row>
    <row r="2959" spans="1:10">
      <c r="A2959" s="5" t="s">
        <v>1460</v>
      </c>
      <c r="B2959" s="6">
        <v>44847.829686064812</v>
      </c>
      <c r="C2959" s="5" t="s">
        <v>56</v>
      </c>
      <c r="D2959" s="13">
        <v>45143260006</v>
      </c>
      <c r="E2959" s="5" t="s">
        <v>57</v>
      </c>
      <c r="H2959" s="9">
        <v>692.75</v>
      </c>
      <c r="I2959" s="5" t="s">
        <v>22</v>
      </c>
      <c r="J2959" s="5" t="s">
        <v>197</v>
      </c>
    </row>
    <row r="2960" spans="1:10">
      <c r="A2960" s="5" t="s">
        <v>1460</v>
      </c>
      <c r="B2960" s="6">
        <v>44847.829686064812</v>
      </c>
      <c r="C2960" s="5" t="s">
        <v>56</v>
      </c>
      <c r="D2960" s="13">
        <v>45172950862</v>
      </c>
      <c r="E2960" s="5" t="s">
        <v>57</v>
      </c>
      <c r="H2960" s="9">
        <v>120</v>
      </c>
      <c r="I2960" s="5" t="s">
        <v>22</v>
      </c>
      <c r="J2960" s="5" t="s">
        <v>197</v>
      </c>
    </row>
    <row r="2961" spans="1:10">
      <c r="A2961" s="5" t="s">
        <v>1460</v>
      </c>
      <c r="B2961" s="6">
        <v>44847.829686064812</v>
      </c>
      <c r="C2961" s="5" t="s">
        <v>56</v>
      </c>
      <c r="D2961" s="13">
        <v>45143260198</v>
      </c>
      <c r="E2961" s="5" t="s">
        <v>57</v>
      </c>
      <c r="H2961" s="9">
        <v>292.51</v>
      </c>
      <c r="I2961" s="5" t="s">
        <v>22</v>
      </c>
      <c r="J2961" s="5" t="s">
        <v>197</v>
      </c>
    </row>
    <row r="2962" spans="1:10">
      <c r="A2962" s="5" t="s">
        <v>1460</v>
      </c>
      <c r="B2962" s="6">
        <v>44847.829686064812</v>
      </c>
      <c r="C2962" s="5" t="s">
        <v>56</v>
      </c>
      <c r="D2962" s="13">
        <v>45123011790</v>
      </c>
      <c r="E2962" s="5" t="s">
        <v>57</v>
      </c>
      <c r="H2962" s="9">
        <v>182.5</v>
      </c>
      <c r="I2962" s="5" t="s">
        <v>22</v>
      </c>
      <c r="J2962" s="5" t="s">
        <v>197</v>
      </c>
    </row>
    <row r="2963" spans="1:10">
      <c r="A2963" s="5" t="s">
        <v>1460</v>
      </c>
      <c r="B2963" s="6">
        <v>44847.829686064812</v>
      </c>
      <c r="C2963" s="5" t="s">
        <v>56</v>
      </c>
      <c r="D2963" s="13">
        <v>45113026063</v>
      </c>
      <c r="E2963" s="5" t="s">
        <v>57</v>
      </c>
      <c r="H2963" s="9">
        <v>8016</v>
      </c>
      <c r="I2963" s="5" t="s">
        <v>22</v>
      </c>
      <c r="J2963" s="5" t="s">
        <v>197</v>
      </c>
    </row>
    <row r="2964" spans="1:10">
      <c r="A2964" s="5" t="s">
        <v>1460</v>
      </c>
      <c r="B2964" s="6">
        <v>44847.829686064812</v>
      </c>
      <c r="C2964" s="5" t="s">
        <v>56</v>
      </c>
      <c r="D2964" s="13">
        <v>45143260515</v>
      </c>
      <c r="E2964" s="5" t="s">
        <v>57</v>
      </c>
      <c r="H2964" s="9">
        <v>187.2</v>
      </c>
      <c r="I2964" s="5" t="s">
        <v>22</v>
      </c>
      <c r="J2964" s="5" t="s">
        <v>197</v>
      </c>
    </row>
    <row r="2965" spans="1:10">
      <c r="A2965" s="5" t="s">
        <v>1460</v>
      </c>
      <c r="B2965" s="6">
        <v>44847.829686064812</v>
      </c>
      <c r="C2965" s="5" t="s">
        <v>56</v>
      </c>
      <c r="D2965" s="13">
        <v>45132890418</v>
      </c>
      <c r="E2965" s="5" t="s">
        <v>57</v>
      </c>
      <c r="H2965" s="9">
        <v>36898.18</v>
      </c>
      <c r="I2965" s="5" t="s">
        <v>22</v>
      </c>
      <c r="J2965" s="5" t="s">
        <v>197</v>
      </c>
    </row>
    <row r="2966" spans="1:10">
      <c r="A2966" s="5" t="s">
        <v>1460</v>
      </c>
      <c r="B2966" s="6">
        <v>44847.829686064812</v>
      </c>
      <c r="C2966" s="5" t="s">
        <v>56</v>
      </c>
      <c r="D2966" s="13">
        <v>45172951225</v>
      </c>
      <c r="E2966" s="5" t="s">
        <v>57</v>
      </c>
      <c r="H2966" s="9">
        <v>286.94</v>
      </c>
      <c r="I2966" s="5" t="s">
        <v>22</v>
      </c>
      <c r="J2966" s="5" t="s">
        <v>197</v>
      </c>
    </row>
    <row r="2967" spans="1:10">
      <c r="A2967" s="5" t="s">
        <v>1460</v>
      </c>
      <c r="B2967" s="6">
        <v>44847.829686064812</v>
      </c>
      <c r="C2967" s="5" t="s">
        <v>56</v>
      </c>
      <c r="D2967" s="13">
        <v>45152882821</v>
      </c>
      <c r="E2967" s="5" t="s">
        <v>57</v>
      </c>
      <c r="H2967" s="9">
        <v>308.17</v>
      </c>
      <c r="I2967" s="5" t="s">
        <v>22</v>
      </c>
      <c r="J2967" s="5" t="s">
        <v>197</v>
      </c>
    </row>
    <row r="2968" spans="1:10">
      <c r="A2968" s="5" t="s">
        <v>1460</v>
      </c>
      <c r="B2968" s="6">
        <v>44847.829686064812</v>
      </c>
      <c r="C2968" s="5" t="s">
        <v>56</v>
      </c>
      <c r="D2968" s="13">
        <v>52116277820</v>
      </c>
      <c r="E2968" s="5" t="s">
        <v>57</v>
      </c>
      <c r="H2968" s="9">
        <v>756</v>
      </c>
      <c r="I2968" s="5" t="s">
        <v>22</v>
      </c>
      <c r="J2968" s="5" t="s">
        <v>197</v>
      </c>
    </row>
    <row r="2969" spans="1:10">
      <c r="A2969" s="5" t="s">
        <v>1460</v>
      </c>
      <c r="B2969" s="6">
        <v>44847.829686064812</v>
      </c>
      <c r="C2969" s="5" t="s">
        <v>56</v>
      </c>
      <c r="D2969" s="13">
        <v>45132890604</v>
      </c>
      <c r="E2969" s="5" t="s">
        <v>57</v>
      </c>
      <c r="H2969" s="9">
        <v>863.2</v>
      </c>
      <c r="I2969" s="5" t="s">
        <v>22</v>
      </c>
      <c r="J2969" s="5" t="s">
        <v>197</v>
      </c>
    </row>
    <row r="2970" spans="1:10">
      <c r="A2970" s="5" t="s">
        <v>1460</v>
      </c>
      <c r="B2970" s="6">
        <v>44847.829686064812</v>
      </c>
      <c r="C2970" s="5" t="s">
        <v>56</v>
      </c>
      <c r="D2970" s="13">
        <v>45152882994</v>
      </c>
      <c r="E2970" s="5" t="s">
        <v>57</v>
      </c>
      <c r="H2970" s="9">
        <v>4436</v>
      </c>
      <c r="I2970" s="5" t="s">
        <v>22</v>
      </c>
      <c r="J2970" s="5" t="s">
        <v>58</v>
      </c>
    </row>
    <row r="2971" spans="1:10">
      <c r="A2971" s="5" t="s">
        <v>1460</v>
      </c>
      <c r="B2971" s="6">
        <v>44847.829686064812</v>
      </c>
      <c r="C2971" s="5" t="s">
        <v>56</v>
      </c>
      <c r="D2971" s="13">
        <v>45172951550</v>
      </c>
      <c r="E2971" s="5" t="s">
        <v>57</v>
      </c>
      <c r="H2971" s="9">
        <v>748.8</v>
      </c>
      <c r="I2971" s="5" t="s">
        <v>22</v>
      </c>
      <c r="J2971" s="5" t="s">
        <v>58</v>
      </c>
    </row>
    <row r="2972" spans="1:10">
      <c r="A2972" s="5" t="s">
        <v>1460</v>
      </c>
      <c r="B2972" s="6">
        <v>44847.829686064812</v>
      </c>
      <c r="C2972" s="5" t="s">
        <v>56</v>
      </c>
      <c r="D2972" s="13">
        <v>45152883066</v>
      </c>
      <c r="E2972" s="5" t="s">
        <v>57</v>
      </c>
      <c r="H2972" s="9">
        <v>949.8</v>
      </c>
      <c r="I2972" s="5" t="s">
        <v>22</v>
      </c>
      <c r="J2972" s="5" t="s">
        <v>58</v>
      </c>
    </row>
    <row r="2973" spans="1:10">
      <c r="A2973" s="5" t="s">
        <v>1460</v>
      </c>
      <c r="B2973" s="6">
        <v>44847.829686064812</v>
      </c>
      <c r="C2973" s="5" t="s">
        <v>56</v>
      </c>
      <c r="D2973" s="13">
        <v>52216321102</v>
      </c>
      <c r="E2973" s="5" t="s">
        <v>57</v>
      </c>
      <c r="H2973" s="9">
        <v>847.25</v>
      </c>
      <c r="I2973" s="5" t="s">
        <v>22</v>
      </c>
      <c r="J2973" s="5" t="s">
        <v>58</v>
      </c>
    </row>
    <row r="2974" spans="1:10">
      <c r="A2974" s="5" t="s">
        <v>1460</v>
      </c>
      <c r="B2974" s="6">
        <v>44847.829686064812</v>
      </c>
      <c r="C2974" s="5" t="s">
        <v>56</v>
      </c>
      <c r="D2974" s="13">
        <v>296301007280029</v>
      </c>
      <c r="E2974" s="5" t="s">
        <v>60</v>
      </c>
      <c r="H2974" s="9">
        <v>58988.39</v>
      </c>
      <c r="I2974" s="5" t="s">
        <v>22</v>
      </c>
      <c r="J2974" s="5" t="s">
        <v>200</v>
      </c>
    </row>
    <row r="2975" spans="1:10">
      <c r="A2975" s="5" t="s">
        <v>1460</v>
      </c>
      <c r="B2975" s="6">
        <v>44847.829686064812</v>
      </c>
      <c r="C2975" s="5" t="s">
        <v>56</v>
      </c>
      <c r="D2975" s="13">
        <v>296004002100030</v>
      </c>
      <c r="E2975" s="5" t="s">
        <v>60</v>
      </c>
      <c r="H2975" s="9">
        <v>75713.570000000007</v>
      </c>
      <c r="I2975" s="5" t="s">
        <v>22</v>
      </c>
      <c r="J2975" s="8" t="s">
        <v>61</v>
      </c>
    </row>
    <row r="2976" spans="1:10">
      <c r="A2976" s="5" t="s">
        <v>1460</v>
      </c>
      <c r="B2976" s="6">
        <v>44847.829686064812</v>
      </c>
      <c r="C2976" s="5" t="s">
        <v>56</v>
      </c>
      <c r="D2976" s="13">
        <v>296004002100030</v>
      </c>
      <c r="E2976" s="5" t="s">
        <v>368</v>
      </c>
      <c r="H2976" s="9">
        <v>10718.4</v>
      </c>
      <c r="I2976" s="5" t="s">
        <v>22</v>
      </c>
      <c r="J2976" s="8" t="s">
        <v>61</v>
      </c>
    </row>
    <row r="2977" spans="1:10">
      <c r="A2977" s="5" t="s">
        <v>1460</v>
      </c>
      <c r="B2977" s="6">
        <v>44847.829686064812</v>
      </c>
      <c r="C2977" s="5" t="s">
        <v>56</v>
      </c>
      <c r="D2977" s="13">
        <v>297502001560037</v>
      </c>
      <c r="E2977" s="5" t="s">
        <v>60</v>
      </c>
      <c r="H2977" s="9">
        <v>67938.399999999994</v>
      </c>
      <c r="I2977" s="5" t="s">
        <v>22</v>
      </c>
      <c r="J2977" s="5" t="s">
        <v>195</v>
      </c>
    </row>
    <row r="2978" spans="1:10">
      <c r="A2978" s="5" t="s">
        <v>1460</v>
      </c>
      <c r="B2978" s="6">
        <v>44847.829686064812</v>
      </c>
      <c r="C2978" s="5" t="s">
        <v>56</v>
      </c>
      <c r="D2978" s="13">
        <v>297502001560037</v>
      </c>
      <c r="E2978" s="5" t="s">
        <v>368</v>
      </c>
      <c r="H2978" s="9">
        <v>696</v>
      </c>
      <c r="I2978" s="5" t="s">
        <v>22</v>
      </c>
      <c r="J2978" s="5" t="s">
        <v>195</v>
      </c>
    </row>
    <row r="2979" spans="1:10">
      <c r="A2979" s="5" t="s">
        <v>1463</v>
      </c>
      <c r="B2979" s="6">
        <v>44847.829686064812</v>
      </c>
      <c r="C2979" s="5" t="s">
        <v>202</v>
      </c>
      <c r="D2979" s="11"/>
      <c r="E2979" s="8"/>
      <c r="F2979" s="9">
        <v>4383.7</v>
      </c>
      <c r="I2979" s="7" t="s">
        <v>9</v>
      </c>
      <c r="J2979" s="5" t="s">
        <v>272</v>
      </c>
    </row>
    <row r="2980" spans="1:10">
      <c r="A2980" s="5" t="s">
        <v>1460</v>
      </c>
      <c r="B2980" s="6">
        <v>44847.829686064812</v>
      </c>
      <c r="C2980" s="5" t="s">
        <v>56</v>
      </c>
      <c r="D2980" s="11"/>
      <c r="E2980" s="8"/>
      <c r="F2980" s="9">
        <v>73236.399999999994</v>
      </c>
      <c r="I2980" s="7" t="s">
        <v>9</v>
      </c>
      <c r="J2980" s="8" t="s">
        <v>204</v>
      </c>
    </row>
    <row r="2981" spans="1:10">
      <c r="A2981" s="5" t="s">
        <v>1460</v>
      </c>
      <c r="B2981" s="6">
        <v>44847.829686064812</v>
      </c>
      <c r="C2981" s="5" t="s">
        <v>56</v>
      </c>
      <c r="D2981" s="11"/>
      <c r="E2981" s="8"/>
      <c r="F2981" s="9">
        <v>500000</v>
      </c>
      <c r="I2981" s="7" t="s">
        <v>9</v>
      </c>
      <c r="J2981" s="5" t="s">
        <v>458</v>
      </c>
    </row>
    <row r="2982" spans="1:10">
      <c r="A2982" s="5" t="s">
        <v>1460</v>
      </c>
      <c r="B2982" s="6">
        <v>44847.829686064812</v>
      </c>
      <c r="C2982" s="5" t="s">
        <v>56</v>
      </c>
      <c r="D2982" s="11"/>
      <c r="E2982" s="8"/>
      <c r="F2982" s="9">
        <v>9588.4</v>
      </c>
      <c r="I2982" s="7" t="s">
        <v>9</v>
      </c>
      <c r="J2982" s="8" t="s">
        <v>186</v>
      </c>
    </row>
    <row r="2983" spans="1:10">
      <c r="A2983" s="5" t="s">
        <v>1460</v>
      </c>
      <c r="B2983" s="6">
        <v>44847.829686064812</v>
      </c>
      <c r="C2983" s="5" t="s">
        <v>56</v>
      </c>
      <c r="D2983" s="11"/>
      <c r="E2983" s="8"/>
      <c r="F2983" s="9">
        <v>11233.2</v>
      </c>
      <c r="I2983" s="7" t="s">
        <v>9</v>
      </c>
      <c r="J2983" s="8" t="s">
        <v>187</v>
      </c>
    </row>
    <row r="2984" spans="1:10">
      <c r="A2984" s="5" t="s">
        <v>1460</v>
      </c>
      <c r="B2984" s="6">
        <v>44847.829686064812</v>
      </c>
      <c r="C2984" s="5" t="s">
        <v>56</v>
      </c>
      <c r="D2984" s="11"/>
      <c r="E2984" s="8"/>
      <c r="F2984" s="9">
        <v>25319.5</v>
      </c>
      <c r="I2984" s="7" t="s">
        <v>9</v>
      </c>
      <c r="J2984" s="5" t="s">
        <v>64</v>
      </c>
    </row>
    <row r="2985" spans="1:10">
      <c r="A2985" s="5" t="s">
        <v>1460</v>
      </c>
      <c r="B2985" s="6">
        <v>44847.829686064812</v>
      </c>
      <c r="C2985" s="5" t="s">
        <v>56</v>
      </c>
      <c r="D2985" s="11"/>
      <c r="E2985" s="8"/>
      <c r="F2985" s="9">
        <v>35389</v>
      </c>
      <c r="I2985" s="7" t="s">
        <v>9</v>
      </c>
      <c r="J2985" s="8" t="s">
        <v>188</v>
      </c>
    </row>
    <row r="2986" spans="1:10">
      <c r="A2986" s="5" t="s">
        <v>1460</v>
      </c>
      <c r="B2986" s="6">
        <v>44847.829686064812</v>
      </c>
      <c r="C2986" s="5" t="s">
        <v>56</v>
      </c>
      <c r="D2986" s="11"/>
      <c r="E2986" s="8"/>
      <c r="F2986" s="9">
        <v>9270.9</v>
      </c>
      <c r="I2986" s="7" t="s">
        <v>9</v>
      </c>
      <c r="J2986" s="5" t="s">
        <v>271</v>
      </c>
    </row>
    <row r="2987" spans="1:10">
      <c r="A2987" s="5" t="s">
        <v>1460</v>
      </c>
      <c r="B2987" s="6">
        <v>44847.829686064812</v>
      </c>
      <c r="C2987" s="5" t="s">
        <v>56</v>
      </c>
      <c r="D2987" s="11"/>
      <c r="E2987" s="8"/>
      <c r="F2987" s="9">
        <v>15659.7</v>
      </c>
      <c r="I2987" s="7" t="s">
        <v>9</v>
      </c>
      <c r="J2987" s="8" t="s">
        <v>189</v>
      </c>
    </row>
    <row r="2988" spans="1:10">
      <c r="A2988" s="5" t="s">
        <v>1460</v>
      </c>
      <c r="B2988" s="6">
        <v>44847.829686064812</v>
      </c>
      <c r="C2988" s="5" t="s">
        <v>56</v>
      </c>
      <c r="D2988" s="11"/>
      <c r="E2988" s="8"/>
      <c r="F2988" s="9">
        <v>5049.1000000000004</v>
      </c>
      <c r="I2988" s="7" t="s">
        <v>9</v>
      </c>
      <c r="J2988" s="5" t="s">
        <v>198</v>
      </c>
    </row>
    <row r="2989" spans="1:10">
      <c r="A2989" s="5" t="s">
        <v>1460</v>
      </c>
      <c r="B2989" s="6">
        <v>44847.829686064812</v>
      </c>
      <c r="C2989" s="5" t="s">
        <v>56</v>
      </c>
      <c r="D2989" s="11"/>
      <c r="E2989" s="8"/>
      <c r="F2989" s="9">
        <v>19726.099999999999</v>
      </c>
      <c r="I2989" s="7" t="s">
        <v>9</v>
      </c>
      <c r="J2989" s="8" t="s">
        <v>190</v>
      </c>
    </row>
    <row r="2990" spans="1:10">
      <c r="A2990" s="5" t="s">
        <v>1460</v>
      </c>
      <c r="B2990" s="6">
        <v>44847.829686064812</v>
      </c>
      <c r="C2990" s="5" t="s">
        <v>56</v>
      </c>
      <c r="D2990" s="11"/>
      <c r="E2990" s="8"/>
      <c r="F2990" s="9">
        <v>656.6</v>
      </c>
      <c r="I2990" s="7" t="s">
        <v>9</v>
      </c>
      <c r="J2990" s="5" t="s">
        <v>58</v>
      </c>
    </row>
    <row r="2991" spans="1:10">
      <c r="A2991" s="5" t="s">
        <v>1460</v>
      </c>
      <c r="B2991" s="6">
        <v>44847.829686064812</v>
      </c>
      <c r="C2991" s="5" t="s">
        <v>56</v>
      </c>
      <c r="D2991" s="11"/>
      <c r="E2991" s="8"/>
      <c r="F2991" s="9">
        <v>885</v>
      </c>
      <c r="I2991" s="7" t="s">
        <v>9</v>
      </c>
      <c r="J2991" s="8" t="s">
        <v>205</v>
      </c>
    </row>
    <row r="2992" spans="1:10">
      <c r="A2992" s="5" t="s">
        <v>1460</v>
      </c>
      <c r="B2992" s="6">
        <v>44847.829686064812</v>
      </c>
      <c r="C2992" s="5" t="s">
        <v>56</v>
      </c>
      <c r="D2992" s="11"/>
      <c r="E2992" s="8"/>
      <c r="F2992" s="9">
        <v>843</v>
      </c>
      <c r="I2992" s="7" t="s">
        <v>9</v>
      </c>
      <c r="J2992" s="8" t="s">
        <v>199</v>
      </c>
    </row>
    <row r="2993" spans="1:10">
      <c r="A2993" s="5" t="s">
        <v>1460</v>
      </c>
      <c r="B2993" s="6">
        <v>44847.829686064812</v>
      </c>
      <c r="C2993" s="5" t="s">
        <v>56</v>
      </c>
      <c r="D2993" s="11"/>
      <c r="E2993" s="8"/>
      <c r="F2993" s="9">
        <v>6511.9</v>
      </c>
      <c r="I2993" s="7" t="s">
        <v>9</v>
      </c>
      <c r="J2993" s="8" t="s">
        <v>273</v>
      </c>
    </row>
    <row r="2994" spans="1:10">
      <c r="A2994" s="5" t="s">
        <v>1460</v>
      </c>
      <c r="B2994" s="6">
        <v>44847.829686064812</v>
      </c>
      <c r="C2994" s="5" t="s">
        <v>56</v>
      </c>
      <c r="D2994" s="11"/>
      <c r="E2994" s="8"/>
      <c r="F2994" s="9">
        <v>3340.5</v>
      </c>
      <c r="I2994" s="7" t="s">
        <v>9</v>
      </c>
      <c r="J2994" s="8" t="s">
        <v>274</v>
      </c>
    </row>
    <row r="2995" spans="1:10">
      <c r="A2995" s="5" t="s">
        <v>1460</v>
      </c>
      <c r="B2995" s="6">
        <v>44847.829686064812</v>
      </c>
      <c r="C2995" s="5" t="s">
        <v>56</v>
      </c>
      <c r="D2995" s="11"/>
      <c r="E2995" s="8"/>
      <c r="F2995" s="9">
        <v>21397.7</v>
      </c>
      <c r="I2995" s="7" t="s">
        <v>9</v>
      </c>
      <c r="J2995" s="8" t="s">
        <v>66</v>
      </c>
    </row>
    <row r="2996" spans="1:10">
      <c r="A2996" s="5" t="s">
        <v>1460</v>
      </c>
      <c r="B2996" s="6">
        <v>44847.829686064812</v>
      </c>
      <c r="C2996" s="5" t="s">
        <v>56</v>
      </c>
      <c r="D2996" s="11"/>
      <c r="E2996" s="8"/>
      <c r="F2996" s="9">
        <v>7403.4</v>
      </c>
      <c r="I2996" s="7" t="s">
        <v>9</v>
      </c>
      <c r="J2996" s="8" t="s">
        <v>275</v>
      </c>
    </row>
    <row r="2997" spans="1:10">
      <c r="A2997" s="5" t="s">
        <v>1460</v>
      </c>
      <c r="B2997" s="6">
        <v>44847.829686064812</v>
      </c>
      <c r="C2997" s="5" t="s">
        <v>56</v>
      </c>
      <c r="D2997" s="11"/>
      <c r="E2997" s="8"/>
      <c r="F2997" s="9">
        <v>19959.099999999999</v>
      </c>
      <c r="I2997" s="7" t="s">
        <v>9</v>
      </c>
      <c r="J2997" s="8" t="s">
        <v>191</v>
      </c>
    </row>
    <row r="2998" spans="1:10">
      <c r="A2998" s="5" t="s">
        <v>1460</v>
      </c>
      <c r="B2998" s="6">
        <v>44847.829686064812</v>
      </c>
      <c r="C2998" s="5" t="s">
        <v>56</v>
      </c>
      <c r="D2998" s="11"/>
      <c r="E2998" s="8"/>
      <c r="F2998" s="9">
        <v>6340.3</v>
      </c>
      <c r="I2998" s="7" t="s">
        <v>9</v>
      </c>
      <c r="J2998" s="8" t="s">
        <v>192</v>
      </c>
    </row>
    <row r="2999" spans="1:10">
      <c r="A2999" s="5" t="s">
        <v>1460</v>
      </c>
      <c r="B2999" s="6">
        <v>44847.829686064812</v>
      </c>
      <c r="C2999" s="5" t="s">
        <v>56</v>
      </c>
      <c r="D2999" s="11"/>
      <c r="E2999" s="8"/>
      <c r="F2999" s="9">
        <v>5940</v>
      </c>
      <c r="I2999" s="7" t="s">
        <v>9</v>
      </c>
      <c r="J2999" s="8" t="s">
        <v>276</v>
      </c>
    </row>
    <row r="3000" spans="1:10">
      <c r="A3000" s="5" t="s">
        <v>1460</v>
      </c>
      <c r="B3000" s="6">
        <v>44847.829686064812</v>
      </c>
      <c r="C3000" s="5" t="s">
        <v>56</v>
      </c>
      <c r="D3000" s="11"/>
      <c r="E3000" s="8"/>
      <c r="F3000" s="9">
        <v>23718.2</v>
      </c>
      <c r="I3000" s="7" t="s">
        <v>9</v>
      </c>
      <c r="J3000" s="8" t="s">
        <v>1428</v>
      </c>
    </row>
    <row r="3001" spans="1:10">
      <c r="A3001" s="5" t="s">
        <v>1460</v>
      </c>
      <c r="B3001" s="6">
        <v>44847.829686064812</v>
      </c>
      <c r="C3001" s="5" t="s">
        <v>56</v>
      </c>
      <c r="D3001" s="11"/>
      <c r="E3001" s="8"/>
      <c r="F3001" s="9">
        <v>2202.9</v>
      </c>
      <c r="I3001" s="7" t="s">
        <v>9</v>
      </c>
      <c r="J3001" s="8" t="s">
        <v>1424</v>
      </c>
    </row>
    <row r="3002" spans="1:10">
      <c r="A3002" s="5" t="s">
        <v>1460</v>
      </c>
      <c r="B3002" s="6">
        <v>44847.829686064812</v>
      </c>
      <c r="C3002" s="5" t="s">
        <v>56</v>
      </c>
      <c r="D3002" s="11"/>
      <c r="E3002" s="8"/>
      <c r="F3002" s="9">
        <v>4329.3</v>
      </c>
      <c r="I3002" s="7" t="s">
        <v>9</v>
      </c>
      <c r="J3002" s="8" t="s">
        <v>1462</v>
      </c>
    </row>
    <row r="3003" spans="1:10">
      <c r="A3003" s="5" t="s">
        <v>1460</v>
      </c>
      <c r="B3003" s="6">
        <v>44847.829686064812</v>
      </c>
      <c r="C3003" s="5" t="s">
        <v>56</v>
      </c>
      <c r="D3003" s="11"/>
      <c r="E3003" s="8"/>
      <c r="F3003" s="9">
        <v>5759.1</v>
      </c>
      <c r="I3003" s="7" t="s">
        <v>9</v>
      </c>
      <c r="J3003" s="8" t="s">
        <v>1461</v>
      </c>
    </row>
    <row r="3004" spans="1:10">
      <c r="A3004" s="5" t="s">
        <v>1460</v>
      </c>
      <c r="B3004" s="6">
        <v>44847.829686064812</v>
      </c>
      <c r="C3004" s="5" t="s">
        <v>56</v>
      </c>
      <c r="D3004" s="11"/>
      <c r="E3004" s="8"/>
      <c r="F3004" s="9">
        <v>12105</v>
      </c>
      <c r="I3004" s="7" t="s">
        <v>9</v>
      </c>
      <c r="J3004" s="8" t="s">
        <v>1459</v>
      </c>
    </row>
    <row r="3005" spans="1:10">
      <c r="A3005" s="10" t="s">
        <v>15</v>
      </c>
      <c r="B3005" s="3"/>
      <c r="C3005" s="3"/>
      <c r="D3005" s="16">
        <f>829022.63+31459.2</f>
        <v>860481.83</v>
      </c>
      <c r="E3005" s="8"/>
      <c r="F3005" s="14">
        <f>SUM(F2896:G3004)</f>
        <v>860481.82999999984</v>
      </c>
      <c r="H3005" s="9"/>
      <c r="I3005" s="7"/>
      <c r="J3005" s="8"/>
    </row>
    <row r="3006" spans="1:10" ht="15.75">
      <c r="A3006" s="12" t="s">
        <v>16</v>
      </c>
      <c r="B3006" s="12" t="s">
        <v>17</v>
      </c>
      <c r="C3006" s="12" t="s">
        <v>18</v>
      </c>
      <c r="D3006" s="47">
        <v>112021201</v>
      </c>
      <c r="E3006" s="48" t="s">
        <v>1600</v>
      </c>
      <c r="F3006" s="41"/>
      <c r="H3006" s="9"/>
      <c r="I3006" s="7"/>
      <c r="J3006" s="8"/>
    </row>
    <row r="3007" spans="1:10" ht="15.75">
      <c r="D3007" s="21">
        <v>112021190</v>
      </c>
    </row>
    <row r="3008" spans="1:10" ht="15.75">
      <c r="D3008" s="21">
        <v>112010988</v>
      </c>
    </row>
    <row r="3010" spans="1:10">
      <c r="A3010" s="1" t="s">
        <v>0</v>
      </c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1:10">
      <c r="A3011" s="3" t="s">
        <v>1496</v>
      </c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1:10">
      <c r="A3012" s="103" t="s">
        <v>0</v>
      </c>
      <c r="B3012" s="103" t="s">
        <v>2</v>
      </c>
      <c r="C3012" s="103" t="s">
        <v>3</v>
      </c>
      <c r="D3012" s="103" t="s">
        <v>4</v>
      </c>
      <c r="E3012" s="103" t="s">
        <v>5</v>
      </c>
      <c r="F3012" s="105" t="s">
        <v>6</v>
      </c>
      <c r="G3012" s="106"/>
      <c r="H3012" s="107"/>
      <c r="I3012" s="103" t="s">
        <v>7</v>
      </c>
      <c r="J3012" s="103" t="s">
        <v>8</v>
      </c>
    </row>
    <row r="3013" spans="1:10">
      <c r="A3013" s="104"/>
      <c r="B3013" s="104"/>
      <c r="C3013" s="104"/>
      <c r="D3013" s="104"/>
      <c r="E3013" s="104"/>
      <c r="F3013" s="46" t="s">
        <v>9</v>
      </c>
      <c r="G3013" s="46" t="s">
        <v>10</v>
      </c>
      <c r="H3013" s="46" t="s">
        <v>11</v>
      </c>
      <c r="I3013" s="104"/>
      <c r="J3013" s="104"/>
    </row>
    <row r="3014" spans="1:10">
      <c r="A3014" s="17" t="s">
        <v>1556</v>
      </c>
      <c r="B3014" s="23" t="s">
        <v>257</v>
      </c>
    </row>
    <row r="3015" spans="1:10">
      <c r="A3015" s="10" t="s">
        <v>15</v>
      </c>
      <c r="B3015" s="3"/>
      <c r="C3015" s="3"/>
    </row>
    <row r="3016" spans="1:10">
      <c r="A3016" s="12" t="s">
        <v>16</v>
      </c>
      <c r="B3016" s="12" t="s">
        <v>17</v>
      </c>
      <c r="C3016" s="12" t="s">
        <v>18</v>
      </c>
    </row>
    <row r="3019" spans="1:10">
      <c r="A3019" s="1" t="s">
        <v>0</v>
      </c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1:10">
      <c r="A3020" s="3" t="s">
        <v>1496</v>
      </c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1:10">
      <c r="A3021" s="103" t="s">
        <v>0</v>
      </c>
      <c r="B3021" s="103" t="s">
        <v>2</v>
      </c>
      <c r="C3021" s="103" t="s">
        <v>3</v>
      </c>
      <c r="D3021" s="103" t="s">
        <v>4</v>
      </c>
      <c r="E3021" s="103" t="s">
        <v>5</v>
      </c>
      <c r="F3021" s="105" t="s">
        <v>6</v>
      </c>
      <c r="G3021" s="106"/>
      <c r="H3021" s="107"/>
      <c r="I3021" s="103" t="s">
        <v>7</v>
      </c>
      <c r="J3021" s="103" t="s">
        <v>8</v>
      </c>
    </row>
    <row r="3022" spans="1:10">
      <c r="A3022" s="104"/>
      <c r="B3022" s="104"/>
      <c r="C3022" s="104"/>
      <c r="D3022" s="104"/>
      <c r="E3022" s="104"/>
      <c r="F3022" s="46" t="s">
        <v>9</v>
      </c>
      <c r="G3022" s="46" t="s">
        <v>10</v>
      </c>
      <c r="H3022" s="46" t="s">
        <v>11</v>
      </c>
      <c r="I3022" s="104"/>
      <c r="J3022" s="104"/>
    </row>
    <row r="3023" spans="1:10">
      <c r="A3023" s="17" t="s">
        <v>1557</v>
      </c>
      <c r="B3023" s="23" t="s">
        <v>257</v>
      </c>
    </row>
    <row r="3024" spans="1:10">
      <c r="A3024" s="10" t="s">
        <v>15</v>
      </c>
      <c r="B3024" s="3"/>
      <c r="C3024" s="3"/>
    </row>
    <row r="3025" spans="1:10">
      <c r="A3025" s="12" t="s">
        <v>16</v>
      </c>
      <c r="B3025" s="12" t="s">
        <v>17</v>
      </c>
      <c r="C3025" s="12" t="s">
        <v>18</v>
      </c>
    </row>
    <row r="3028" spans="1:10">
      <c r="A3028" s="1" t="s">
        <v>0</v>
      </c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1:10">
      <c r="A3029" s="3" t="s">
        <v>1496</v>
      </c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1:10">
      <c r="A3030" s="103" t="s">
        <v>0</v>
      </c>
      <c r="B3030" s="103" t="s">
        <v>2</v>
      </c>
      <c r="C3030" s="103" t="s">
        <v>3</v>
      </c>
      <c r="D3030" s="103" t="s">
        <v>4</v>
      </c>
      <c r="E3030" s="103" t="s">
        <v>5</v>
      </c>
      <c r="F3030" s="105" t="s">
        <v>6</v>
      </c>
      <c r="G3030" s="106"/>
      <c r="H3030" s="107"/>
      <c r="I3030" s="103" t="s">
        <v>7</v>
      </c>
      <c r="J3030" s="103" t="s">
        <v>8</v>
      </c>
    </row>
    <row r="3031" spans="1:10">
      <c r="A3031" s="104"/>
      <c r="B3031" s="104"/>
      <c r="C3031" s="104"/>
      <c r="D3031" s="104"/>
      <c r="E3031" s="104"/>
      <c r="F3031" s="46" t="s">
        <v>9</v>
      </c>
      <c r="G3031" s="46" t="s">
        <v>10</v>
      </c>
      <c r="H3031" s="46" t="s">
        <v>11</v>
      </c>
      <c r="I3031" s="104"/>
      <c r="J3031" s="104"/>
    </row>
    <row r="3032" spans="1:10">
      <c r="A3032" s="5" t="s">
        <v>1520</v>
      </c>
      <c r="B3032" s="6">
        <v>44848.906186018517</v>
      </c>
      <c r="C3032" s="5" t="s">
        <v>202</v>
      </c>
      <c r="D3032" s="13">
        <v>45132891884</v>
      </c>
      <c r="E3032" s="5" t="s">
        <v>57</v>
      </c>
      <c r="H3032" s="9">
        <v>79.8</v>
      </c>
      <c r="I3032" s="5" t="s">
        <v>22</v>
      </c>
      <c r="J3032" s="5" t="s">
        <v>197</v>
      </c>
    </row>
    <row r="3033" spans="1:10">
      <c r="A3033" s="5" t="s">
        <v>1519</v>
      </c>
      <c r="B3033" s="6">
        <v>44848.906186018517</v>
      </c>
      <c r="C3033" s="5" t="s">
        <v>56</v>
      </c>
      <c r="D3033" s="13">
        <v>45132891884</v>
      </c>
      <c r="E3033" s="5" t="s">
        <v>57</v>
      </c>
      <c r="H3033" s="9">
        <v>195</v>
      </c>
      <c r="I3033" s="5" t="s">
        <v>22</v>
      </c>
      <c r="J3033" s="5" t="s">
        <v>197</v>
      </c>
    </row>
    <row r="3034" spans="1:10">
      <c r="A3034" s="5" t="s">
        <v>1519</v>
      </c>
      <c r="B3034" s="6">
        <v>44848.906186018517</v>
      </c>
      <c r="C3034" s="5" t="s">
        <v>56</v>
      </c>
      <c r="D3034" s="13">
        <v>45132891884</v>
      </c>
      <c r="E3034" s="5" t="s">
        <v>57</v>
      </c>
      <c r="H3034" s="9">
        <v>45.7</v>
      </c>
      <c r="I3034" s="5" t="s">
        <v>22</v>
      </c>
      <c r="J3034" s="5" t="s">
        <v>197</v>
      </c>
    </row>
    <row r="3035" spans="1:10">
      <c r="A3035" s="5" t="s">
        <v>1519</v>
      </c>
      <c r="B3035" s="6">
        <v>44848.906186018517</v>
      </c>
      <c r="C3035" s="5" t="s">
        <v>56</v>
      </c>
      <c r="D3035" s="13">
        <v>45132891884</v>
      </c>
      <c r="E3035" s="5" t="s">
        <v>57</v>
      </c>
      <c r="H3035" s="9">
        <v>76</v>
      </c>
      <c r="I3035" s="5" t="s">
        <v>22</v>
      </c>
      <c r="J3035" s="5" t="s">
        <v>197</v>
      </c>
    </row>
    <row r="3036" spans="1:10">
      <c r="A3036" s="5" t="s">
        <v>1519</v>
      </c>
      <c r="B3036" s="6">
        <v>44848.906186018517</v>
      </c>
      <c r="C3036" s="5" t="s">
        <v>56</v>
      </c>
      <c r="D3036" s="13">
        <v>45132891884</v>
      </c>
      <c r="E3036" s="5" t="s">
        <v>57</v>
      </c>
      <c r="H3036" s="9">
        <v>196.08</v>
      </c>
      <c r="I3036" s="5" t="s">
        <v>22</v>
      </c>
      <c r="J3036" s="5" t="s">
        <v>197</v>
      </c>
    </row>
    <row r="3037" spans="1:10">
      <c r="A3037" s="5" t="s">
        <v>1519</v>
      </c>
      <c r="B3037" s="6">
        <v>44848.906186018517</v>
      </c>
      <c r="C3037" s="5" t="s">
        <v>56</v>
      </c>
      <c r="D3037" s="13">
        <v>45132891884</v>
      </c>
      <c r="E3037" s="5" t="s">
        <v>57</v>
      </c>
      <c r="H3037" s="9">
        <v>77.45</v>
      </c>
      <c r="I3037" s="5" t="s">
        <v>22</v>
      </c>
      <c r="J3037" s="5" t="s">
        <v>197</v>
      </c>
    </row>
    <row r="3038" spans="1:10">
      <c r="A3038" s="5" t="s">
        <v>1519</v>
      </c>
      <c r="B3038" s="6">
        <v>44848.906186018517</v>
      </c>
      <c r="C3038" s="5" t="s">
        <v>56</v>
      </c>
      <c r="D3038" s="13">
        <v>45132891884</v>
      </c>
      <c r="E3038" s="5" t="s">
        <v>57</v>
      </c>
      <c r="H3038" s="9">
        <v>110.6</v>
      </c>
      <c r="I3038" s="5" t="s">
        <v>22</v>
      </c>
      <c r="J3038" s="5" t="s">
        <v>197</v>
      </c>
    </row>
    <row r="3039" spans="1:10">
      <c r="A3039" s="5" t="s">
        <v>1519</v>
      </c>
      <c r="B3039" s="6">
        <v>44848.906186018517</v>
      </c>
      <c r="C3039" s="5" t="s">
        <v>56</v>
      </c>
      <c r="D3039" s="13">
        <v>45132891884</v>
      </c>
      <c r="E3039" s="5" t="s">
        <v>57</v>
      </c>
      <c r="H3039" s="9">
        <v>140.9</v>
      </c>
      <c r="I3039" s="5" t="s">
        <v>22</v>
      </c>
      <c r="J3039" s="5" t="s">
        <v>197</v>
      </c>
    </row>
    <row r="3040" spans="1:10">
      <c r="A3040" s="5" t="s">
        <v>1519</v>
      </c>
      <c r="B3040" s="6">
        <v>44848.906186018517</v>
      </c>
      <c r="C3040" s="5" t="s">
        <v>56</v>
      </c>
      <c r="D3040" s="13">
        <v>45132891884</v>
      </c>
      <c r="E3040" s="5" t="s">
        <v>57</v>
      </c>
      <c r="H3040" s="9">
        <v>268.16000000000003</v>
      </c>
      <c r="I3040" s="5" t="s">
        <v>22</v>
      </c>
      <c r="J3040" s="5" t="s">
        <v>197</v>
      </c>
    </row>
    <row r="3041" spans="1:10">
      <c r="A3041" s="5" t="s">
        <v>1519</v>
      </c>
      <c r="B3041" s="6">
        <v>44848.906186018517</v>
      </c>
      <c r="C3041" s="5" t="s">
        <v>56</v>
      </c>
      <c r="D3041" s="13">
        <v>45132891884</v>
      </c>
      <c r="E3041" s="5" t="s">
        <v>57</v>
      </c>
      <c r="H3041" s="9">
        <v>64.900000000000006</v>
      </c>
      <c r="I3041" s="5" t="s">
        <v>22</v>
      </c>
      <c r="J3041" s="5" t="s">
        <v>197</v>
      </c>
    </row>
    <row r="3042" spans="1:10">
      <c r="A3042" s="5" t="s">
        <v>1519</v>
      </c>
      <c r="B3042" s="6">
        <v>44848.906186018517</v>
      </c>
      <c r="C3042" s="5" t="s">
        <v>56</v>
      </c>
      <c r="D3042" s="13">
        <v>45132891884</v>
      </c>
      <c r="E3042" s="5" t="s">
        <v>57</v>
      </c>
      <c r="H3042" s="9">
        <v>45.3</v>
      </c>
      <c r="I3042" s="5" t="s">
        <v>22</v>
      </c>
      <c r="J3042" s="5" t="s">
        <v>197</v>
      </c>
    </row>
    <row r="3043" spans="1:10">
      <c r="A3043" s="5" t="s">
        <v>1519</v>
      </c>
      <c r="B3043" s="6">
        <v>44848.906186018517</v>
      </c>
      <c r="C3043" s="5" t="s">
        <v>56</v>
      </c>
      <c r="D3043" s="13">
        <v>45132891884</v>
      </c>
      <c r="E3043" s="5" t="s">
        <v>57</v>
      </c>
      <c r="H3043" s="9">
        <v>136.04</v>
      </c>
      <c r="I3043" s="5" t="s">
        <v>22</v>
      </c>
      <c r="J3043" s="5" t="s">
        <v>197</v>
      </c>
    </row>
    <row r="3044" spans="1:10">
      <c r="A3044" s="5" t="s">
        <v>1519</v>
      </c>
      <c r="B3044" s="6">
        <v>44848.906186018517</v>
      </c>
      <c r="C3044" s="5" t="s">
        <v>56</v>
      </c>
      <c r="D3044" s="13">
        <v>45132891884</v>
      </c>
      <c r="E3044" s="5" t="s">
        <v>57</v>
      </c>
      <c r="H3044" s="9">
        <v>29.9</v>
      </c>
      <c r="I3044" s="5" t="s">
        <v>22</v>
      </c>
      <c r="J3044" s="5" t="s">
        <v>197</v>
      </c>
    </row>
    <row r="3045" spans="1:10">
      <c r="A3045" s="5" t="s">
        <v>1519</v>
      </c>
      <c r="B3045" s="6">
        <v>44848.906186018517</v>
      </c>
      <c r="C3045" s="5" t="s">
        <v>56</v>
      </c>
      <c r="D3045" s="13">
        <v>45132891884</v>
      </c>
      <c r="E3045" s="5" t="s">
        <v>57</v>
      </c>
      <c r="H3045" s="9">
        <v>158.13999999999999</v>
      </c>
      <c r="I3045" s="5" t="s">
        <v>22</v>
      </c>
      <c r="J3045" s="5" t="s">
        <v>197</v>
      </c>
    </row>
    <row r="3046" spans="1:10">
      <c r="A3046" s="5" t="s">
        <v>1519</v>
      </c>
      <c r="B3046" s="6">
        <v>44848.906186018517</v>
      </c>
      <c r="C3046" s="5" t="s">
        <v>56</v>
      </c>
      <c r="D3046" s="13">
        <v>45132891884</v>
      </c>
      <c r="E3046" s="5" t="s">
        <v>57</v>
      </c>
      <c r="H3046" s="9">
        <v>304</v>
      </c>
      <c r="I3046" s="5" t="s">
        <v>22</v>
      </c>
      <c r="J3046" s="5" t="s">
        <v>197</v>
      </c>
    </row>
    <row r="3047" spans="1:10">
      <c r="A3047" s="5" t="s">
        <v>1519</v>
      </c>
      <c r="B3047" s="6">
        <v>44848.906186018517</v>
      </c>
      <c r="C3047" s="5" t="s">
        <v>56</v>
      </c>
      <c r="D3047" s="13">
        <v>45132891884</v>
      </c>
      <c r="E3047" s="5" t="s">
        <v>57</v>
      </c>
      <c r="H3047" s="9">
        <v>57.83</v>
      </c>
      <c r="I3047" s="5" t="s">
        <v>22</v>
      </c>
      <c r="J3047" s="5" t="s">
        <v>197</v>
      </c>
    </row>
    <row r="3048" spans="1:10">
      <c r="A3048" s="5" t="s">
        <v>1519</v>
      </c>
      <c r="B3048" s="6">
        <v>44848.906186018517</v>
      </c>
      <c r="C3048" s="5" t="s">
        <v>56</v>
      </c>
      <c r="D3048" s="13">
        <v>45132891884</v>
      </c>
      <c r="E3048" s="5" t="s">
        <v>57</v>
      </c>
      <c r="H3048" s="9">
        <v>598.84</v>
      </c>
      <c r="I3048" s="5" t="s">
        <v>22</v>
      </c>
      <c r="J3048" s="5" t="s">
        <v>197</v>
      </c>
    </row>
    <row r="3049" spans="1:10">
      <c r="A3049" s="5" t="s">
        <v>1519</v>
      </c>
      <c r="B3049" s="6">
        <v>44848.906186018517</v>
      </c>
      <c r="C3049" s="5" t="s">
        <v>56</v>
      </c>
      <c r="D3049" s="13">
        <v>45132891884</v>
      </c>
      <c r="E3049" s="5" t="s">
        <v>57</v>
      </c>
      <c r="H3049" s="9">
        <v>228</v>
      </c>
      <c r="I3049" s="5" t="s">
        <v>22</v>
      </c>
      <c r="J3049" s="5" t="s">
        <v>197</v>
      </c>
    </row>
    <row r="3050" spans="1:10">
      <c r="A3050" s="5" t="s">
        <v>1519</v>
      </c>
      <c r="B3050" s="6">
        <v>44848.906186018517</v>
      </c>
      <c r="C3050" s="5" t="s">
        <v>56</v>
      </c>
      <c r="D3050" s="13">
        <v>45132891884</v>
      </c>
      <c r="E3050" s="5" t="s">
        <v>57</v>
      </c>
      <c r="H3050" s="9">
        <v>334.29</v>
      </c>
      <c r="I3050" s="5" t="s">
        <v>22</v>
      </c>
      <c r="J3050" s="5" t="s">
        <v>197</v>
      </c>
    </row>
    <row r="3051" spans="1:10">
      <c r="A3051" s="5" t="s">
        <v>1519</v>
      </c>
      <c r="B3051" s="6">
        <v>44848.906186018517</v>
      </c>
      <c r="C3051" s="5" t="s">
        <v>56</v>
      </c>
      <c r="D3051" s="13">
        <v>45132891884</v>
      </c>
      <c r="E3051" s="5" t="s">
        <v>57</v>
      </c>
      <c r="H3051" s="9">
        <v>120.8</v>
      </c>
      <c r="I3051" s="5" t="s">
        <v>22</v>
      </c>
      <c r="J3051" s="5" t="s">
        <v>197</v>
      </c>
    </row>
    <row r="3052" spans="1:10">
      <c r="A3052" s="5" t="s">
        <v>1519</v>
      </c>
      <c r="B3052" s="6">
        <v>44848.906186018517</v>
      </c>
      <c r="C3052" s="5" t="s">
        <v>56</v>
      </c>
      <c r="D3052" s="13">
        <v>45132891884</v>
      </c>
      <c r="E3052" s="5" t="s">
        <v>57</v>
      </c>
      <c r="H3052" s="9">
        <v>152</v>
      </c>
      <c r="I3052" s="5" t="s">
        <v>22</v>
      </c>
      <c r="J3052" s="5" t="s">
        <v>197</v>
      </c>
    </row>
    <row r="3053" spans="1:10">
      <c r="A3053" s="5" t="s">
        <v>1519</v>
      </c>
      <c r="B3053" s="6">
        <v>44848.906186018517</v>
      </c>
      <c r="C3053" s="5" t="s">
        <v>56</v>
      </c>
      <c r="D3053" s="13">
        <v>451328918841</v>
      </c>
      <c r="E3053" s="5" t="s">
        <v>57</v>
      </c>
      <c r="H3053" s="9">
        <v>152</v>
      </c>
      <c r="I3053" s="5" t="s">
        <v>22</v>
      </c>
      <c r="J3053" s="5" t="s">
        <v>197</v>
      </c>
    </row>
    <row r="3054" spans="1:10">
      <c r="A3054" s="5" t="s">
        <v>1519</v>
      </c>
      <c r="B3054" s="6">
        <v>44848.906186018517</v>
      </c>
      <c r="C3054" s="5" t="s">
        <v>56</v>
      </c>
      <c r="D3054" s="11"/>
      <c r="E3054" s="8"/>
      <c r="F3054" s="9">
        <v>21307.3</v>
      </c>
      <c r="I3054" s="7" t="s">
        <v>9</v>
      </c>
      <c r="J3054" s="8" t="s">
        <v>63</v>
      </c>
    </row>
    <row r="3055" spans="1:10">
      <c r="A3055" s="5" t="s">
        <v>1519</v>
      </c>
      <c r="B3055" s="6">
        <v>44848.906186018517</v>
      </c>
      <c r="C3055" s="5" t="s">
        <v>56</v>
      </c>
      <c r="D3055" s="11"/>
      <c r="E3055" s="8"/>
      <c r="F3055" s="9">
        <v>3504</v>
      </c>
      <c r="I3055" s="7" t="s">
        <v>9</v>
      </c>
      <c r="J3055" s="8" t="s">
        <v>461</v>
      </c>
    </row>
    <row r="3056" spans="1:10">
      <c r="A3056" s="10" t="s">
        <v>15</v>
      </c>
      <c r="B3056" s="3"/>
      <c r="C3056" s="3"/>
      <c r="D3056" s="11"/>
      <c r="E3056" s="8"/>
      <c r="F3056" s="24">
        <f>SUM(F3032:G3055)</f>
        <v>24811.3</v>
      </c>
      <c r="H3056" s="9"/>
      <c r="I3056" s="7"/>
      <c r="J3056" s="8"/>
    </row>
    <row r="3057" spans="1:10">
      <c r="A3057" s="12" t="s">
        <v>16</v>
      </c>
      <c r="B3057" s="12" t="s">
        <v>17</v>
      </c>
      <c r="C3057" s="12" t="s">
        <v>18</v>
      </c>
      <c r="D3057" s="11"/>
      <c r="E3057" s="8"/>
      <c r="H3057" s="9"/>
      <c r="I3057" s="7"/>
      <c r="J3057" s="8"/>
    </row>
    <row r="3058" spans="1:10" ht="15.75">
      <c r="A3058" s="5"/>
      <c r="B3058" s="6"/>
      <c r="C3058" s="5"/>
      <c r="D3058" s="21">
        <v>112021158</v>
      </c>
      <c r="E3058" s="8"/>
      <c r="H3058" s="9"/>
      <c r="I3058" s="7"/>
      <c r="J3058" s="8"/>
    </row>
    <row r="3059" spans="1:10">
      <c r="A3059" s="5"/>
      <c r="B3059" s="6"/>
      <c r="C3059" s="5"/>
      <c r="D3059" s="11"/>
      <c r="E3059" s="8"/>
      <c r="H3059" s="9"/>
      <c r="I3059" s="7"/>
      <c r="J3059" s="8"/>
    </row>
    <row r="3060" spans="1:10">
      <c r="A3060" s="5" t="s">
        <v>1517</v>
      </c>
      <c r="B3060" s="6">
        <v>44848.930610555559</v>
      </c>
      <c r="C3060" s="5" t="s">
        <v>56</v>
      </c>
      <c r="D3060" s="11"/>
      <c r="E3060" s="8"/>
      <c r="G3060" s="9">
        <v>28921.74</v>
      </c>
      <c r="I3060" s="7" t="s">
        <v>10</v>
      </c>
      <c r="J3060" s="8" t="s">
        <v>62</v>
      </c>
    </row>
    <row r="3061" spans="1:10">
      <c r="A3061" s="5" t="s">
        <v>1517</v>
      </c>
      <c r="B3061" s="6">
        <v>44848.930610555559</v>
      </c>
      <c r="C3061" s="5" t="s">
        <v>56</v>
      </c>
      <c r="D3061" s="11"/>
      <c r="E3061" s="8"/>
      <c r="G3061" s="9">
        <v>4024.34</v>
      </c>
      <c r="I3061" s="7" t="s">
        <v>10</v>
      </c>
      <c r="J3061" s="5" t="s">
        <v>58</v>
      </c>
    </row>
    <row r="3062" spans="1:10">
      <c r="A3062" s="5" t="s">
        <v>1517</v>
      </c>
      <c r="B3062" s="6">
        <v>44848.930610555559</v>
      </c>
      <c r="C3062" s="5" t="s">
        <v>56</v>
      </c>
      <c r="D3062" s="11"/>
      <c r="E3062" s="8"/>
      <c r="G3062" s="9">
        <v>814.6</v>
      </c>
      <c r="I3062" s="7" t="s">
        <v>10</v>
      </c>
      <c r="J3062" s="8" t="s">
        <v>199</v>
      </c>
    </row>
    <row r="3063" spans="1:10">
      <c r="A3063" s="5" t="s">
        <v>1518</v>
      </c>
      <c r="B3063" s="6">
        <v>44848.930610555559</v>
      </c>
      <c r="C3063" s="5" t="s">
        <v>202</v>
      </c>
      <c r="D3063" s="11">
        <v>58432</v>
      </c>
      <c r="E3063" s="5" t="s">
        <v>409</v>
      </c>
      <c r="H3063" s="9">
        <v>49995.45</v>
      </c>
      <c r="I3063" s="5" t="s">
        <v>22</v>
      </c>
      <c r="J3063" s="5" t="s">
        <v>58</v>
      </c>
    </row>
    <row r="3064" spans="1:10">
      <c r="A3064" s="5" t="s">
        <v>1517</v>
      </c>
      <c r="B3064" s="6">
        <v>44848.930610555559</v>
      </c>
      <c r="C3064" s="5" t="s">
        <v>56</v>
      </c>
      <c r="D3064" s="13">
        <v>45113028618</v>
      </c>
      <c r="E3064" s="5" t="s">
        <v>57</v>
      </c>
      <c r="H3064" s="9">
        <v>1619.13</v>
      </c>
      <c r="I3064" s="5" t="s">
        <v>22</v>
      </c>
      <c r="J3064" s="8" t="s">
        <v>61</v>
      </c>
    </row>
    <row r="3065" spans="1:10">
      <c r="A3065" s="5" t="s">
        <v>1517</v>
      </c>
      <c r="B3065" s="6">
        <v>44848.930610555559</v>
      </c>
      <c r="C3065" s="5" t="s">
        <v>56</v>
      </c>
      <c r="D3065" s="13">
        <v>45162978557</v>
      </c>
      <c r="E3065" s="5" t="s">
        <v>57</v>
      </c>
      <c r="H3065" s="9">
        <v>33633.43</v>
      </c>
      <c r="I3065" s="5" t="s">
        <v>22</v>
      </c>
      <c r="J3065" s="8" t="s">
        <v>62</v>
      </c>
    </row>
    <row r="3066" spans="1:10">
      <c r="A3066" s="5" t="s">
        <v>1517</v>
      </c>
      <c r="B3066" s="6">
        <v>44848.930610555559</v>
      </c>
      <c r="C3066" s="5" t="s">
        <v>56</v>
      </c>
      <c r="D3066" s="13">
        <v>45143260882</v>
      </c>
      <c r="E3066" s="5" t="s">
        <v>57</v>
      </c>
      <c r="H3066" s="9">
        <v>3134.52</v>
      </c>
      <c r="I3066" s="5" t="s">
        <v>22</v>
      </c>
      <c r="J3066" s="5" t="s">
        <v>197</v>
      </c>
    </row>
    <row r="3067" spans="1:10">
      <c r="A3067" s="5" t="s">
        <v>1517</v>
      </c>
      <c r="B3067" s="6">
        <v>44848.930610555559</v>
      </c>
      <c r="C3067" s="5" t="s">
        <v>56</v>
      </c>
      <c r="D3067" s="13">
        <v>51316892986</v>
      </c>
      <c r="E3067" s="5" t="s">
        <v>57</v>
      </c>
      <c r="H3067" s="9">
        <v>261.73</v>
      </c>
      <c r="I3067" s="5" t="s">
        <v>22</v>
      </c>
      <c r="J3067" s="5" t="s">
        <v>197</v>
      </c>
    </row>
    <row r="3068" spans="1:10">
      <c r="A3068" s="5" t="s">
        <v>1517</v>
      </c>
      <c r="B3068" s="6">
        <v>44848.930610555559</v>
      </c>
      <c r="C3068" s="5" t="s">
        <v>56</v>
      </c>
      <c r="D3068" s="13">
        <v>45143262029</v>
      </c>
      <c r="E3068" s="5" t="s">
        <v>57</v>
      </c>
      <c r="H3068" s="9">
        <v>331.07</v>
      </c>
      <c r="I3068" s="5" t="s">
        <v>22</v>
      </c>
      <c r="J3068" s="5" t="s">
        <v>197</v>
      </c>
    </row>
    <row r="3069" spans="1:10">
      <c r="A3069" s="5" t="s">
        <v>1517</v>
      </c>
      <c r="B3069" s="6">
        <v>44848.930610555559</v>
      </c>
      <c r="C3069" s="5" t="s">
        <v>56</v>
      </c>
      <c r="D3069" s="13">
        <v>45113028114</v>
      </c>
      <c r="E3069" s="5" t="s">
        <v>57</v>
      </c>
      <c r="H3069" s="9">
        <v>195</v>
      </c>
      <c r="I3069" s="5" t="s">
        <v>22</v>
      </c>
      <c r="J3069" s="5" t="s">
        <v>197</v>
      </c>
    </row>
    <row r="3070" spans="1:10">
      <c r="A3070" s="5" t="s">
        <v>1517</v>
      </c>
      <c r="B3070" s="6">
        <v>44848.930610555559</v>
      </c>
      <c r="C3070" s="5" t="s">
        <v>56</v>
      </c>
      <c r="D3070" s="13">
        <v>52416252369</v>
      </c>
      <c r="E3070" s="5" t="s">
        <v>57</v>
      </c>
      <c r="H3070" s="9">
        <v>3586</v>
      </c>
      <c r="I3070" s="5" t="s">
        <v>22</v>
      </c>
      <c r="J3070" s="5" t="s">
        <v>197</v>
      </c>
    </row>
    <row r="3071" spans="1:10">
      <c r="A3071" s="5" t="s">
        <v>1517</v>
      </c>
      <c r="B3071" s="6">
        <v>44848.930610555559</v>
      </c>
      <c r="C3071" s="5" t="s">
        <v>56</v>
      </c>
      <c r="D3071" s="13">
        <v>45123014057</v>
      </c>
      <c r="E3071" s="5" t="s">
        <v>57</v>
      </c>
      <c r="H3071" s="9">
        <v>594</v>
      </c>
      <c r="I3071" s="5" t="s">
        <v>22</v>
      </c>
      <c r="J3071" s="5" t="s">
        <v>197</v>
      </c>
    </row>
    <row r="3072" spans="1:10">
      <c r="A3072" s="5" t="s">
        <v>1517</v>
      </c>
      <c r="B3072" s="6">
        <v>44848.930610555559</v>
      </c>
      <c r="C3072" s="5" t="s">
        <v>56</v>
      </c>
      <c r="D3072" s="13">
        <v>45172953283</v>
      </c>
      <c r="E3072" s="5" t="s">
        <v>57</v>
      </c>
      <c r="H3072" s="9">
        <v>262.64</v>
      </c>
      <c r="I3072" s="5" t="s">
        <v>22</v>
      </c>
      <c r="J3072" s="5" t="s">
        <v>197</v>
      </c>
    </row>
    <row r="3073" spans="1:10">
      <c r="A3073" s="5" t="s">
        <v>1517</v>
      </c>
      <c r="B3073" s="6">
        <v>44848.930610555559</v>
      </c>
      <c r="C3073" s="5" t="s">
        <v>56</v>
      </c>
      <c r="D3073" s="13">
        <v>45132892544</v>
      </c>
      <c r="E3073" s="5" t="s">
        <v>57</v>
      </c>
      <c r="H3073" s="9">
        <v>1044</v>
      </c>
      <c r="I3073" s="5" t="s">
        <v>22</v>
      </c>
      <c r="J3073" s="5" t="s">
        <v>197</v>
      </c>
    </row>
    <row r="3074" spans="1:10">
      <c r="A3074" s="5" t="s">
        <v>1517</v>
      </c>
      <c r="B3074" s="6">
        <v>44848.930610555559</v>
      </c>
      <c r="C3074" s="5" t="s">
        <v>56</v>
      </c>
      <c r="D3074" s="13">
        <v>45172953481</v>
      </c>
      <c r="E3074" s="5" t="s">
        <v>57</v>
      </c>
      <c r="H3074" s="9">
        <v>657.53</v>
      </c>
      <c r="I3074" s="5" t="s">
        <v>22</v>
      </c>
      <c r="J3074" s="5" t="s">
        <v>197</v>
      </c>
    </row>
    <row r="3075" spans="1:10">
      <c r="A3075" s="5" t="s">
        <v>1517</v>
      </c>
      <c r="B3075" s="6">
        <v>44848.930610555559</v>
      </c>
      <c r="C3075" s="5" t="s">
        <v>56</v>
      </c>
      <c r="D3075" s="13">
        <v>45113028555</v>
      </c>
      <c r="E3075" s="5" t="s">
        <v>57</v>
      </c>
      <c r="H3075" s="9">
        <v>452.64</v>
      </c>
      <c r="I3075" s="5" t="s">
        <v>22</v>
      </c>
      <c r="J3075" s="5" t="s">
        <v>197</v>
      </c>
    </row>
    <row r="3076" spans="1:10">
      <c r="A3076" s="5" t="s">
        <v>1517</v>
      </c>
      <c r="B3076" s="6">
        <v>44848.930610555559</v>
      </c>
      <c r="C3076" s="5" t="s">
        <v>56</v>
      </c>
      <c r="D3076" s="13">
        <v>45152884288</v>
      </c>
      <c r="E3076" s="5" t="s">
        <v>57</v>
      </c>
      <c r="H3076" s="9">
        <v>339.47</v>
      </c>
      <c r="I3076" s="5" t="s">
        <v>22</v>
      </c>
      <c r="J3076" s="5" t="s">
        <v>197</v>
      </c>
    </row>
    <row r="3077" spans="1:10">
      <c r="A3077" s="5" t="s">
        <v>1517</v>
      </c>
      <c r="B3077" s="6">
        <v>44848.930610555559</v>
      </c>
      <c r="C3077" s="5" t="s">
        <v>56</v>
      </c>
      <c r="D3077" s="13">
        <v>45123014427</v>
      </c>
      <c r="E3077" s="5" t="s">
        <v>57</v>
      </c>
      <c r="H3077" s="9">
        <v>374.4</v>
      </c>
      <c r="I3077" s="5" t="s">
        <v>22</v>
      </c>
      <c r="J3077" s="5" t="s">
        <v>197</v>
      </c>
    </row>
    <row r="3078" spans="1:10">
      <c r="A3078" s="5" t="s">
        <v>1517</v>
      </c>
      <c r="B3078" s="6">
        <v>44848.930610555559</v>
      </c>
      <c r="C3078" s="5" t="s">
        <v>56</v>
      </c>
      <c r="D3078" s="13">
        <v>45123014686</v>
      </c>
      <c r="E3078" s="5" t="s">
        <v>57</v>
      </c>
      <c r="H3078" s="9">
        <v>7921.5</v>
      </c>
      <c r="I3078" s="5" t="s">
        <v>22</v>
      </c>
      <c r="J3078" s="5" t="s">
        <v>197</v>
      </c>
    </row>
    <row r="3079" spans="1:10">
      <c r="A3079" s="5" t="s">
        <v>1517</v>
      </c>
      <c r="B3079" s="6">
        <v>44848.930610555559</v>
      </c>
      <c r="C3079" s="5" t="s">
        <v>56</v>
      </c>
      <c r="D3079" s="13">
        <v>45132893208</v>
      </c>
      <c r="E3079" s="5" t="s">
        <v>57</v>
      </c>
      <c r="H3079" s="9">
        <v>554.26</v>
      </c>
      <c r="I3079" s="5" t="s">
        <v>22</v>
      </c>
      <c r="J3079" s="5" t="s">
        <v>197</v>
      </c>
    </row>
    <row r="3080" spans="1:10">
      <c r="A3080" s="5" t="s">
        <v>1517</v>
      </c>
      <c r="B3080" s="6">
        <v>44848.930610555559</v>
      </c>
      <c r="C3080" s="5" t="s">
        <v>56</v>
      </c>
      <c r="D3080" s="13">
        <v>52516211467</v>
      </c>
      <c r="E3080" s="5" t="s">
        <v>57</v>
      </c>
      <c r="H3080" s="9">
        <v>144</v>
      </c>
      <c r="I3080" s="5" t="s">
        <v>22</v>
      </c>
      <c r="J3080" s="5" t="s">
        <v>197</v>
      </c>
    </row>
    <row r="3081" spans="1:10">
      <c r="A3081" s="5" t="s">
        <v>1517</v>
      </c>
      <c r="B3081" s="6">
        <v>44848.930610555559</v>
      </c>
      <c r="C3081" s="5" t="s">
        <v>56</v>
      </c>
      <c r="D3081" s="13">
        <v>45172954135</v>
      </c>
      <c r="E3081" s="5" t="s">
        <v>57</v>
      </c>
      <c r="H3081" s="9">
        <v>4779</v>
      </c>
      <c r="I3081" s="5" t="s">
        <v>22</v>
      </c>
      <c r="J3081" s="5" t="s">
        <v>197</v>
      </c>
    </row>
    <row r="3082" spans="1:10">
      <c r="A3082" s="5" t="s">
        <v>1517</v>
      </c>
      <c r="B3082" s="6">
        <v>44848.930610555559</v>
      </c>
      <c r="C3082" s="5" t="s">
        <v>56</v>
      </c>
      <c r="D3082" s="13">
        <v>45143260512</v>
      </c>
      <c r="E3082" s="5" t="s">
        <v>57</v>
      </c>
      <c r="H3082" s="9">
        <v>5679.22</v>
      </c>
      <c r="I3082" s="5" t="s">
        <v>22</v>
      </c>
      <c r="J3082" s="5" t="s">
        <v>58</v>
      </c>
    </row>
    <row r="3083" spans="1:10">
      <c r="A3083" s="5" t="s">
        <v>1517</v>
      </c>
      <c r="B3083" s="6">
        <v>44848.930610555559</v>
      </c>
      <c r="C3083" s="5" t="s">
        <v>56</v>
      </c>
      <c r="D3083" s="13">
        <v>45143263547</v>
      </c>
      <c r="E3083" s="5" t="s">
        <v>57</v>
      </c>
      <c r="H3083" s="9">
        <v>1248.78</v>
      </c>
      <c r="I3083" s="5" t="s">
        <v>22</v>
      </c>
      <c r="J3083" s="5" t="s">
        <v>58</v>
      </c>
    </row>
    <row r="3084" spans="1:10">
      <c r="A3084" s="5" t="s">
        <v>1517</v>
      </c>
      <c r="B3084" s="6">
        <v>44848.930610555559</v>
      </c>
      <c r="C3084" s="5" t="s">
        <v>56</v>
      </c>
      <c r="D3084" s="13">
        <v>45123014375</v>
      </c>
      <c r="E3084" s="5" t="s">
        <v>57</v>
      </c>
      <c r="H3084" s="9">
        <v>798.66</v>
      </c>
      <c r="I3084" s="5" t="s">
        <v>22</v>
      </c>
      <c r="J3084" s="5" t="s">
        <v>58</v>
      </c>
    </row>
    <row r="3085" spans="1:10">
      <c r="A3085" s="5" t="s">
        <v>1517</v>
      </c>
      <c r="B3085" s="6">
        <v>44848.930610555559</v>
      </c>
      <c r="C3085" s="5" t="s">
        <v>56</v>
      </c>
      <c r="D3085" s="13">
        <v>45123014470</v>
      </c>
      <c r="E3085" s="5" t="s">
        <v>57</v>
      </c>
      <c r="H3085" s="9">
        <v>19300</v>
      </c>
      <c r="I3085" s="5" t="s">
        <v>22</v>
      </c>
      <c r="J3085" s="5" t="s">
        <v>58</v>
      </c>
    </row>
    <row r="3086" spans="1:10">
      <c r="A3086" s="5" t="s">
        <v>1517</v>
      </c>
      <c r="B3086" s="6">
        <v>44848.930610555559</v>
      </c>
      <c r="C3086" s="5" t="s">
        <v>56</v>
      </c>
      <c r="D3086" s="13">
        <v>45172952661</v>
      </c>
      <c r="E3086" s="5" t="s">
        <v>57</v>
      </c>
      <c r="H3086" s="9">
        <v>8194.39</v>
      </c>
      <c r="I3086" s="5" t="s">
        <v>22</v>
      </c>
      <c r="J3086" s="5" t="s">
        <v>58</v>
      </c>
    </row>
    <row r="3087" spans="1:10">
      <c r="A3087" s="5" t="s">
        <v>1517</v>
      </c>
      <c r="B3087" s="6">
        <v>44848.930610555559</v>
      </c>
      <c r="C3087" s="5" t="s">
        <v>56</v>
      </c>
      <c r="D3087" s="13">
        <v>45172951645</v>
      </c>
      <c r="E3087" s="5" t="s">
        <v>57</v>
      </c>
      <c r="H3087" s="9">
        <v>6300</v>
      </c>
      <c r="I3087" s="5" t="s">
        <v>22</v>
      </c>
      <c r="J3087" s="5" t="s">
        <v>58</v>
      </c>
    </row>
    <row r="3088" spans="1:10">
      <c r="A3088" s="5" t="s">
        <v>1517</v>
      </c>
      <c r="B3088" s="6">
        <v>44848.930610555559</v>
      </c>
      <c r="C3088" s="5" t="s">
        <v>56</v>
      </c>
      <c r="D3088" s="13">
        <v>45152878379</v>
      </c>
      <c r="E3088" s="5" t="s">
        <v>57</v>
      </c>
      <c r="H3088" s="9">
        <v>1673.28</v>
      </c>
      <c r="I3088" s="5" t="s">
        <v>22</v>
      </c>
      <c r="J3088" s="8" t="s">
        <v>62</v>
      </c>
    </row>
    <row r="3089" spans="1:10">
      <c r="A3089" s="5" t="s">
        <v>1517</v>
      </c>
      <c r="B3089" s="6">
        <v>44848.930610555559</v>
      </c>
      <c r="C3089" s="5" t="s">
        <v>56</v>
      </c>
      <c r="D3089" s="11">
        <v>58372</v>
      </c>
      <c r="E3089" s="5" t="s">
        <v>409</v>
      </c>
      <c r="H3089" s="9">
        <v>40537.35</v>
      </c>
      <c r="I3089" s="5" t="s">
        <v>22</v>
      </c>
      <c r="J3089" s="5" t="s">
        <v>58</v>
      </c>
    </row>
    <row r="3090" spans="1:10">
      <c r="A3090" s="5" t="s">
        <v>1517</v>
      </c>
      <c r="B3090" s="6">
        <v>44848.930610555559</v>
      </c>
      <c r="C3090" s="5" t="s">
        <v>56</v>
      </c>
      <c r="D3090" s="11">
        <v>58403</v>
      </c>
      <c r="E3090" s="5" t="s">
        <v>409</v>
      </c>
      <c r="H3090" s="9">
        <v>294.2</v>
      </c>
      <c r="I3090" s="5" t="s">
        <v>22</v>
      </c>
      <c r="J3090" s="5" t="s">
        <v>58</v>
      </c>
    </row>
    <row r="3091" spans="1:10">
      <c r="A3091" s="5" t="s">
        <v>1517</v>
      </c>
      <c r="B3091" s="6">
        <v>44848.930610555559</v>
      </c>
      <c r="C3091" s="5" t="s">
        <v>56</v>
      </c>
      <c r="D3091" s="11">
        <v>58460</v>
      </c>
      <c r="E3091" s="5" t="s">
        <v>409</v>
      </c>
      <c r="H3091" s="9">
        <v>49764.1</v>
      </c>
      <c r="I3091" s="5" t="s">
        <v>22</v>
      </c>
      <c r="J3091" s="5" t="s">
        <v>58</v>
      </c>
    </row>
    <row r="3092" spans="1:10">
      <c r="A3092" s="5" t="s">
        <v>1517</v>
      </c>
      <c r="B3092" s="6">
        <v>44848.930610555559</v>
      </c>
      <c r="C3092" s="5" t="s">
        <v>56</v>
      </c>
      <c r="D3092" s="11">
        <v>58490</v>
      </c>
      <c r="E3092" s="5" t="s">
        <v>409</v>
      </c>
      <c r="H3092" s="9">
        <v>21478.87</v>
      </c>
      <c r="I3092" s="5" t="s">
        <v>22</v>
      </c>
      <c r="J3092" s="5" t="s">
        <v>58</v>
      </c>
    </row>
    <row r="3093" spans="1:10">
      <c r="A3093" s="5" t="s">
        <v>1517</v>
      </c>
      <c r="B3093" s="6">
        <v>44848.930610555559</v>
      </c>
      <c r="C3093" s="5" t="s">
        <v>56</v>
      </c>
      <c r="D3093" s="13">
        <v>295402000610020</v>
      </c>
      <c r="E3093" s="5" t="s">
        <v>60</v>
      </c>
      <c r="H3093" s="9">
        <v>35676.269999999997</v>
      </c>
      <c r="I3093" s="5" t="s">
        <v>22</v>
      </c>
      <c r="J3093" s="8" t="s">
        <v>61</v>
      </c>
    </row>
    <row r="3094" spans="1:10">
      <c r="A3094" s="5" t="s">
        <v>1517</v>
      </c>
      <c r="B3094" s="6">
        <v>44848.930610555559</v>
      </c>
      <c r="C3094" s="5" t="s">
        <v>56</v>
      </c>
      <c r="D3094" s="13">
        <v>295402000610020</v>
      </c>
      <c r="E3094" s="5" t="s">
        <v>368</v>
      </c>
      <c r="H3094" s="9">
        <v>348</v>
      </c>
      <c r="I3094" s="5" t="s">
        <v>22</v>
      </c>
      <c r="J3094" s="8" t="s">
        <v>61</v>
      </c>
    </row>
    <row r="3095" spans="1:10">
      <c r="A3095" s="5" t="s">
        <v>1517</v>
      </c>
      <c r="B3095" s="6">
        <v>44848.930610555559</v>
      </c>
      <c r="C3095" s="5" t="s">
        <v>56</v>
      </c>
      <c r="D3095" s="13">
        <v>297502001570019</v>
      </c>
      <c r="E3095" s="5" t="s">
        <v>60</v>
      </c>
      <c r="H3095" s="9">
        <v>7639.4</v>
      </c>
      <c r="I3095" s="5" t="s">
        <v>22</v>
      </c>
      <c r="J3095" s="5" t="s">
        <v>195</v>
      </c>
    </row>
    <row r="3096" spans="1:10">
      <c r="A3096" s="5" t="s">
        <v>1517</v>
      </c>
      <c r="B3096" s="6">
        <v>44848.930610555559</v>
      </c>
      <c r="C3096" s="5" t="s">
        <v>56</v>
      </c>
      <c r="D3096" s="11"/>
      <c r="E3096" s="8"/>
      <c r="F3096" s="9">
        <v>15740.2</v>
      </c>
      <c r="I3096" s="7" t="s">
        <v>9</v>
      </c>
      <c r="J3096" s="8" t="s">
        <v>187</v>
      </c>
    </row>
    <row r="3097" spans="1:10">
      <c r="A3097" s="5" t="s">
        <v>1517</v>
      </c>
      <c r="B3097" s="6">
        <v>44848.930610555559</v>
      </c>
      <c r="C3097" s="5" t="s">
        <v>56</v>
      </c>
      <c r="D3097" s="11"/>
      <c r="E3097" s="8"/>
      <c r="F3097" s="9">
        <v>7303</v>
      </c>
      <c r="I3097" s="7" t="s">
        <v>9</v>
      </c>
      <c r="J3097" s="5" t="s">
        <v>271</v>
      </c>
    </row>
    <row r="3098" spans="1:10">
      <c r="A3098" s="5" t="s">
        <v>1517</v>
      </c>
      <c r="B3098" s="6">
        <v>44848.930610555559</v>
      </c>
      <c r="C3098" s="5" t="s">
        <v>56</v>
      </c>
      <c r="D3098" s="11"/>
      <c r="E3098" s="8"/>
      <c r="F3098" s="9">
        <v>8898</v>
      </c>
      <c r="I3098" s="7" t="s">
        <v>9</v>
      </c>
      <c r="J3098" s="8" t="s">
        <v>189</v>
      </c>
    </row>
    <row r="3099" spans="1:10">
      <c r="A3099" s="5" t="s">
        <v>1517</v>
      </c>
      <c r="B3099" s="6">
        <v>44848.930610555559</v>
      </c>
      <c r="C3099" s="5" t="s">
        <v>56</v>
      </c>
      <c r="D3099" s="11"/>
      <c r="E3099" s="8"/>
      <c r="F3099" s="9">
        <v>7824.7</v>
      </c>
      <c r="I3099" s="7" t="s">
        <v>9</v>
      </c>
      <c r="J3099" s="5" t="s">
        <v>198</v>
      </c>
    </row>
    <row r="3100" spans="1:10">
      <c r="A3100" s="5" t="s">
        <v>1517</v>
      </c>
      <c r="B3100" s="6">
        <v>44848.930610555559</v>
      </c>
      <c r="C3100" s="5" t="s">
        <v>56</v>
      </c>
      <c r="D3100" s="11"/>
      <c r="E3100" s="8"/>
      <c r="F3100" s="9">
        <v>11440.5</v>
      </c>
      <c r="I3100" s="7" t="s">
        <v>9</v>
      </c>
      <c r="J3100" s="5" t="s">
        <v>272</v>
      </c>
    </row>
    <row r="3101" spans="1:10">
      <c r="A3101" s="5" t="s">
        <v>1517</v>
      </c>
      <c r="B3101" s="6">
        <v>44848.930610555559</v>
      </c>
      <c r="C3101" s="5" t="s">
        <v>56</v>
      </c>
      <c r="D3101" s="11"/>
      <c r="E3101" s="8"/>
      <c r="F3101" s="9">
        <v>63852.5</v>
      </c>
      <c r="I3101" s="7" t="s">
        <v>9</v>
      </c>
      <c r="J3101" s="5" t="s">
        <v>58</v>
      </c>
    </row>
    <row r="3102" spans="1:10">
      <c r="A3102" s="5" t="s">
        <v>1517</v>
      </c>
      <c r="B3102" s="6">
        <v>44848.930610555559</v>
      </c>
      <c r="C3102" s="5" t="s">
        <v>56</v>
      </c>
      <c r="D3102" s="11"/>
      <c r="E3102" s="8"/>
      <c r="F3102" s="9">
        <v>240</v>
      </c>
      <c r="I3102" s="7" t="s">
        <v>9</v>
      </c>
      <c r="J3102" s="8" t="s">
        <v>205</v>
      </c>
    </row>
    <row r="3103" spans="1:10">
      <c r="A3103" s="5" t="s">
        <v>1517</v>
      </c>
      <c r="B3103" s="6">
        <v>44848.930610555559</v>
      </c>
      <c r="C3103" s="5" t="s">
        <v>56</v>
      </c>
      <c r="D3103" s="11"/>
      <c r="E3103" s="8"/>
      <c r="F3103" s="9">
        <v>3223.1</v>
      </c>
      <c r="I3103" s="7" t="s">
        <v>9</v>
      </c>
      <c r="J3103" s="8" t="s">
        <v>199</v>
      </c>
    </row>
    <row r="3104" spans="1:10">
      <c r="A3104" s="5" t="s">
        <v>1517</v>
      </c>
      <c r="B3104" s="6">
        <v>44848.930610555559</v>
      </c>
      <c r="C3104" s="5" t="s">
        <v>56</v>
      </c>
      <c r="D3104" s="11"/>
      <c r="E3104" s="8"/>
      <c r="F3104" s="9">
        <v>3880.8</v>
      </c>
      <c r="I3104" s="7" t="s">
        <v>9</v>
      </c>
      <c r="J3104" s="8" t="s">
        <v>273</v>
      </c>
    </row>
    <row r="3105" spans="1:10">
      <c r="A3105" s="5" t="s">
        <v>1517</v>
      </c>
      <c r="B3105" s="6">
        <v>44848.930610555559</v>
      </c>
      <c r="C3105" s="5" t="s">
        <v>56</v>
      </c>
      <c r="D3105" s="11"/>
      <c r="E3105" s="8"/>
      <c r="F3105" s="9">
        <v>6723</v>
      </c>
      <c r="I3105" s="7" t="s">
        <v>9</v>
      </c>
      <c r="J3105" s="8" t="s">
        <v>274</v>
      </c>
    </row>
    <row r="3106" spans="1:10">
      <c r="A3106" s="5" t="s">
        <v>1517</v>
      </c>
      <c r="B3106" s="6">
        <v>44848.930610555559</v>
      </c>
      <c r="C3106" s="5" t="s">
        <v>56</v>
      </c>
      <c r="D3106" s="11"/>
      <c r="E3106" s="8"/>
      <c r="F3106" s="9">
        <v>24517.4</v>
      </c>
      <c r="I3106" s="7" t="s">
        <v>9</v>
      </c>
      <c r="J3106" s="8" t="s">
        <v>66</v>
      </c>
    </row>
    <row r="3107" spans="1:10">
      <c r="A3107" s="5" t="s">
        <v>1517</v>
      </c>
      <c r="B3107" s="6">
        <v>44848.930610555559</v>
      </c>
      <c r="C3107" s="5" t="s">
        <v>56</v>
      </c>
      <c r="D3107" s="11"/>
      <c r="E3107" s="8"/>
      <c r="F3107" s="9">
        <v>6814</v>
      </c>
      <c r="I3107" s="7" t="s">
        <v>9</v>
      </c>
      <c r="J3107" s="8" t="s">
        <v>275</v>
      </c>
    </row>
    <row r="3108" spans="1:10">
      <c r="A3108" s="5" t="s">
        <v>1517</v>
      </c>
      <c r="B3108" s="6">
        <v>44848.930610555559</v>
      </c>
      <c r="C3108" s="5" t="s">
        <v>56</v>
      </c>
      <c r="D3108" s="11"/>
      <c r="E3108" s="8"/>
      <c r="F3108" s="9">
        <v>6608.5</v>
      </c>
      <c r="I3108" s="7" t="s">
        <v>9</v>
      </c>
      <c r="J3108" s="8" t="s">
        <v>192</v>
      </c>
    </row>
    <row r="3109" spans="1:10">
      <c r="A3109" s="5" t="s">
        <v>1517</v>
      </c>
      <c r="B3109" s="6">
        <v>44848.930610555559</v>
      </c>
      <c r="C3109" s="5" t="s">
        <v>56</v>
      </c>
      <c r="D3109" s="11"/>
      <c r="E3109" s="8"/>
      <c r="F3109" s="9">
        <v>5340</v>
      </c>
      <c r="I3109" s="7" t="s">
        <v>9</v>
      </c>
      <c r="J3109" s="8" t="s">
        <v>276</v>
      </c>
    </row>
    <row r="3110" spans="1:10">
      <c r="A3110" s="5" t="s">
        <v>1517</v>
      </c>
      <c r="B3110" s="6">
        <v>44848.930610555559</v>
      </c>
      <c r="C3110" s="5" t="s">
        <v>56</v>
      </c>
      <c r="D3110" s="11"/>
      <c r="E3110" s="8"/>
      <c r="F3110" s="9">
        <v>7953.6</v>
      </c>
      <c r="I3110" s="7" t="s">
        <v>9</v>
      </c>
      <c r="J3110" s="5" t="s">
        <v>200</v>
      </c>
    </row>
    <row r="3111" spans="1:10">
      <c r="A3111" s="5" t="s">
        <v>1517</v>
      </c>
      <c r="B3111" s="6">
        <v>44848.930610555559</v>
      </c>
      <c r="C3111" s="5" t="s">
        <v>56</v>
      </c>
      <c r="D3111" s="11"/>
      <c r="E3111" s="8"/>
      <c r="F3111" s="9">
        <v>4329.2</v>
      </c>
      <c r="I3111" s="7" t="s">
        <v>9</v>
      </c>
      <c r="J3111" s="8" t="s">
        <v>1428</v>
      </c>
    </row>
    <row r="3112" spans="1:10">
      <c r="A3112" s="5" t="s">
        <v>1517</v>
      </c>
      <c r="B3112" s="6">
        <v>44848.930610555559</v>
      </c>
      <c r="C3112" s="5" t="s">
        <v>56</v>
      </c>
      <c r="D3112" s="11"/>
      <c r="E3112" s="8"/>
      <c r="F3112" s="9">
        <v>4656</v>
      </c>
      <c r="I3112" s="7" t="s">
        <v>9</v>
      </c>
      <c r="J3112" s="8" t="s">
        <v>1424</v>
      </c>
    </row>
    <row r="3113" spans="1:10">
      <c r="A3113" s="5" t="s">
        <v>1517</v>
      </c>
      <c r="B3113" s="6">
        <v>44848.930610555559</v>
      </c>
      <c r="C3113" s="5" t="s">
        <v>56</v>
      </c>
      <c r="D3113" s="11"/>
      <c r="E3113" s="8"/>
      <c r="F3113" s="9">
        <v>5095.8</v>
      </c>
      <c r="I3113" s="7" t="s">
        <v>9</v>
      </c>
      <c r="J3113" s="8" t="s">
        <v>1462</v>
      </c>
    </row>
    <row r="3114" spans="1:10">
      <c r="A3114" s="5" t="s">
        <v>1517</v>
      </c>
      <c r="B3114" s="6">
        <v>44848.930610555559</v>
      </c>
      <c r="C3114" s="5" t="s">
        <v>56</v>
      </c>
      <c r="D3114" s="11"/>
      <c r="E3114" s="8"/>
      <c r="F3114" s="9">
        <v>18675.400000000001</v>
      </c>
      <c r="I3114" s="7" t="s">
        <v>9</v>
      </c>
      <c r="J3114" s="8" t="s">
        <v>1459</v>
      </c>
    </row>
    <row r="3115" spans="1:10">
      <c r="A3115" s="10" t="s">
        <v>15</v>
      </c>
      <c r="B3115" s="3"/>
      <c r="C3115" s="3"/>
      <c r="D3115" s="16">
        <f>229754.78+17121.6</f>
        <v>246876.38</v>
      </c>
      <c r="E3115" s="8"/>
      <c r="F3115" s="23">
        <f>SUM(F3060:G3114)</f>
        <v>246876.38</v>
      </c>
      <c r="H3115" s="9"/>
      <c r="I3115" s="7"/>
      <c r="J3115" s="8"/>
    </row>
    <row r="3116" spans="1:10">
      <c r="A3116" s="12" t="s">
        <v>16</v>
      </c>
      <c r="B3116" s="12" t="s">
        <v>17</v>
      </c>
      <c r="C3116" s="12" t="s">
        <v>18</v>
      </c>
      <c r="D3116" s="11"/>
      <c r="E3116" s="8"/>
      <c r="H3116" s="9"/>
      <c r="I3116" s="7"/>
      <c r="J3116" s="8"/>
    </row>
    <row r="3117" spans="1:10" ht="15.75">
      <c r="A3117" s="5"/>
      <c r="B3117" s="6"/>
      <c r="C3117" s="5"/>
      <c r="D3117" s="21">
        <v>112021160</v>
      </c>
      <c r="E3117" s="8"/>
      <c r="H3117" s="9"/>
      <c r="I3117" s="7"/>
      <c r="J3117" s="8"/>
    </row>
    <row r="3118" spans="1:10" ht="15.75">
      <c r="A3118" s="5"/>
      <c r="B3118" s="6"/>
      <c r="C3118" s="5"/>
      <c r="D3118" s="21">
        <v>112021173</v>
      </c>
      <c r="E3118" s="8"/>
      <c r="H3118" s="9"/>
      <c r="I3118" s="7"/>
      <c r="J3118" s="8"/>
    </row>
    <row r="3119" spans="1:10">
      <c r="A3119" s="5"/>
      <c r="B3119" s="6"/>
      <c r="C3119" s="5"/>
      <c r="D3119" s="11"/>
      <c r="E3119" s="8"/>
      <c r="H3119" s="9"/>
      <c r="I3119" s="7"/>
      <c r="J3119" s="8"/>
    </row>
    <row r="3120" spans="1:10">
      <c r="A3120" s="1" t="s">
        <v>0</v>
      </c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1:10">
      <c r="A3121" s="3" t="s">
        <v>1491</v>
      </c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1:10">
      <c r="A3122" s="103" t="s">
        <v>0</v>
      </c>
      <c r="B3122" s="103" t="s">
        <v>2</v>
      </c>
      <c r="C3122" s="103" t="s">
        <v>3</v>
      </c>
      <c r="D3122" s="103" t="s">
        <v>4</v>
      </c>
      <c r="E3122" s="103" t="s">
        <v>5</v>
      </c>
      <c r="F3122" s="105" t="s">
        <v>6</v>
      </c>
      <c r="G3122" s="106"/>
      <c r="H3122" s="107"/>
      <c r="I3122" s="103" t="s">
        <v>7</v>
      </c>
      <c r="J3122" s="103" t="s">
        <v>8</v>
      </c>
    </row>
    <row r="3123" spans="1:10">
      <c r="A3123" s="104"/>
      <c r="B3123" s="104"/>
      <c r="C3123" s="104"/>
      <c r="D3123" s="104"/>
      <c r="E3123" s="104"/>
      <c r="F3123" s="46" t="s">
        <v>9</v>
      </c>
      <c r="G3123" s="46" t="s">
        <v>10</v>
      </c>
      <c r="H3123" s="46" t="s">
        <v>11</v>
      </c>
      <c r="I3123" s="104"/>
      <c r="J3123" s="104"/>
    </row>
    <row r="3124" spans="1:10">
      <c r="A3124" s="5" t="s">
        <v>1516</v>
      </c>
      <c r="B3124" s="6">
        <v>44849.445058506943</v>
      </c>
      <c r="C3124" s="5" t="s">
        <v>515</v>
      </c>
      <c r="D3124" s="13">
        <v>45132894573</v>
      </c>
      <c r="E3124" s="5" t="s">
        <v>57</v>
      </c>
      <c r="H3124" s="9">
        <v>512.6</v>
      </c>
      <c r="I3124" s="5" t="s">
        <v>22</v>
      </c>
      <c r="J3124" s="5" t="s">
        <v>197</v>
      </c>
    </row>
    <row r="3125" spans="1:10">
      <c r="A3125" s="5" t="s">
        <v>1516</v>
      </c>
      <c r="B3125" s="6">
        <v>44849.445058506943</v>
      </c>
      <c r="C3125" s="5" t="s">
        <v>515</v>
      </c>
      <c r="D3125" s="11">
        <v>25075101</v>
      </c>
      <c r="E3125" s="8" t="s">
        <v>184</v>
      </c>
      <c r="H3125" s="9">
        <v>4266.4399999999996</v>
      </c>
      <c r="I3125" s="5" t="s">
        <v>22</v>
      </c>
      <c r="J3125" s="5" t="s">
        <v>197</v>
      </c>
    </row>
    <row r="3126" spans="1:10">
      <c r="A3126" s="5" t="s">
        <v>1516</v>
      </c>
      <c r="B3126" s="6">
        <v>44849.445058506943</v>
      </c>
      <c r="C3126" s="5" t="s">
        <v>515</v>
      </c>
      <c r="D3126" s="13">
        <v>45132894854</v>
      </c>
      <c r="E3126" s="5" t="s">
        <v>57</v>
      </c>
      <c r="H3126" s="9">
        <v>16979.88</v>
      </c>
      <c r="I3126" s="5" t="s">
        <v>22</v>
      </c>
      <c r="J3126" s="5" t="s">
        <v>197</v>
      </c>
    </row>
    <row r="3127" spans="1:10">
      <c r="A3127" s="5" t="s">
        <v>1516</v>
      </c>
      <c r="B3127" s="6">
        <v>44849.445058506943</v>
      </c>
      <c r="C3127" s="5" t="s">
        <v>515</v>
      </c>
      <c r="D3127" s="11"/>
      <c r="E3127" s="8"/>
      <c r="F3127" s="9">
        <v>35461.199999999997</v>
      </c>
      <c r="I3127" s="7" t="s">
        <v>9</v>
      </c>
      <c r="J3127" s="8" t="s">
        <v>204</v>
      </c>
    </row>
    <row r="3128" spans="1:10">
      <c r="A3128" s="5" t="s">
        <v>1516</v>
      </c>
      <c r="B3128" s="6">
        <v>44849.445058506943</v>
      </c>
      <c r="C3128" s="5" t="s">
        <v>515</v>
      </c>
      <c r="D3128" s="11"/>
      <c r="E3128" s="8"/>
      <c r="F3128" s="9">
        <v>5039.6000000000004</v>
      </c>
      <c r="I3128" s="7" t="s">
        <v>9</v>
      </c>
      <c r="J3128" s="8" t="s">
        <v>186</v>
      </c>
    </row>
    <row r="3129" spans="1:10">
      <c r="A3129" s="5" t="s">
        <v>1516</v>
      </c>
      <c r="B3129" s="6">
        <v>44849.445058506943</v>
      </c>
      <c r="C3129" s="5" t="s">
        <v>515</v>
      </c>
      <c r="D3129" s="11"/>
      <c r="E3129" s="8"/>
      <c r="F3129" s="9">
        <v>11582.5</v>
      </c>
      <c r="I3129" s="7" t="s">
        <v>9</v>
      </c>
      <c r="J3129" s="8" t="s">
        <v>63</v>
      </c>
    </row>
    <row r="3130" spans="1:10">
      <c r="A3130" s="5" t="s">
        <v>1516</v>
      </c>
      <c r="B3130" s="6">
        <v>44849.445058506943</v>
      </c>
      <c r="C3130" s="5" t="s">
        <v>515</v>
      </c>
      <c r="D3130" s="11"/>
      <c r="E3130" s="8"/>
      <c r="F3130" s="9">
        <v>52230.9</v>
      </c>
      <c r="I3130" s="7" t="s">
        <v>9</v>
      </c>
      <c r="J3130" s="5" t="s">
        <v>64</v>
      </c>
    </row>
    <row r="3131" spans="1:10">
      <c r="A3131" s="5" t="s">
        <v>1516</v>
      </c>
      <c r="B3131" s="6">
        <v>44849.445058506943</v>
      </c>
      <c r="C3131" s="5" t="s">
        <v>515</v>
      </c>
      <c r="D3131" s="11"/>
      <c r="E3131" s="8"/>
      <c r="F3131" s="9">
        <v>70145.399999999994</v>
      </c>
      <c r="I3131" s="7" t="s">
        <v>9</v>
      </c>
      <c r="J3131" s="8" t="s">
        <v>190</v>
      </c>
    </row>
    <row r="3132" spans="1:10">
      <c r="A3132" s="5" t="s">
        <v>1516</v>
      </c>
      <c r="B3132" s="6">
        <v>44849.445058506943</v>
      </c>
      <c r="C3132" s="5" t="s">
        <v>515</v>
      </c>
      <c r="D3132" s="11"/>
      <c r="E3132" s="8"/>
      <c r="F3132" s="9">
        <v>21255</v>
      </c>
      <c r="I3132" s="7" t="s">
        <v>9</v>
      </c>
      <c r="J3132" s="8" t="s">
        <v>191</v>
      </c>
    </row>
    <row r="3133" spans="1:10">
      <c r="A3133" s="5" t="s">
        <v>1516</v>
      </c>
      <c r="B3133" s="6">
        <v>44849.445058506943</v>
      </c>
      <c r="C3133" s="5" t="s">
        <v>515</v>
      </c>
      <c r="D3133" s="11"/>
      <c r="E3133" s="8"/>
      <c r="F3133" s="9">
        <v>17912.599999999999</v>
      </c>
      <c r="I3133" s="7" t="s">
        <v>9</v>
      </c>
      <c r="J3133" s="8" t="s">
        <v>1515</v>
      </c>
    </row>
    <row r="3134" spans="1:10">
      <c r="A3134" s="10" t="s">
        <v>15</v>
      </c>
      <c r="B3134" s="3"/>
      <c r="C3134" s="3"/>
      <c r="D3134" s="16">
        <f>192747.2+20880</f>
        <v>213627.2</v>
      </c>
      <c r="E3134" s="8"/>
      <c r="F3134" s="23">
        <f>SUM(F3124:G3133)</f>
        <v>213627.19999999998</v>
      </c>
      <c r="H3134" s="9"/>
      <c r="I3134" s="7"/>
      <c r="J3134" s="8"/>
    </row>
    <row r="3135" spans="1:10">
      <c r="A3135" s="12" t="s">
        <v>16</v>
      </c>
      <c r="B3135" s="12" t="s">
        <v>17</v>
      </c>
      <c r="C3135" s="12" t="s">
        <v>18</v>
      </c>
      <c r="D3135" s="11"/>
      <c r="E3135" s="8"/>
      <c r="H3135" s="9"/>
      <c r="I3135" s="7"/>
      <c r="J3135" s="8"/>
    </row>
    <row r="3136" spans="1:10" ht="15.75">
      <c r="A3136" s="5"/>
      <c r="B3136" s="6"/>
      <c r="C3136" s="5"/>
      <c r="D3136" s="21">
        <v>112021161</v>
      </c>
      <c r="E3136" s="8"/>
      <c r="H3136" s="9"/>
      <c r="I3136" s="7"/>
      <c r="J3136" s="8"/>
    </row>
    <row r="3137" spans="1:10" ht="15.75">
      <c r="A3137" s="5"/>
      <c r="B3137" s="6"/>
      <c r="C3137" s="5"/>
      <c r="D3137" s="21">
        <v>112021174</v>
      </c>
      <c r="E3137" s="8"/>
      <c r="H3137" s="9"/>
      <c r="I3137" s="7"/>
      <c r="J3137" s="8"/>
    </row>
    <row r="3138" spans="1:10">
      <c r="A3138" s="5"/>
      <c r="B3138" s="6"/>
      <c r="C3138" s="5"/>
      <c r="D3138" s="11"/>
      <c r="E3138" s="8"/>
      <c r="H3138" s="9"/>
      <c r="I3138" s="7"/>
      <c r="J3138" s="8"/>
    </row>
    <row r="3139" spans="1:10">
      <c r="A3139" s="5" t="s">
        <v>1512</v>
      </c>
      <c r="B3139" s="6">
        <v>44849.579563356485</v>
      </c>
      <c r="C3139" s="5" t="s">
        <v>515</v>
      </c>
      <c r="D3139" s="11"/>
      <c r="E3139" s="8"/>
      <c r="G3139" s="9">
        <v>5056.6499999999996</v>
      </c>
      <c r="I3139" s="7" t="s">
        <v>10</v>
      </c>
      <c r="J3139" s="5" t="s">
        <v>58</v>
      </c>
    </row>
    <row r="3140" spans="1:10">
      <c r="A3140" s="5" t="s">
        <v>1514</v>
      </c>
      <c r="B3140" s="6">
        <v>44849.579563356485</v>
      </c>
      <c r="C3140" s="5" t="s">
        <v>1513</v>
      </c>
      <c r="D3140" s="13">
        <v>295402000620021</v>
      </c>
      <c r="E3140" s="5" t="s">
        <v>60</v>
      </c>
      <c r="H3140" s="9">
        <v>41746.980000000003</v>
      </c>
      <c r="I3140" s="5" t="s">
        <v>22</v>
      </c>
      <c r="J3140" s="8" t="s">
        <v>61</v>
      </c>
    </row>
    <row r="3141" spans="1:10">
      <c r="A3141" s="5" t="s">
        <v>1512</v>
      </c>
      <c r="B3141" s="6">
        <v>44849.579563356485</v>
      </c>
      <c r="C3141" s="5" t="s">
        <v>515</v>
      </c>
      <c r="D3141" s="13">
        <v>52516211848</v>
      </c>
      <c r="E3141" s="5" t="s">
        <v>57</v>
      </c>
      <c r="H3141" s="9">
        <v>314.58</v>
      </c>
      <c r="I3141" s="5" t="s">
        <v>22</v>
      </c>
      <c r="J3141" s="5" t="s">
        <v>58</v>
      </c>
    </row>
    <row r="3142" spans="1:10">
      <c r="A3142" s="5" t="s">
        <v>1512</v>
      </c>
      <c r="B3142" s="6">
        <v>44849.579563356485</v>
      </c>
      <c r="C3142" s="5" t="s">
        <v>515</v>
      </c>
      <c r="D3142" s="13">
        <v>52516211848</v>
      </c>
      <c r="E3142" s="5" t="s">
        <v>57</v>
      </c>
      <c r="H3142" s="9">
        <v>157.29</v>
      </c>
      <c r="I3142" s="5" t="s">
        <v>22</v>
      </c>
      <c r="J3142" s="5" t="s">
        <v>58</v>
      </c>
    </row>
    <row r="3143" spans="1:10">
      <c r="A3143" s="5" t="s">
        <v>1512</v>
      </c>
      <c r="B3143" s="6">
        <v>44849.579563356485</v>
      </c>
      <c r="C3143" s="5" t="s">
        <v>515</v>
      </c>
      <c r="D3143" s="13">
        <v>52516211848</v>
      </c>
      <c r="E3143" s="5" t="s">
        <v>57</v>
      </c>
      <c r="H3143" s="9">
        <v>217.56</v>
      </c>
      <c r="I3143" s="5" t="s">
        <v>22</v>
      </c>
      <c r="J3143" s="5" t="s">
        <v>58</v>
      </c>
    </row>
    <row r="3144" spans="1:10">
      <c r="A3144" s="5" t="s">
        <v>1512</v>
      </c>
      <c r="B3144" s="6">
        <v>44849.579563356485</v>
      </c>
      <c r="C3144" s="5" t="s">
        <v>515</v>
      </c>
      <c r="D3144" s="13">
        <v>52516211848</v>
      </c>
      <c r="E3144" s="5" t="s">
        <v>57</v>
      </c>
      <c r="H3144" s="9">
        <v>393.47</v>
      </c>
      <c r="I3144" s="5" t="s">
        <v>22</v>
      </c>
      <c r="J3144" s="5" t="s">
        <v>58</v>
      </c>
    </row>
    <row r="3145" spans="1:10">
      <c r="A3145" s="5" t="s">
        <v>1512</v>
      </c>
      <c r="B3145" s="6">
        <v>44849.579563356485</v>
      </c>
      <c r="C3145" s="5" t="s">
        <v>515</v>
      </c>
      <c r="D3145" s="13">
        <v>52516211848</v>
      </c>
      <c r="E3145" s="5" t="s">
        <v>57</v>
      </c>
      <c r="H3145" s="9">
        <v>281.75</v>
      </c>
      <c r="I3145" s="5" t="s">
        <v>22</v>
      </c>
      <c r="J3145" s="5" t="s">
        <v>58</v>
      </c>
    </row>
    <row r="3146" spans="1:10">
      <c r="A3146" s="5" t="s">
        <v>1512</v>
      </c>
      <c r="B3146" s="6">
        <v>44849.579563356485</v>
      </c>
      <c r="C3146" s="5" t="s">
        <v>515</v>
      </c>
      <c r="D3146" s="13">
        <v>52516211848</v>
      </c>
      <c r="E3146" s="5" t="s">
        <v>57</v>
      </c>
      <c r="H3146" s="9">
        <v>361.62</v>
      </c>
      <c r="I3146" s="5" t="s">
        <v>22</v>
      </c>
      <c r="J3146" s="5" t="s">
        <v>58</v>
      </c>
    </row>
    <row r="3147" spans="1:10">
      <c r="A3147" s="5" t="s">
        <v>1512</v>
      </c>
      <c r="B3147" s="6">
        <v>44849.579563356485</v>
      </c>
      <c r="C3147" s="5" t="s">
        <v>515</v>
      </c>
      <c r="D3147" s="13">
        <v>52516211848</v>
      </c>
      <c r="E3147" s="5" t="s">
        <v>57</v>
      </c>
      <c r="H3147" s="9">
        <v>209.72</v>
      </c>
      <c r="I3147" s="5" t="s">
        <v>22</v>
      </c>
      <c r="J3147" s="5" t="s">
        <v>58</v>
      </c>
    </row>
    <row r="3148" spans="1:10">
      <c r="A3148" s="5" t="s">
        <v>1512</v>
      </c>
      <c r="B3148" s="6">
        <v>44849.579563356485</v>
      </c>
      <c r="C3148" s="5" t="s">
        <v>515</v>
      </c>
      <c r="D3148" s="13">
        <v>52516211848</v>
      </c>
      <c r="E3148" s="5" t="s">
        <v>57</v>
      </c>
      <c r="H3148" s="9">
        <v>141.12</v>
      </c>
      <c r="I3148" s="5" t="s">
        <v>22</v>
      </c>
      <c r="J3148" s="5" t="s">
        <v>58</v>
      </c>
    </row>
    <row r="3149" spans="1:10">
      <c r="A3149" s="5" t="s">
        <v>1512</v>
      </c>
      <c r="B3149" s="6">
        <v>44849.579563356485</v>
      </c>
      <c r="C3149" s="5" t="s">
        <v>515</v>
      </c>
      <c r="D3149" s="13">
        <v>52516211848</v>
      </c>
      <c r="E3149" s="5" t="s">
        <v>57</v>
      </c>
      <c r="H3149" s="9">
        <v>126.42</v>
      </c>
      <c r="I3149" s="5" t="s">
        <v>22</v>
      </c>
      <c r="J3149" s="5" t="s">
        <v>58</v>
      </c>
    </row>
    <row r="3150" spans="1:10">
      <c r="A3150" s="5" t="s">
        <v>1512</v>
      </c>
      <c r="B3150" s="6">
        <v>44849.579563356485</v>
      </c>
      <c r="C3150" s="5" t="s">
        <v>515</v>
      </c>
      <c r="D3150" s="13">
        <v>52516211848</v>
      </c>
      <c r="E3150" s="5" t="s">
        <v>57</v>
      </c>
      <c r="H3150" s="9">
        <v>5308.14</v>
      </c>
      <c r="I3150" s="5" t="s">
        <v>22</v>
      </c>
      <c r="J3150" s="5" t="s">
        <v>58</v>
      </c>
    </row>
    <row r="3151" spans="1:10">
      <c r="A3151" s="5" t="s">
        <v>1512</v>
      </c>
      <c r="B3151" s="6">
        <v>44849.579563356485</v>
      </c>
      <c r="C3151" s="5" t="s">
        <v>515</v>
      </c>
      <c r="D3151" s="13">
        <v>45143263771</v>
      </c>
      <c r="E3151" s="5" t="s">
        <v>57</v>
      </c>
      <c r="H3151" s="9">
        <v>1560</v>
      </c>
      <c r="I3151" s="5" t="s">
        <v>22</v>
      </c>
      <c r="J3151" s="5" t="s">
        <v>58</v>
      </c>
    </row>
    <row r="3152" spans="1:10">
      <c r="A3152" s="5" t="s">
        <v>1512</v>
      </c>
      <c r="B3152" s="6">
        <v>44849.579563356485</v>
      </c>
      <c r="C3152" s="5" t="s">
        <v>515</v>
      </c>
      <c r="D3152" s="13">
        <v>45172954406</v>
      </c>
      <c r="E3152" s="5" t="s">
        <v>57</v>
      </c>
      <c r="H3152" s="9">
        <v>3992.3</v>
      </c>
      <c r="I3152" s="5" t="s">
        <v>22</v>
      </c>
      <c r="J3152" s="5" t="s">
        <v>58</v>
      </c>
    </row>
    <row r="3153" spans="1:10">
      <c r="A3153" s="5" t="s">
        <v>1512</v>
      </c>
      <c r="B3153" s="6">
        <v>44849.579563356485</v>
      </c>
      <c r="C3153" s="5" t="s">
        <v>515</v>
      </c>
      <c r="D3153" s="13">
        <v>45172955042</v>
      </c>
      <c r="E3153" s="5" t="s">
        <v>57</v>
      </c>
      <c r="H3153" s="9">
        <v>1088</v>
      </c>
      <c r="I3153" s="5" t="s">
        <v>22</v>
      </c>
      <c r="J3153" s="5" t="s">
        <v>58</v>
      </c>
    </row>
    <row r="3154" spans="1:10">
      <c r="A3154" s="5" t="s">
        <v>1512</v>
      </c>
      <c r="B3154" s="6">
        <v>44849.579563356485</v>
      </c>
      <c r="C3154" s="5" t="s">
        <v>515</v>
      </c>
      <c r="D3154" s="13">
        <v>45113030981</v>
      </c>
      <c r="E3154" s="5" t="s">
        <v>57</v>
      </c>
      <c r="H3154" s="9">
        <v>940</v>
      </c>
      <c r="I3154" s="5" t="s">
        <v>22</v>
      </c>
      <c r="J3154" s="5" t="s">
        <v>58</v>
      </c>
    </row>
    <row r="3155" spans="1:10">
      <c r="A3155" s="5" t="s">
        <v>1512</v>
      </c>
      <c r="B3155" s="6">
        <v>44849.579563356485</v>
      </c>
      <c r="C3155" s="5" t="s">
        <v>515</v>
      </c>
      <c r="D3155" s="13">
        <v>45113030982</v>
      </c>
      <c r="E3155" s="5" t="s">
        <v>57</v>
      </c>
      <c r="H3155" s="9">
        <v>1200</v>
      </c>
      <c r="I3155" s="5" t="s">
        <v>22</v>
      </c>
      <c r="J3155" s="5" t="s">
        <v>58</v>
      </c>
    </row>
    <row r="3156" spans="1:10">
      <c r="A3156" s="5" t="s">
        <v>1512</v>
      </c>
      <c r="B3156" s="6">
        <v>44849.579563356485</v>
      </c>
      <c r="C3156" s="5" t="s">
        <v>515</v>
      </c>
      <c r="D3156" s="13">
        <v>45143265231</v>
      </c>
      <c r="E3156" s="5" t="s">
        <v>57</v>
      </c>
      <c r="H3156" s="9">
        <v>20305.599999999999</v>
      </c>
      <c r="I3156" s="5" t="s">
        <v>22</v>
      </c>
      <c r="J3156" s="5" t="s">
        <v>58</v>
      </c>
    </row>
    <row r="3157" spans="1:10">
      <c r="A3157" s="5" t="s">
        <v>1512</v>
      </c>
      <c r="B3157" s="6">
        <v>44849.579563356485</v>
      </c>
      <c r="C3157" s="5" t="s">
        <v>515</v>
      </c>
      <c r="D3157" s="11">
        <v>36876</v>
      </c>
      <c r="E3157" s="5" t="s">
        <v>194</v>
      </c>
      <c r="H3157" s="9">
        <v>19337</v>
      </c>
      <c r="I3157" s="5" t="s">
        <v>22</v>
      </c>
      <c r="J3157" s="5" t="s">
        <v>58</v>
      </c>
    </row>
    <row r="3158" spans="1:10">
      <c r="A3158" s="5" t="s">
        <v>1512</v>
      </c>
      <c r="B3158" s="6">
        <v>44849.579563356485</v>
      </c>
      <c r="C3158" s="5" t="s">
        <v>515</v>
      </c>
      <c r="D3158" s="13">
        <v>45113031528</v>
      </c>
      <c r="E3158" s="5" t="s">
        <v>57</v>
      </c>
      <c r="H3158" s="9">
        <v>4800</v>
      </c>
      <c r="I3158" s="5" t="s">
        <v>22</v>
      </c>
      <c r="J3158" s="5" t="s">
        <v>58</v>
      </c>
    </row>
    <row r="3159" spans="1:10">
      <c r="A3159" s="5" t="s">
        <v>1512</v>
      </c>
      <c r="B3159" s="6">
        <v>44849.579563356485</v>
      </c>
      <c r="C3159" s="5" t="s">
        <v>515</v>
      </c>
      <c r="D3159" s="13">
        <v>45113030866</v>
      </c>
      <c r="E3159" s="5" t="s">
        <v>57</v>
      </c>
      <c r="H3159" s="9">
        <v>840</v>
      </c>
      <c r="I3159" s="5" t="s">
        <v>22</v>
      </c>
      <c r="J3159" s="5" t="s">
        <v>197</v>
      </c>
    </row>
    <row r="3160" spans="1:10">
      <c r="A3160" s="5" t="s">
        <v>1512</v>
      </c>
      <c r="B3160" s="6">
        <v>44849.579563356485</v>
      </c>
      <c r="C3160" s="5" t="s">
        <v>515</v>
      </c>
      <c r="D3160" s="13">
        <v>45123017335</v>
      </c>
      <c r="E3160" s="5" t="s">
        <v>57</v>
      </c>
      <c r="H3160" s="9">
        <v>1670.2</v>
      </c>
      <c r="I3160" s="5" t="s">
        <v>22</v>
      </c>
      <c r="J3160" s="5" t="s">
        <v>58</v>
      </c>
    </row>
    <row r="3161" spans="1:10">
      <c r="A3161" s="5" t="s">
        <v>1512</v>
      </c>
      <c r="B3161" s="6">
        <v>44849.579563356485</v>
      </c>
      <c r="C3161" s="5" t="s">
        <v>515</v>
      </c>
      <c r="D3161" s="13">
        <v>45172956278</v>
      </c>
      <c r="E3161" s="5" t="s">
        <v>57</v>
      </c>
      <c r="H3161" s="9">
        <v>777.94</v>
      </c>
      <c r="I3161" s="5" t="s">
        <v>22</v>
      </c>
      <c r="J3161" s="5" t="s">
        <v>58</v>
      </c>
    </row>
    <row r="3162" spans="1:10">
      <c r="A3162" s="5" t="s">
        <v>1512</v>
      </c>
      <c r="B3162" s="6">
        <v>44849.579563356485</v>
      </c>
      <c r="C3162" s="5" t="s">
        <v>515</v>
      </c>
      <c r="D3162" s="13">
        <v>45162985671</v>
      </c>
      <c r="E3162" s="5" t="s">
        <v>57</v>
      </c>
      <c r="H3162" s="9">
        <v>324</v>
      </c>
      <c r="I3162" s="5" t="s">
        <v>22</v>
      </c>
      <c r="J3162" s="5" t="s">
        <v>197</v>
      </c>
    </row>
    <row r="3163" spans="1:10">
      <c r="A3163" s="5" t="s">
        <v>1512</v>
      </c>
      <c r="B3163" s="6">
        <v>44849.579563356485</v>
      </c>
      <c r="C3163" s="5" t="s">
        <v>515</v>
      </c>
      <c r="D3163" s="13">
        <v>45172955569</v>
      </c>
      <c r="E3163" s="5" t="s">
        <v>57</v>
      </c>
      <c r="H3163" s="9">
        <v>473.96</v>
      </c>
      <c r="I3163" s="5" t="s">
        <v>22</v>
      </c>
      <c r="J3163" s="5" t="s">
        <v>197</v>
      </c>
    </row>
    <row r="3164" spans="1:10">
      <c r="A3164" s="5" t="s">
        <v>1512</v>
      </c>
      <c r="B3164" s="6">
        <v>44849.579563356485</v>
      </c>
      <c r="C3164" s="5" t="s">
        <v>515</v>
      </c>
      <c r="D3164" s="13">
        <v>45162986029</v>
      </c>
      <c r="E3164" s="5" t="s">
        <v>57</v>
      </c>
      <c r="H3164" s="9">
        <v>65.66</v>
      </c>
      <c r="I3164" s="5" t="s">
        <v>22</v>
      </c>
      <c r="J3164" s="5" t="s">
        <v>197</v>
      </c>
    </row>
    <row r="3165" spans="1:10">
      <c r="A3165" s="5" t="s">
        <v>1512</v>
      </c>
      <c r="B3165" s="6">
        <v>44849.579563356485</v>
      </c>
      <c r="C3165" s="5" t="s">
        <v>515</v>
      </c>
      <c r="D3165" s="13">
        <v>45123017318</v>
      </c>
      <c r="E3165" s="5" t="s">
        <v>57</v>
      </c>
      <c r="H3165" s="9">
        <v>142.15</v>
      </c>
      <c r="I3165" s="5" t="s">
        <v>22</v>
      </c>
      <c r="J3165" s="5" t="s">
        <v>197</v>
      </c>
    </row>
    <row r="3166" spans="1:10">
      <c r="A3166" s="5" t="s">
        <v>1512</v>
      </c>
      <c r="B3166" s="6">
        <v>44849.579563356485</v>
      </c>
      <c r="C3166" s="5" t="s">
        <v>515</v>
      </c>
      <c r="D3166" s="13">
        <v>45113031639</v>
      </c>
      <c r="E3166" s="5" t="s">
        <v>57</v>
      </c>
      <c r="H3166" s="9">
        <v>363.54</v>
      </c>
      <c r="I3166" s="5" t="s">
        <v>22</v>
      </c>
      <c r="J3166" s="5" t="s">
        <v>197</v>
      </c>
    </row>
    <row r="3167" spans="1:10">
      <c r="A3167" s="5" t="s">
        <v>1512</v>
      </c>
      <c r="B3167" s="6">
        <v>44849.579563356485</v>
      </c>
      <c r="C3167" s="5" t="s">
        <v>515</v>
      </c>
      <c r="D3167" s="13">
        <v>45162986421</v>
      </c>
      <c r="E3167" s="5" t="s">
        <v>57</v>
      </c>
      <c r="H3167" s="9">
        <v>3</v>
      </c>
      <c r="I3167" s="5" t="s">
        <v>22</v>
      </c>
      <c r="J3167" s="5" t="s">
        <v>197</v>
      </c>
    </row>
    <row r="3168" spans="1:10">
      <c r="A3168" s="5" t="s">
        <v>1512</v>
      </c>
      <c r="B3168" s="6">
        <v>44849.579563356485</v>
      </c>
      <c r="C3168" s="5" t="s">
        <v>515</v>
      </c>
      <c r="D3168" s="11">
        <v>400399</v>
      </c>
      <c r="E3168" s="5" t="s">
        <v>57</v>
      </c>
      <c r="H3168" s="9">
        <v>5884.2</v>
      </c>
      <c r="I3168" s="5" t="s">
        <v>22</v>
      </c>
      <c r="J3168" s="5" t="s">
        <v>195</v>
      </c>
    </row>
    <row r="3169" spans="1:10">
      <c r="A3169" s="5" t="s">
        <v>1512</v>
      </c>
      <c r="B3169" s="6">
        <v>44849.579563356485</v>
      </c>
      <c r="C3169" s="5" t="s">
        <v>515</v>
      </c>
      <c r="D3169" s="13">
        <v>525162118481</v>
      </c>
      <c r="E3169" s="5" t="s">
        <v>57</v>
      </c>
      <c r="H3169" s="9">
        <v>157.29</v>
      </c>
      <c r="I3169" s="5" t="s">
        <v>22</v>
      </c>
      <c r="J3169" s="5" t="s">
        <v>58</v>
      </c>
    </row>
    <row r="3170" spans="1:10">
      <c r="A3170" s="5" t="s">
        <v>1512</v>
      </c>
      <c r="B3170" s="6">
        <v>44849.579563356485</v>
      </c>
      <c r="C3170" s="5" t="s">
        <v>515</v>
      </c>
      <c r="D3170" s="11">
        <v>536933</v>
      </c>
      <c r="E3170" s="5" t="s">
        <v>57</v>
      </c>
      <c r="H3170" s="9">
        <v>243957.1</v>
      </c>
      <c r="I3170" s="5" t="s">
        <v>22</v>
      </c>
      <c r="J3170" s="5" t="s">
        <v>200</v>
      </c>
    </row>
    <row r="3171" spans="1:10">
      <c r="A3171" s="10" t="s">
        <v>15</v>
      </c>
      <c r="B3171" s="3"/>
      <c r="C3171" s="3"/>
      <c r="D3171" s="11"/>
      <c r="E3171" s="8"/>
      <c r="H3171" s="9"/>
      <c r="I3171" s="7"/>
      <c r="J3171" s="8"/>
    </row>
    <row r="3172" spans="1:10">
      <c r="A3172" s="12" t="s">
        <v>16</v>
      </c>
      <c r="B3172" s="12" t="s">
        <v>17</v>
      </c>
      <c r="C3172" s="12" t="s">
        <v>18</v>
      </c>
      <c r="D3172" s="11"/>
      <c r="E3172" s="8"/>
      <c r="H3172" s="9"/>
      <c r="I3172" s="7"/>
      <c r="J3172" s="8"/>
    </row>
    <row r="3173" spans="1:10" ht="15.75">
      <c r="D3173" s="21">
        <v>112027938</v>
      </c>
    </row>
    <row r="3176" spans="1:10">
      <c r="A3176" s="23" t="s">
        <v>1599</v>
      </c>
      <c r="B3176" s="23"/>
      <c r="C3176" s="23"/>
      <c r="D3176" s="23"/>
    </row>
    <row r="3178" spans="1:10">
      <c r="A3178" s="1" t="s">
        <v>0</v>
      </c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1:10">
      <c r="A3179" s="3" t="s">
        <v>1564</v>
      </c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0">
      <c r="A3180" s="103" t="s">
        <v>0</v>
      </c>
      <c r="B3180" s="103" t="s">
        <v>2</v>
      </c>
      <c r="C3180" s="103" t="s">
        <v>3</v>
      </c>
      <c r="D3180" s="103" t="s">
        <v>4</v>
      </c>
      <c r="E3180" s="103" t="s">
        <v>5</v>
      </c>
      <c r="F3180" s="105" t="s">
        <v>6</v>
      </c>
      <c r="G3180" s="106"/>
      <c r="H3180" s="107"/>
      <c r="I3180" s="103" t="s">
        <v>7</v>
      </c>
      <c r="J3180" s="103" t="s">
        <v>8</v>
      </c>
    </row>
    <row r="3181" spans="1:10">
      <c r="A3181" s="104"/>
      <c r="B3181" s="104"/>
      <c r="C3181" s="104"/>
      <c r="D3181" s="104"/>
      <c r="E3181" s="104"/>
      <c r="F3181" s="46" t="s">
        <v>9</v>
      </c>
      <c r="G3181" s="46" t="s">
        <v>10</v>
      </c>
      <c r="H3181" s="46" t="s">
        <v>11</v>
      </c>
      <c r="I3181" s="104"/>
      <c r="J3181" s="104"/>
    </row>
    <row r="3182" spans="1:10">
      <c r="A3182" s="5" t="s">
        <v>1576</v>
      </c>
      <c r="B3182" s="6">
        <v>44851.489408969908</v>
      </c>
      <c r="C3182" s="5" t="s">
        <v>515</v>
      </c>
      <c r="D3182" s="7"/>
      <c r="E3182" s="8"/>
      <c r="F3182" s="9">
        <v>4995.1000000000004</v>
      </c>
      <c r="I3182" s="7" t="s">
        <v>9</v>
      </c>
      <c r="J3182" s="8" t="s">
        <v>186</v>
      </c>
    </row>
    <row r="3183" spans="1:10">
      <c r="A3183" s="5" t="s">
        <v>1576</v>
      </c>
      <c r="B3183" s="6">
        <v>44851.489408969908</v>
      </c>
      <c r="C3183" s="5" t="s">
        <v>515</v>
      </c>
      <c r="D3183" s="7"/>
      <c r="E3183" s="8"/>
      <c r="F3183" s="9">
        <v>10114.1</v>
      </c>
      <c r="I3183" s="7" t="s">
        <v>9</v>
      </c>
      <c r="J3183" s="8" t="s">
        <v>63</v>
      </c>
    </row>
    <row r="3184" spans="1:10">
      <c r="A3184" s="5" t="s">
        <v>1576</v>
      </c>
      <c r="B3184" s="6">
        <v>44851.489408969908</v>
      </c>
      <c r="C3184" s="5" t="s">
        <v>515</v>
      </c>
      <c r="D3184" s="7"/>
      <c r="E3184" s="8"/>
      <c r="F3184" s="9">
        <v>6967.5</v>
      </c>
      <c r="I3184" s="7" t="s">
        <v>9</v>
      </c>
      <c r="J3184" s="8" t="s">
        <v>187</v>
      </c>
    </row>
    <row r="3185" spans="1:10">
      <c r="A3185" s="5" t="s">
        <v>1576</v>
      </c>
      <c r="B3185" s="6">
        <v>44851.489408969908</v>
      </c>
      <c r="C3185" s="5" t="s">
        <v>515</v>
      </c>
      <c r="D3185" s="7"/>
      <c r="E3185" s="8"/>
      <c r="F3185" s="9">
        <v>20053.8</v>
      </c>
      <c r="I3185" s="7" t="s">
        <v>9</v>
      </c>
      <c r="J3185" s="5" t="s">
        <v>64</v>
      </c>
    </row>
    <row r="3186" spans="1:10">
      <c r="A3186" s="5" t="s">
        <v>1576</v>
      </c>
      <c r="B3186" s="6">
        <v>44851.489408969908</v>
      </c>
      <c r="C3186" s="5" t="s">
        <v>515</v>
      </c>
      <c r="D3186" s="7"/>
      <c r="E3186" s="8"/>
      <c r="F3186" s="9">
        <v>61902.400000000001</v>
      </c>
      <c r="I3186" s="7" t="s">
        <v>9</v>
      </c>
      <c r="J3186" s="8" t="s">
        <v>188</v>
      </c>
    </row>
    <row r="3187" spans="1:10">
      <c r="A3187" s="5" t="s">
        <v>1576</v>
      </c>
      <c r="B3187" s="6">
        <v>44851.489408969908</v>
      </c>
      <c r="C3187" s="5" t="s">
        <v>515</v>
      </c>
      <c r="D3187" s="7"/>
      <c r="E3187" s="8"/>
      <c r="F3187" s="9">
        <v>7612.1</v>
      </c>
      <c r="I3187" s="7" t="s">
        <v>9</v>
      </c>
      <c r="J3187" s="5" t="s">
        <v>271</v>
      </c>
    </row>
    <row r="3188" spans="1:10">
      <c r="A3188" s="5" t="s">
        <v>1576</v>
      </c>
      <c r="B3188" s="6">
        <v>44851.489408969908</v>
      </c>
      <c r="C3188" s="5" t="s">
        <v>515</v>
      </c>
      <c r="D3188" s="7"/>
      <c r="E3188" s="8"/>
      <c r="F3188" s="9">
        <v>4210.8999999999996</v>
      </c>
      <c r="I3188" s="7" t="s">
        <v>9</v>
      </c>
      <c r="J3188" s="8" t="s">
        <v>189</v>
      </c>
    </row>
    <row r="3189" spans="1:10">
      <c r="A3189" s="5" t="s">
        <v>1576</v>
      </c>
      <c r="B3189" s="6">
        <v>44851.489408969908</v>
      </c>
      <c r="C3189" s="5" t="s">
        <v>515</v>
      </c>
      <c r="D3189" s="7"/>
      <c r="E3189" s="8"/>
      <c r="F3189" s="9">
        <v>6635.7</v>
      </c>
      <c r="I3189" s="7" t="s">
        <v>9</v>
      </c>
      <c r="J3189" s="5" t="s">
        <v>198</v>
      </c>
    </row>
    <row r="3190" spans="1:10">
      <c r="A3190" s="5" t="s">
        <v>1576</v>
      </c>
      <c r="B3190" s="6">
        <v>44851.489408969908</v>
      </c>
      <c r="C3190" s="5" t="s">
        <v>515</v>
      </c>
      <c r="D3190" s="7"/>
      <c r="E3190" s="8"/>
      <c r="F3190" s="9">
        <v>1412.3</v>
      </c>
      <c r="I3190" s="7" t="s">
        <v>9</v>
      </c>
      <c r="J3190" s="5" t="s">
        <v>272</v>
      </c>
    </row>
    <row r="3191" spans="1:10">
      <c r="A3191" s="5" t="s">
        <v>1576</v>
      </c>
      <c r="B3191" s="6">
        <v>44851.489408969908</v>
      </c>
      <c r="C3191" s="5" t="s">
        <v>515</v>
      </c>
      <c r="D3191" s="7"/>
      <c r="E3191" s="8"/>
      <c r="F3191" s="9">
        <v>149705.79999999999</v>
      </c>
      <c r="I3191" s="7" t="s">
        <v>9</v>
      </c>
      <c r="J3191" s="8" t="s">
        <v>65</v>
      </c>
    </row>
    <row r="3192" spans="1:10">
      <c r="A3192" s="5" t="s">
        <v>1576</v>
      </c>
      <c r="B3192" s="6">
        <v>44851.489408969908</v>
      </c>
      <c r="C3192" s="5" t="s">
        <v>515</v>
      </c>
      <c r="D3192" s="7"/>
      <c r="E3192" s="8"/>
      <c r="F3192" s="9">
        <v>1384</v>
      </c>
      <c r="I3192" s="7" t="s">
        <v>9</v>
      </c>
      <c r="J3192" s="8" t="s">
        <v>205</v>
      </c>
    </row>
    <row r="3193" spans="1:10">
      <c r="A3193" s="5" t="s">
        <v>1576</v>
      </c>
      <c r="B3193" s="6">
        <v>44851.489408969908</v>
      </c>
      <c r="C3193" s="5" t="s">
        <v>515</v>
      </c>
      <c r="D3193" s="7"/>
      <c r="E3193" s="8"/>
      <c r="F3193" s="9">
        <v>321</v>
      </c>
      <c r="I3193" s="7" t="s">
        <v>9</v>
      </c>
      <c r="J3193" s="8" t="s">
        <v>199</v>
      </c>
    </row>
    <row r="3194" spans="1:10">
      <c r="A3194" s="5" t="s">
        <v>1576</v>
      </c>
      <c r="B3194" s="6">
        <v>44851.489408969908</v>
      </c>
      <c r="C3194" s="5" t="s">
        <v>515</v>
      </c>
      <c r="D3194" s="7"/>
      <c r="E3194" s="8"/>
      <c r="F3194" s="9">
        <v>4460.8</v>
      </c>
      <c r="I3194" s="7" t="s">
        <v>9</v>
      </c>
      <c r="J3194" s="8" t="s">
        <v>273</v>
      </c>
    </row>
    <row r="3195" spans="1:10">
      <c r="A3195" s="5" t="s">
        <v>1576</v>
      </c>
      <c r="B3195" s="6">
        <v>44851.489408969908</v>
      </c>
      <c r="C3195" s="5" t="s">
        <v>515</v>
      </c>
      <c r="D3195" s="7"/>
      <c r="E3195" s="8"/>
      <c r="F3195" s="9">
        <v>2608.5</v>
      </c>
      <c r="I3195" s="7" t="s">
        <v>9</v>
      </c>
      <c r="J3195" s="8" t="s">
        <v>274</v>
      </c>
    </row>
    <row r="3196" spans="1:10">
      <c r="A3196" s="5" t="s">
        <v>1576</v>
      </c>
      <c r="B3196" s="6">
        <v>44851.489408969908</v>
      </c>
      <c r="C3196" s="5" t="s">
        <v>515</v>
      </c>
      <c r="D3196" s="7"/>
      <c r="E3196" s="8"/>
      <c r="F3196" s="9">
        <v>20982</v>
      </c>
      <c r="I3196" s="7" t="s">
        <v>9</v>
      </c>
      <c r="J3196" s="8" t="s">
        <v>66</v>
      </c>
    </row>
    <row r="3197" spans="1:10">
      <c r="A3197" s="5" t="s">
        <v>1576</v>
      </c>
      <c r="B3197" s="6">
        <v>44851.489408969908</v>
      </c>
      <c r="C3197" s="5" t="s">
        <v>515</v>
      </c>
      <c r="D3197" s="7"/>
      <c r="E3197" s="8"/>
      <c r="F3197" s="9">
        <v>8949.2000000000007</v>
      </c>
      <c r="I3197" s="7" t="s">
        <v>9</v>
      </c>
      <c r="J3197" s="8" t="s">
        <v>275</v>
      </c>
    </row>
    <row r="3198" spans="1:10">
      <c r="A3198" s="5" t="s">
        <v>1576</v>
      </c>
      <c r="B3198" s="6">
        <v>44851.489408969908</v>
      </c>
      <c r="C3198" s="5" t="s">
        <v>515</v>
      </c>
      <c r="D3198" s="7"/>
      <c r="E3198" s="8"/>
      <c r="F3198" s="9">
        <v>27825</v>
      </c>
      <c r="I3198" s="7" t="s">
        <v>9</v>
      </c>
      <c r="J3198" s="8" t="s">
        <v>191</v>
      </c>
    </row>
    <row r="3199" spans="1:10">
      <c r="A3199" s="5" t="s">
        <v>1576</v>
      </c>
      <c r="B3199" s="6">
        <v>44851.489408969908</v>
      </c>
      <c r="C3199" s="5" t="s">
        <v>515</v>
      </c>
      <c r="D3199" s="7"/>
      <c r="E3199" s="8"/>
      <c r="F3199" s="9">
        <v>6317.3</v>
      </c>
      <c r="I3199" s="7" t="s">
        <v>9</v>
      </c>
      <c r="J3199" s="8" t="s">
        <v>192</v>
      </c>
    </row>
    <row r="3200" spans="1:10">
      <c r="A3200" s="5" t="s">
        <v>1576</v>
      </c>
      <c r="B3200" s="6">
        <v>44851.489408969908</v>
      </c>
      <c r="C3200" s="5" t="s">
        <v>515</v>
      </c>
      <c r="D3200" s="7"/>
      <c r="E3200" s="8"/>
      <c r="F3200" s="9">
        <v>4464.8999999999996</v>
      </c>
      <c r="I3200" s="7" t="s">
        <v>9</v>
      </c>
      <c r="J3200" s="8" t="s">
        <v>276</v>
      </c>
    </row>
    <row r="3201" spans="1:10">
      <c r="A3201" s="5" t="s">
        <v>1576</v>
      </c>
      <c r="B3201" s="6">
        <v>44851.489408969908</v>
      </c>
      <c r="C3201" s="5" t="s">
        <v>515</v>
      </c>
      <c r="D3201" s="7"/>
      <c r="E3201" s="8"/>
      <c r="F3201" s="9">
        <v>6038.9</v>
      </c>
      <c r="I3201" s="7" t="s">
        <v>9</v>
      </c>
      <c r="J3201" s="8" t="s">
        <v>1428</v>
      </c>
    </row>
    <row r="3202" spans="1:10">
      <c r="A3202" s="5" t="s">
        <v>1576</v>
      </c>
      <c r="B3202" s="6">
        <v>44851.489408969908</v>
      </c>
      <c r="C3202" s="5" t="s">
        <v>515</v>
      </c>
      <c r="D3202" s="7"/>
      <c r="E3202" s="8"/>
      <c r="F3202" s="9">
        <v>3281.5</v>
      </c>
      <c r="I3202" s="7" t="s">
        <v>9</v>
      </c>
      <c r="J3202" s="8" t="s">
        <v>1424</v>
      </c>
    </row>
    <row r="3203" spans="1:10">
      <c r="A3203" s="5" t="s">
        <v>1576</v>
      </c>
      <c r="B3203" s="6">
        <v>44851.489408969908</v>
      </c>
      <c r="C3203" s="5" t="s">
        <v>515</v>
      </c>
      <c r="D3203" s="7"/>
      <c r="E3203" s="8"/>
      <c r="F3203" s="9">
        <v>14226.8</v>
      </c>
      <c r="I3203" s="7" t="s">
        <v>9</v>
      </c>
      <c r="J3203" s="8" t="s">
        <v>1459</v>
      </c>
    </row>
    <row r="3204" spans="1:10">
      <c r="A3204" s="5" t="s">
        <v>1576</v>
      </c>
      <c r="B3204" s="6">
        <v>44851.489408969908</v>
      </c>
      <c r="C3204" s="5" t="s">
        <v>515</v>
      </c>
      <c r="D3204" s="7"/>
      <c r="E3204" s="8"/>
      <c r="F3204" s="9">
        <v>42092.2</v>
      </c>
      <c r="I3204" s="7" t="s">
        <v>9</v>
      </c>
      <c r="J3204" s="8" t="s">
        <v>1577</v>
      </c>
    </row>
    <row r="3205" spans="1:10">
      <c r="A3205" s="5" t="s">
        <v>1576</v>
      </c>
      <c r="B3205" s="6">
        <v>44851.489408969908</v>
      </c>
      <c r="C3205" s="5" t="s">
        <v>515</v>
      </c>
      <c r="D3205" s="7"/>
      <c r="E3205" s="8"/>
      <c r="F3205" s="9">
        <v>7031</v>
      </c>
      <c r="I3205" s="7" t="s">
        <v>9</v>
      </c>
      <c r="J3205" s="8" t="s">
        <v>1575</v>
      </c>
    </row>
    <row r="3206" spans="1:10">
      <c r="A3206" s="10" t="s">
        <v>15</v>
      </c>
      <c r="B3206" s="3"/>
      <c r="C3206" s="3"/>
      <c r="D3206" s="16">
        <f>407531.1+16077.6</f>
        <v>423608.69999999995</v>
      </c>
      <c r="E3206" s="53">
        <f>D3206-F3206</f>
        <v>15.899999999965075</v>
      </c>
      <c r="F3206" s="14">
        <f>SUM(F3182:G3205)</f>
        <v>423592.8</v>
      </c>
      <c r="H3206" s="9"/>
      <c r="I3206" s="7"/>
      <c r="J3206" s="5"/>
    </row>
    <row r="3207" spans="1:10">
      <c r="A3207" s="12" t="s">
        <v>16</v>
      </c>
      <c r="B3207" s="12" t="s">
        <v>17</v>
      </c>
      <c r="C3207" s="12" t="s">
        <v>18</v>
      </c>
      <c r="D3207" s="11"/>
      <c r="E3207" s="8"/>
      <c r="H3207" s="9"/>
      <c r="I3207" s="7"/>
      <c r="J3207" s="5"/>
    </row>
    <row r="3208" spans="1:10" ht="15.75">
      <c r="A3208" s="5"/>
      <c r="B3208" s="6"/>
      <c r="C3208" s="5"/>
      <c r="D3208" s="21">
        <v>112021164</v>
      </c>
      <c r="E3208" s="8"/>
      <c r="H3208" s="9"/>
      <c r="I3208" s="7"/>
      <c r="J3208" s="5"/>
    </row>
    <row r="3209" spans="1:10" ht="15.75">
      <c r="A3209" s="5"/>
      <c r="B3209" s="6"/>
      <c r="C3209" s="5"/>
      <c r="D3209" s="21">
        <v>112021176</v>
      </c>
      <c r="E3209" s="8"/>
      <c r="H3209" s="9"/>
      <c r="I3209" s="7"/>
      <c r="J3209" s="5"/>
    </row>
    <row r="3210" spans="1:10">
      <c r="A3210" s="5"/>
      <c r="B3210" s="6"/>
      <c r="C3210" s="5"/>
      <c r="D3210" s="11"/>
      <c r="E3210" s="8"/>
      <c r="H3210" s="9"/>
      <c r="I3210" s="7"/>
      <c r="J3210" s="5"/>
    </row>
    <row r="3211" spans="1:10">
      <c r="A3211" s="5" t="s">
        <v>1574</v>
      </c>
      <c r="B3211" s="6">
        <v>44851.832133796299</v>
      </c>
      <c r="C3211" s="5" t="s">
        <v>1513</v>
      </c>
      <c r="D3211" s="13">
        <v>45172959428</v>
      </c>
      <c r="E3211" s="5" t="s">
        <v>57</v>
      </c>
      <c r="H3211" s="9">
        <v>7.84</v>
      </c>
      <c r="I3211" s="5" t="s">
        <v>22</v>
      </c>
      <c r="J3211" s="5" t="s">
        <v>197</v>
      </c>
    </row>
    <row r="3212" spans="1:10">
      <c r="A3212" s="5" t="s">
        <v>1574</v>
      </c>
      <c r="B3212" s="6">
        <v>44851.832133796299</v>
      </c>
      <c r="C3212" s="5" t="s">
        <v>1513</v>
      </c>
      <c r="D3212" s="11">
        <v>72898</v>
      </c>
      <c r="E3212" s="5" t="s">
        <v>194</v>
      </c>
      <c r="H3212" s="9">
        <v>4774.76</v>
      </c>
      <c r="I3212" s="5" t="s">
        <v>22</v>
      </c>
      <c r="J3212" s="5" t="s">
        <v>197</v>
      </c>
    </row>
    <row r="3213" spans="1:10">
      <c r="A3213" s="5" t="s">
        <v>1573</v>
      </c>
      <c r="B3213" s="6">
        <v>44851.832133796299</v>
      </c>
      <c r="C3213" s="5" t="s">
        <v>515</v>
      </c>
      <c r="D3213" s="11">
        <v>341393</v>
      </c>
      <c r="E3213" s="5" t="s">
        <v>194</v>
      </c>
      <c r="H3213" s="9">
        <v>708.33</v>
      </c>
      <c r="I3213" s="5" t="s">
        <v>22</v>
      </c>
      <c r="J3213" s="5" t="s">
        <v>58</v>
      </c>
    </row>
    <row r="3214" spans="1:10">
      <c r="A3214" s="5" t="s">
        <v>1573</v>
      </c>
      <c r="B3214" s="6">
        <v>44851.832133796299</v>
      </c>
      <c r="C3214" s="5" t="s">
        <v>515</v>
      </c>
      <c r="D3214" s="13">
        <v>45132893851</v>
      </c>
      <c r="E3214" s="5" t="s">
        <v>57</v>
      </c>
      <c r="H3214" s="9">
        <v>726.8</v>
      </c>
      <c r="I3214" s="5" t="s">
        <v>22</v>
      </c>
      <c r="J3214" s="5" t="s">
        <v>58</v>
      </c>
    </row>
    <row r="3215" spans="1:10">
      <c r="A3215" s="5" t="s">
        <v>1573</v>
      </c>
      <c r="B3215" s="6">
        <v>44851.832133796299</v>
      </c>
      <c r="C3215" s="5" t="s">
        <v>515</v>
      </c>
      <c r="D3215" s="13">
        <v>51516924153</v>
      </c>
      <c r="E3215" s="5" t="s">
        <v>57</v>
      </c>
      <c r="H3215" s="9">
        <v>1553.68</v>
      </c>
      <c r="I3215" s="5" t="s">
        <v>22</v>
      </c>
      <c r="J3215" s="5" t="s">
        <v>58</v>
      </c>
    </row>
    <row r="3216" spans="1:10">
      <c r="A3216" s="5" t="s">
        <v>1573</v>
      </c>
      <c r="B3216" s="6">
        <v>44851.832133796299</v>
      </c>
      <c r="C3216" s="5" t="s">
        <v>515</v>
      </c>
      <c r="D3216" s="13">
        <v>45162988430</v>
      </c>
      <c r="E3216" s="5" t="s">
        <v>57</v>
      </c>
      <c r="H3216" s="9">
        <v>5036.1000000000004</v>
      </c>
      <c r="I3216" s="5" t="s">
        <v>22</v>
      </c>
      <c r="J3216" s="5" t="s">
        <v>58</v>
      </c>
    </row>
    <row r="3217" spans="1:10">
      <c r="A3217" s="5" t="s">
        <v>1573</v>
      </c>
      <c r="B3217" s="6">
        <v>44851.832133796299</v>
      </c>
      <c r="C3217" s="5" t="s">
        <v>515</v>
      </c>
      <c r="D3217" s="13">
        <v>51716832501</v>
      </c>
      <c r="E3217" s="5" t="s">
        <v>57</v>
      </c>
      <c r="H3217" s="9">
        <v>14104.94</v>
      </c>
      <c r="I3217" s="5" t="s">
        <v>22</v>
      </c>
      <c r="J3217" s="5" t="s">
        <v>58</v>
      </c>
    </row>
    <row r="3218" spans="1:10">
      <c r="A3218" s="5" t="s">
        <v>1573</v>
      </c>
      <c r="B3218" s="6">
        <v>44851.832133796299</v>
      </c>
      <c r="C3218" s="5" t="s">
        <v>515</v>
      </c>
      <c r="D3218" s="13">
        <v>45162988850</v>
      </c>
      <c r="E3218" s="5" t="s">
        <v>57</v>
      </c>
      <c r="H3218" s="9">
        <v>10011.58</v>
      </c>
      <c r="I3218" s="5" t="s">
        <v>22</v>
      </c>
      <c r="J3218" s="5" t="s">
        <v>58</v>
      </c>
    </row>
    <row r="3219" spans="1:10">
      <c r="A3219" s="5" t="s">
        <v>1573</v>
      </c>
      <c r="B3219" s="6">
        <v>44851.832133796299</v>
      </c>
      <c r="C3219" s="5" t="s">
        <v>515</v>
      </c>
      <c r="D3219" s="13">
        <v>45123018990</v>
      </c>
      <c r="E3219" s="5" t="s">
        <v>57</v>
      </c>
      <c r="H3219" s="9">
        <v>12400</v>
      </c>
      <c r="I3219" s="5" t="s">
        <v>22</v>
      </c>
      <c r="J3219" s="5" t="s">
        <v>58</v>
      </c>
    </row>
    <row r="3220" spans="1:10">
      <c r="A3220" s="5" t="s">
        <v>1573</v>
      </c>
      <c r="B3220" s="6">
        <v>44851.832133796299</v>
      </c>
      <c r="C3220" s="5" t="s">
        <v>515</v>
      </c>
      <c r="D3220" s="11">
        <v>2972481459</v>
      </c>
      <c r="E3220" s="8" t="s">
        <v>184</v>
      </c>
      <c r="H3220" s="9">
        <v>2183.2399999999998</v>
      </c>
      <c r="I3220" s="5" t="s">
        <v>22</v>
      </c>
      <c r="J3220" s="5" t="s">
        <v>197</v>
      </c>
    </row>
    <row r="3221" spans="1:10">
      <c r="A3221" s="5" t="s">
        <v>1573</v>
      </c>
      <c r="B3221" s="6">
        <v>44851.832133796299</v>
      </c>
      <c r="C3221" s="5" t="s">
        <v>515</v>
      </c>
      <c r="D3221" s="13">
        <v>45152886074</v>
      </c>
      <c r="E3221" s="5" t="s">
        <v>57</v>
      </c>
      <c r="H3221" s="9">
        <v>1666.94</v>
      </c>
      <c r="I3221" s="5" t="s">
        <v>22</v>
      </c>
      <c r="J3221" s="5" t="s">
        <v>197</v>
      </c>
    </row>
    <row r="3222" spans="1:10">
      <c r="A3222" s="5" t="s">
        <v>1573</v>
      </c>
      <c r="B3222" s="6">
        <v>44851.832133796299</v>
      </c>
      <c r="C3222" s="5" t="s">
        <v>515</v>
      </c>
      <c r="D3222" s="13">
        <v>45162986476</v>
      </c>
      <c r="E3222" s="5" t="s">
        <v>57</v>
      </c>
      <c r="H3222" s="9">
        <v>798.44</v>
      </c>
      <c r="I3222" s="5" t="s">
        <v>22</v>
      </c>
      <c r="J3222" s="5" t="s">
        <v>197</v>
      </c>
    </row>
    <row r="3223" spans="1:10">
      <c r="A3223" s="5" t="s">
        <v>1573</v>
      </c>
      <c r="B3223" s="6">
        <v>44851.832133796299</v>
      </c>
      <c r="C3223" s="5" t="s">
        <v>515</v>
      </c>
      <c r="D3223" s="13">
        <v>45143266035</v>
      </c>
      <c r="E3223" s="5" t="s">
        <v>57</v>
      </c>
      <c r="H3223" s="9">
        <v>2411.6799999999998</v>
      </c>
      <c r="I3223" s="5" t="s">
        <v>22</v>
      </c>
      <c r="J3223" s="5" t="s">
        <v>197</v>
      </c>
    </row>
    <row r="3224" spans="1:10">
      <c r="A3224" s="5" t="s">
        <v>1573</v>
      </c>
      <c r="B3224" s="6">
        <v>44851.832133796299</v>
      </c>
      <c r="C3224" s="5" t="s">
        <v>515</v>
      </c>
      <c r="D3224" s="13">
        <v>45152887278</v>
      </c>
      <c r="E3224" s="5" t="s">
        <v>57</v>
      </c>
      <c r="H3224" s="9">
        <v>100</v>
      </c>
      <c r="I3224" s="5" t="s">
        <v>22</v>
      </c>
      <c r="J3224" s="5" t="s">
        <v>197</v>
      </c>
    </row>
    <row r="3225" spans="1:10">
      <c r="A3225" s="5" t="s">
        <v>1573</v>
      </c>
      <c r="B3225" s="6">
        <v>44851.832133796299</v>
      </c>
      <c r="C3225" s="5" t="s">
        <v>515</v>
      </c>
      <c r="D3225" s="13">
        <v>45162986543</v>
      </c>
      <c r="E3225" s="5" t="s">
        <v>57</v>
      </c>
      <c r="H3225" s="9">
        <v>264.60000000000002</v>
      </c>
      <c r="I3225" s="5" t="s">
        <v>22</v>
      </c>
      <c r="J3225" s="5" t="s">
        <v>197</v>
      </c>
    </row>
    <row r="3226" spans="1:10">
      <c r="A3226" s="5" t="s">
        <v>1573</v>
      </c>
      <c r="B3226" s="6">
        <v>44851.832133796299</v>
      </c>
      <c r="C3226" s="5" t="s">
        <v>515</v>
      </c>
      <c r="D3226" s="13">
        <v>45162986570</v>
      </c>
      <c r="E3226" s="5" t="s">
        <v>57</v>
      </c>
      <c r="H3226" s="9">
        <v>10</v>
      </c>
      <c r="I3226" s="5" t="s">
        <v>22</v>
      </c>
      <c r="J3226" s="5" t="s">
        <v>197</v>
      </c>
    </row>
    <row r="3227" spans="1:10">
      <c r="A3227" s="5" t="s">
        <v>1573</v>
      </c>
      <c r="B3227" s="6">
        <v>44851.832133796299</v>
      </c>
      <c r="C3227" s="5" t="s">
        <v>515</v>
      </c>
      <c r="D3227" s="13">
        <v>45123017537</v>
      </c>
      <c r="E3227" s="5" t="s">
        <v>57</v>
      </c>
      <c r="H3227" s="9">
        <v>395.92</v>
      </c>
      <c r="I3227" s="5" t="s">
        <v>22</v>
      </c>
      <c r="J3227" s="5" t="s">
        <v>197</v>
      </c>
    </row>
    <row r="3228" spans="1:10">
      <c r="A3228" s="5" t="s">
        <v>1573</v>
      </c>
      <c r="B3228" s="6">
        <v>44851.832133796299</v>
      </c>
      <c r="C3228" s="5" t="s">
        <v>515</v>
      </c>
      <c r="D3228" s="13">
        <v>52516217880</v>
      </c>
      <c r="E3228" s="5" t="s">
        <v>57</v>
      </c>
      <c r="H3228" s="9">
        <v>249.6</v>
      </c>
      <c r="I3228" s="5" t="s">
        <v>22</v>
      </c>
      <c r="J3228" s="5" t="s">
        <v>197</v>
      </c>
    </row>
    <row r="3229" spans="1:10">
      <c r="A3229" s="5" t="s">
        <v>1573</v>
      </c>
      <c r="B3229" s="6">
        <v>44851.832133796299</v>
      </c>
      <c r="C3229" s="5" t="s">
        <v>515</v>
      </c>
      <c r="D3229" s="13">
        <v>45152887382</v>
      </c>
      <c r="E3229" s="5" t="s">
        <v>57</v>
      </c>
      <c r="H3229" s="9">
        <v>939.37</v>
      </c>
      <c r="I3229" s="5" t="s">
        <v>22</v>
      </c>
      <c r="J3229" s="5" t="s">
        <v>197</v>
      </c>
    </row>
    <row r="3230" spans="1:10">
      <c r="A3230" s="5" t="s">
        <v>1573</v>
      </c>
      <c r="B3230" s="6">
        <v>44851.832133796299</v>
      </c>
      <c r="C3230" s="5" t="s">
        <v>515</v>
      </c>
      <c r="D3230" s="11">
        <v>352654</v>
      </c>
      <c r="E3230" s="5" t="s">
        <v>194</v>
      </c>
      <c r="H3230" s="9">
        <v>13263.66</v>
      </c>
      <c r="I3230" s="5" t="s">
        <v>22</v>
      </c>
      <c r="J3230" s="5" t="s">
        <v>58</v>
      </c>
    </row>
    <row r="3231" spans="1:10">
      <c r="A3231" s="5" t="s">
        <v>1573</v>
      </c>
      <c r="B3231" s="6">
        <v>44851.832133796299</v>
      </c>
      <c r="C3231" s="5" t="s">
        <v>515</v>
      </c>
      <c r="D3231" s="13">
        <v>52716198469</v>
      </c>
      <c r="E3231" s="5" t="s">
        <v>57</v>
      </c>
      <c r="H3231" s="9">
        <v>2400</v>
      </c>
      <c r="I3231" s="5" t="s">
        <v>22</v>
      </c>
      <c r="J3231" s="5" t="s">
        <v>197</v>
      </c>
    </row>
    <row r="3232" spans="1:10">
      <c r="A3232" s="5" t="s">
        <v>1573</v>
      </c>
      <c r="B3232" s="6">
        <v>44851.832133796299</v>
      </c>
      <c r="C3232" s="5" t="s">
        <v>515</v>
      </c>
      <c r="D3232" s="13">
        <v>45113032078</v>
      </c>
      <c r="E3232" s="5" t="s">
        <v>57</v>
      </c>
      <c r="H3232" s="9">
        <v>795.04</v>
      </c>
      <c r="I3232" s="5" t="s">
        <v>22</v>
      </c>
      <c r="J3232" s="5" t="s">
        <v>197</v>
      </c>
    </row>
    <row r="3233" spans="1:10">
      <c r="A3233" s="5" t="s">
        <v>1573</v>
      </c>
      <c r="B3233" s="6">
        <v>44851.832133796299</v>
      </c>
      <c r="C3233" s="5" t="s">
        <v>515</v>
      </c>
      <c r="D3233" s="13">
        <v>45123019363</v>
      </c>
      <c r="E3233" s="5" t="s">
        <v>57</v>
      </c>
      <c r="H3233" s="9">
        <v>603.92999999999995</v>
      </c>
      <c r="I3233" s="5" t="s">
        <v>22</v>
      </c>
      <c r="J3233" s="5" t="s">
        <v>197</v>
      </c>
    </row>
    <row r="3234" spans="1:10">
      <c r="A3234" s="5" t="s">
        <v>1573</v>
      </c>
      <c r="B3234" s="6">
        <v>44851.832133796299</v>
      </c>
      <c r="C3234" s="5" t="s">
        <v>515</v>
      </c>
      <c r="D3234" s="13">
        <v>45123019410</v>
      </c>
      <c r="E3234" s="5" t="s">
        <v>57</v>
      </c>
      <c r="H3234" s="9">
        <v>1547.3</v>
      </c>
      <c r="I3234" s="5" t="s">
        <v>22</v>
      </c>
      <c r="J3234" s="5" t="s">
        <v>197</v>
      </c>
    </row>
    <row r="3235" spans="1:10">
      <c r="A3235" s="5" t="s">
        <v>1573</v>
      </c>
      <c r="B3235" s="6">
        <v>44851.832133796299</v>
      </c>
      <c r="C3235" s="5" t="s">
        <v>515</v>
      </c>
      <c r="D3235" s="13">
        <v>51716831975</v>
      </c>
      <c r="E3235" s="5" t="s">
        <v>57</v>
      </c>
      <c r="H3235" s="9">
        <v>6000</v>
      </c>
      <c r="I3235" s="5" t="s">
        <v>22</v>
      </c>
      <c r="J3235" s="5" t="s">
        <v>58</v>
      </c>
    </row>
    <row r="3236" spans="1:10">
      <c r="A3236" s="5" t="s">
        <v>1573</v>
      </c>
      <c r="B3236" s="6">
        <v>44851.832133796299</v>
      </c>
      <c r="C3236" s="5" t="s">
        <v>515</v>
      </c>
      <c r="D3236" s="13">
        <v>51116962752</v>
      </c>
      <c r="E3236" s="5" t="s">
        <v>57</v>
      </c>
      <c r="H3236" s="9">
        <v>115.15</v>
      </c>
      <c r="I3236" s="5" t="s">
        <v>22</v>
      </c>
      <c r="J3236" s="5" t="s">
        <v>197</v>
      </c>
    </row>
    <row r="3237" spans="1:10">
      <c r="A3237" s="5" t="s">
        <v>1573</v>
      </c>
      <c r="B3237" s="6">
        <v>44851.832133796299</v>
      </c>
      <c r="C3237" s="5" t="s">
        <v>515</v>
      </c>
      <c r="D3237" s="13">
        <v>45143268446</v>
      </c>
      <c r="E3237" s="5" t="s">
        <v>57</v>
      </c>
      <c r="H3237" s="9">
        <v>108</v>
      </c>
      <c r="I3237" s="5" t="s">
        <v>22</v>
      </c>
      <c r="J3237" s="5" t="s">
        <v>197</v>
      </c>
    </row>
    <row r="3238" spans="1:10">
      <c r="A3238" s="5" t="s">
        <v>1573</v>
      </c>
      <c r="B3238" s="6">
        <v>44851.832133796299</v>
      </c>
      <c r="C3238" s="5" t="s">
        <v>515</v>
      </c>
      <c r="D3238" s="13">
        <v>45123020063</v>
      </c>
      <c r="E3238" s="5" t="s">
        <v>57</v>
      </c>
      <c r="H3238" s="9">
        <v>960</v>
      </c>
      <c r="I3238" s="5" t="s">
        <v>22</v>
      </c>
      <c r="J3238" s="5" t="s">
        <v>197</v>
      </c>
    </row>
    <row r="3239" spans="1:10">
      <c r="A3239" s="5" t="s">
        <v>1573</v>
      </c>
      <c r="B3239" s="6">
        <v>44851.832133796299</v>
      </c>
      <c r="C3239" s="5" t="s">
        <v>515</v>
      </c>
      <c r="D3239" s="13">
        <v>19340465531</v>
      </c>
      <c r="E3239" s="5" t="s">
        <v>57</v>
      </c>
      <c r="H3239" s="9">
        <v>5894.2</v>
      </c>
      <c r="I3239" s="5" t="s">
        <v>22</v>
      </c>
      <c r="J3239" s="5" t="s">
        <v>197</v>
      </c>
    </row>
    <row r="3240" spans="1:10">
      <c r="A3240" s="5" t="s">
        <v>1573</v>
      </c>
      <c r="B3240" s="6">
        <v>44851.832133796299</v>
      </c>
      <c r="C3240" s="5" t="s">
        <v>515</v>
      </c>
      <c r="D3240" s="13">
        <v>52216345394</v>
      </c>
      <c r="E3240" s="5" t="s">
        <v>57</v>
      </c>
      <c r="H3240" s="9">
        <v>220</v>
      </c>
      <c r="I3240" s="5" t="s">
        <v>22</v>
      </c>
      <c r="J3240" s="5" t="s">
        <v>197</v>
      </c>
    </row>
    <row r="3241" spans="1:10">
      <c r="A3241" s="5" t="s">
        <v>1573</v>
      </c>
      <c r="B3241" s="6">
        <v>44851.832133796299</v>
      </c>
      <c r="C3241" s="5" t="s">
        <v>515</v>
      </c>
      <c r="D3241" s="13">
        <v>45123020266</v>
      </c>
      <c r="E3241" s="5" t="s">
        <v>57</v>
      </c>
      <c r="H3241" s="9">
        <v>623.80999999999995</v>
      </c>
      <c r="I3241" s="5" t="s">
        <v>22</v>
      </c>
      <c r="J3241" s="5" t="s">
        <v>197</v>
      </c>
    </row>
    <row r="3242" spans="1:10">
      <c r="A3242" s="5" t="s">
        <v>1573</v>
      </c>
      <c r="B3242" s="6">
        <v>44851.832133796299</v>
      </c>
      <c r="C3242" s="5" t="s">
        <v>515</v>
      </c>
      <c r="D3242" s="13">
        <v>45152890001</v>
      </c>
      <c r="E3242" s="5" t="s">
        <v>57</v>
      </c>
      <c r="H3242" s="9">
        <v>1681.9</v>
      </c>
      <c r="I3242" s="5" t="s">
        <v>22</v>
      </c>
      <c r="J3242" s="5" t="s">
        <v>58</v>
      </c>
    </row>
    <row r="3243" spans="1:10">
      <c r="A3243" s="5" t="s">
        <v>1573</v>
      </c>
      <c r="B3243" s="6">
        <v>44851.832133796299</v>
      </c>
      <c r="C3243" s="5" t="s">
        <v>515</v>
      </c>
      <c r="D3243" s="11">
        <v>2974218868</v>
      </c>
      <c r="E3243" s="8" t="s">
        <v>184</v>
      </c>
      <c r="H3243" s="9">
        <v>3962</v>
      </c>
      <c r="I3243" s="5" t="s">
        <v>22</v>
      </c>
      <c r="J3243" s="5" t="s">
        <v>195</v>
      </c>
    </row>
    <row r="3244" spans="1:10">
      <c r="A3244" s="5" t="s">
        <v>1573</v>
      </c>
      <c r="B3244" s="6">
        <v>44851.832133796299</v>
      </c>
      <c r="C3244" s="5" t="s">
        <v>515</v>
      </c>
      <c r="D3244" s="11">
        <v>72898</v>
      </c>
      <c r="E3244" s="5" t="s">
        <v>194</v>
      </c>
      <c r="H3244" s="9">
        <v>17902.7</v>
      </c>
      <c r="I3244" s="5" t="s">
        <v>22</v>
      </c>
      <c r="J3244" s="5" t="s">
        <v>197</v>
      </c>
    </row>
    <row r="3245" spans="1:10">
      <c r="A3245" s="5" t="s">
        <v>1573</v>
      </c>
      <c r="B3245" s="6">
        <v>44851.832133796299</v>
      </c>
      <c r="C3245" s="5" t="s">
        <v>515</v>
      </c>
      <c r="D3245" s="11">
        <v>72898</v>
      </c>
      <c r="E3245" s="5" t="s">
        <v>194</v>
      </c>
      <c r="H3245" s="9">
        <v>7663.69</v>
      </c>
      <c r="I3245" s="5" t="s">
        <v>22</v>
      </c>
      <c r="J3245" s="5" t="s">
        <v>197</v>
      </c>
    </row>
    <row r="3246" spans="1:10">
      <c r="A3246" s="5" t="s">
        <v>1573</v>
      </c>
      <c r="B3246" s="6">
        <v>44851.832133796299</v>
      </c>
      <c r="C3246" s="5" t="s">
        <v>515</v>
      </c>
      <c r="D3246" s="11">
        <v>72898</v>
      </c>
      <c r="E3246" s="5" t="s">
        <v>194</v>
      </c>
      <c r="H3246" s="9">
        <v>155735.78</v>
      </c>
      <c r="I3246" s="5" t="s">
        <v>22</v>
      </c>
      <c r="J3246" s="5" t="s">
        <v>197</v>
      </c>
    </row>
    <row r="3247" spans="1:10">
      <c r="A3247" s="5" t="s">
        <v>1573</v>
      </c>
      <c r="B3247" s="6">
        <v>44851.832133796299</v>
      </c>
      <c r="C3247" s="5" t="s">
        <v>515</v>
      </c>
      <c r="D3247" s="13">
        <v>297102000870027</v>
      </c>
      <c r="E3247" s="5" t="s">
        <v>60</v>
      </c>
      <c r="H3247" s="9">
        <v>138475.70000000001</v>
      </c>
      <c r="I3247" s="5" t="s">
        <v>22</v>
      </c>
      <c r="J3247" s="5" t="s">
        <v>200</v>
      </c>
    </row>
    <row r="3248" spans="1:10">
      <c r="A3248" s="5" t="s">
        <v>1573</v>
      </c>
      <c r="B3248" s="6">
        <v>44851.832133796299</v>
      </c>
      <c r="C3248" s="5" t="s">
        <v>515</v>
      </c>
      <c r="D3248" s="13">
        <v>297102000870027</v>
      </c>
      <c r="E3248" s="5" t="s">
        <v>368</v>
      </c>
      <c r="H3248" s="9">
        <v>9744</v>
      </c>
      <c r="I3248" s="5" t="s">
        <v>22</v>
      </c>
      <c r="J3248" s="5" t="s">
        <v>200</v>
      </c>
    </row>
    <row r="3249" spans="1:10">
      <c r="A3249" s="5" t="s">
        <v>1573</v>
      </c>
      <c r="B3249" s="6">
        <v>44851.832133796299</v>
      </c>
      <c r="C3249" s="5" t="s">
        <v>515</v>
      </c>
      <c r="D3249" s="11">
        <v>72898</v>
      </c>
      <c r="E3249" s="5" t="s">
        <v>194</v>
      </c>
      <c r="H3249" s="9">
        <v>28.47</v>
      </c>
      <c r="I3249" s="5" t="s">
        <v>22</v>
      </c>
      <c r="J3249" s="5" t="s">
        <v>197</v>
      </c>
    </row>
    <row r="3250" spans="1:10">
      <c r="A3250" s="5" t="s">
        <v>1573</v>
      </c>
      <c r="B3250" s="6">
        <v>44851.832133796299</v>
      </c>
      <c r="C3250" s="5" t="s">
        <v>515</v>
      </c>
      <c r="D3250" s="11">
        <v>72898</v>
      </c>
      <c r="E3250" s="5" t="s">
        <v>194</v>
      </c>
      <c r="H3250" s="9">
        <v>133.83000000000001</v>
      </c>
      <c r="I3250" s="5" t="s">
        <v>22</v>
      </c>
      <c r="J3250" s="5" t="s">
        <v>197</v>
      </c>
    </row>
    <row r="3251" spans="1:10">
      <c r="A3251" s="5" t="s">
        <v>1573</v>
      </c>
      <c r="B3251" s="6">
        <v>44851.832133796299</v>
      </c>
      <c r="C3251" s="5" t="s">
        <v>515</v>
      </c>
      <c r="D3251" s="13">
        <v>295401006010020</v>
      </c>
      <c r="E3251" s="5" t="s">
        <v>60</v>
      </c>
      <c r="H3251" s="9">
        <v>97807.51</v>
      </c>
      <c r="I3251" s="5" t="s">
        <v>22</v>
      </c>
      <c r="J3251" s="8" t="s">
        <v>61</v>
      </c>
    </row>
    <row r="3252" spans="1:10">
      <c r="A3252" s="5" t="s">
        <v>1573</v>
      </c>
      <c r="B3252" s="6">
        <v>44851.832133796299</v>
      </c>
      <c r="C3252" s="5" t="s">
        <v>515</v>
      </c>
      <c r="D3252" s="13">
        <v>295401006010020</v>
      </c>
      <c r="E3252" s="5" t="s">
        <v>368</v>
      </c>
      <c r="H3252" s="9">
        <v>2088</v>
      </c>
      <c r="I3252" s="5" t="s">
        <v>22</v>
      </c>
      <c r="J3252" s="8" t="s">
        <v>61</v>
      </c>
    </row>
    <row r="3253" spans="1:10">
      <c r="A3253" s="5" t="s">
        <v>1573</v>
      </c>
      <c r="B3253" s="6">
        <v>44851.832133796299</v>
      </c>
      <c r="C3253" s="5" t="s">
        <v>515</v>
      </c>
      <c r="D3253" s="11">
        <v>72898</v>
      </c>
      <c r="E3253" s="5" t="s">
        <v>194</v>
      </c>
      <c r="H3253" s="9">
        <v>44.32</v>
      </c>
      <c r="I3253" s="5" t="s">
        <v>22</v>
      </c>
      <c r="J3253" s="5" t="s">
        <v>197</v>
      </c>
    </row>
    <row r="3254" spans="1:10">
      <c r="A3254" s="5" t="s">
        <v>1573</v>
      </c>
      <c r="B3254" s="6">
        <v>44851.832133796299</v>
      </c>
      <c r="C3254" s="5" t="s">
        <v>515</v>
      </c>
      <c r="D3254" s="11">
        <v>72898</v>
      </c>
      <c r="E3254" s="5" t="s">
        <v>194</v>
      </c>
      <c r="H3254" s="9">
        <v>210.57</v>
      </c>
      <c r="I3254" s="5" t="s">
        <v>22</v>
      </c>
      <c r="J3254" s="5" t="s">
        <v>197</v>
      </c>
    </row>
    <row r="3255" spans="1:10">
      <c r="A3255" s="5" t="s">
        <v>1573</v>
      </c>
      <c r="B3255" s="6">
        <v>44851.832133796299</v>
      </c>
      <c r="C3255" s="5" t="s">
        <v>515</v>
      </c>
      <c r="D3255" s="11">
        <v>72898</v>
      </c>
      <c r="E3255" s="5" t="s">
        <v>194</v>
      </c>
      <c r="H3255" s="9">
        <v>94.8</v>
      </c>
      <c r="I3255" s="5" t="s">
        <v>22</v>
      </c>
      <c r="J3255" s="5" t="s">
        <v>197</v>
      </c>
    </row>
    <row r="3256" spans="1:10">
      <c r="A3256" s="5" t="s">
        <v>1573</v>
      </c>
      <c r="B3256" s="6">
        <v>44851.832133796299</v>
      </c>
      <c r="C3256" s="5" t="s">
        <v>515</v>
      </c>
      <c r="D3256" s="11">
        <v>72898</v>
      </c>
      <c r="E3256" s="5" t="s">
        <v>194</v>
      </c>
      <c r="H3256" s="9">
        <v>129.80000000000001</v>
      </c>
      <c r="I3256" s="5" t="s">
        <v>22</v>
      </c>
      <c r="J3256" s="5" t="s">
        <v>197</v>
      </c>
    </row>
    <row r="3257" spans="1:10">
      <c r="A3257" s="5" t="s">
        <v>1573</v>
      </c>
      <c r="B3257" s="6">
        <v>44851.832133796299</v>
      </c>
      <c r="C3257" s="5" t="s">
        <v>515</v>
      </c>
      <c r="D3257" s="11">
        <v>72898</v>
      </c>
      <c r="E3257" s="5" t="s">
        <v>194</v>
      </c>
      <c r="H3257" s="9">
        <v>140.47999999999999</v>
      </c>
      <c r="I3257" s="5" t="s">
        <v>22</v>
      </c>
      <c r="J3257" s="5" t="s">
        <v>197</v>
      </c>
    </row>
    <row r="3258" spans="1:10">
      <c r="A3258" s="5" t="s">
        <v>1573</v>
      </c>
      <c r="B3258" s="6">
        <v>44851.832133796299</v>
      </c>
      <c r="C3258" s="5" t="s">
        <v>515</v>
      </c>
      <c r="D3258" s="11">
        <v>72898</v>
      </c>
      <c r="E3258" s="5" t="s">
        <v>194</v>
      </c>
      <c r="H3258" s="9">
        <v>119.6</v>
      </c>
      <c r="I3258" s="5" t="s">
        <v>22</v>
      </c>
      <c r="J3258" s="5" t="s">
        <v>197</v>
      </c>
    </row>
    <row r="3259" spans="1:10">
      <c r="A3259" s="5" t="s">
        <v>1573</v>
      </c>
      <c r="B3259" s="6">
        <v>44851.832133796299</v>
      </c>
      <c r="C3259" s="5" t="s">
        <v>515</v>
      </c>
      <c r="D3259" s="11">
        <v>72898</v>
      </c>
      <c r="E3259" s="5" t="s">
        <v>194</v>
      </c>
      <c r="H3259" s="9">
        <v>540.36</v>
      </c>
      <c r="I3259" s="5" t="s">
        <v>22</v>
      </c>
      <c r="J3259" s="5" t="s">
        <v>197</v>
      </c>
    </row>
    <row r="3260" spans="1:10">
      <c r="A3260" s="5" t="s">
        <v>1573</v>
      </c>
      <c r="B3260" s="6">
        <v>44851.832133796299</v>
      </c>
      <c r="C3260" s="5" t="s">
        <v>515</v>
      </c>
      <c r="D3260" s="11">
        <v>72898</v>
      </c>
      <c r="E3260" s="5" t="s">
        <v>194</v>
      </c>
      <c r="H3260" s="9">
        <v>29.9</v>
      </c>
      <c r="I3260" s="5" t="s">
        <v>22</v>
      </c>
      <c r="J3260" s="5" t="s">
        <v>197</v>
      </c>
    </row>
    <row r="3261" spans="1:10">
      <c r="A3261" s="5" t="s">
        <v>1573</v>
      </c>
      <c r="B3261" s="6">
        <v>44851.832133796299</v>
      </c>
      <c r="C3261" s="5" t="s">
        <v>515</v>
      </c>
      <c r="D3261" s="11">
        <v>72898</v>
      </c>
      <c r="E3261" s="5" t="s">
        <v>194</v>
      </c>
      <c r="H3261" s="9">
        <v>102.64</v>
      </c>
      <c r="I3261" s="5" t="s">
        <v>22</v>
      </c>
      <c r="J3261" s="5" t="s">
        <v>197</v>
      </c>
    </row>
    <row r="3262" spans="1:10">
      <c r="A3262" s="5" t="s">
        <v>1573</v>
      </c>
      <c r="B3262" s="6">
        <v>44851.832133796299</v>
      </c>
      <c r="C3262" s="5" t="s">
        <v>515</v>
      </c>
      <c r="D3262" s="11">
        <v>72898</v>
      </c>
      <c r="E3262" s="5" t="s">
        <v>194</v>
      </c>
      <c r="H3262" s="9">
        <v>65.28</v>
      </c>
      <c r="I3262" s="5" t="s">
        <v>22</v>
      </c>
      <c r="J3262" s="5" t="s">
        <v>197</v>
      </c>
    </row>
    <row r="3263" spans="1:10">
      <c r="A3263" s="5" t="s">
        <v>1573</v>
      </c>
      <c r="B3263" s="6">
        <v>44851.832133796299</v>
      </c>
      <c r="C3263" s="5" t="s">
        <v>515</v>
      </c>
      <c r="D3263" s="11">
        <v>72898</v>
      </c>
      <c r="E3263" s="5" t="s">
        <v>194</v>
      </c>
      <c r="H3263" s="9">
        <v>312.89999999999998</v>
      </c>
      <c r="I3263" s="5" t="s">
        <v>22</v>
      </c>
      <c r="J3263" s="5" t="s">
        <v>197</v>
      </c>
    </row>
    <row r="3264" spans="1:10">
      <c r="A3264" s="5" t="s">
        <v>1573</v>
      </c>
      <c r="B3264" s="6">
        <v>44851.832133796299</v>
      </c>
      <c r="C3264" s="5" t="s">
        <v>515</v>
      </c>
      <c r="D3264" s="11">
        <v>72898</v>
      </c>
      <c r="E3264" s="5" t="s">
        <v>194</v>
      </c>
      <c r="H3264" s="9">
        <v>171.36</v>
      </c>
      <c r="I3264" s="5" t="s">
        <v>22</v>
      </c>
      <c r="J3264" s="5" t="s">
        <v>197</v>
      </c>
    </row>
    <row r="3265" spans="1:10">
      <c r="A3265" s="5" t="s">
        <v>1573</v>
      </c>
      <c r="B3265" s="6">
        <v>44851.832133796299</v>
      </c>
      <c r="C3265" s="5" t="s">
        <v>515</v>
      </c>
      <c r="D3265" s="11">
        <v>72898</v>
      </c>
      <c r="E3265" s="5" t="s">
        <v>194</v>
      </c>
      <c r="H3265" s="9">
        <v>259.60000000000002</v>
      </c>
      <c r="I3265" s="5" t="s">
        <v>22</v>
      </c>
      <c r="J3265" s="5" t="s">
        <v>197</v>
      </c>
    </row>
    <row r="3266" spans="1:10">
      <c r="A3266" s="5" t="s">
        <v>1573</v>
      </c>
      <c r="B3266" s="6">
        <v>44851.832133796299</v>
      </c>
      <c r="C3266" s="5" t="s">
        <v>515</v>
      </c>
      <c r="D3266" s="11">
        <v>72898</v>
      </c>
      <c r="E3266" s="5" t="s">
        <v>194</v>
      </c>
      <c r="H3266" s="9">
        <v>77.569999999999993</v>
      </c>
      <c r="I3266" s="5" t="s">
        <v>22</v>
      </c>
      <c r="J3266" s="5" t="s">
        <v>197</v>
      </c>
    </row>
    <row r="3267" spans="1:10">
      <c r="A3267" s="5" t="s">
        <v>1573</v>
      </c>
      <c r="B3267" s="6">
        <v>44851.832133796299</v>
      </c>
      <c r="C3267" s="5" t="s">
        <v>515</v>
      </c>
      <c r="D3267" s="11">
        <v>72898</v>
      </c>
      <c r="E3267" s="5" t="s">
        <v>194</v>
      </c>
      <c r="H3267" s="9">
        <v>186.66</v>
      </c>
      <c r="I3267" s="5" t="s">
        <v>22</v>
      </c>
      <c r="J3267" s="5" t="s">
        <v>197</v>
      </c>
    </row>
    <row r="3268" spans="1:10">
      <c r="A3268" s="5" t="s">
        <v>1573</v>
      </c>
      <c r="B3268" s="6">
        <v>44851.832133796299</v>
      </c>
      <c r="C3268" s="5" t="s">
        <v>515</v>
      </c>
      <c r="D3268" s="11">
        <v>72898</v>
      </c>
      <c r="E3268" s="5" t="s">
        <v>194</v>
      </c>
      <c r="H3268" s="9">
        <v>147.9</v>
      </c>
      <c r="I3268" s="5" t="s">
        <v>22</v>
      </c>
      <c r="J3268" s="5" t="s">
        <v>197</v>
      </c>
    </row>
    <row r="3269" spans="1:10">
      <c r="A3269" s="5" t="s">
        <v>1573</v>
      </c>
      <c r="B3269" s="6">
        <v>44851.832133796299</v>
      </c>
      <c r="C3269" s="5" t="s">
        <v>515</v>
      </c>
      <c r="D3269" s="11">
        <v>72898</v>
      </c>
      <c r="E3269" s="5" t="s">
        <v>194</v>
      </c>
      <c r="H3269" s="9">
        <v>138.84</v>
      </c>
      <c r="I3269" s="5" t="s">
        <v>22</v>
      </c>
      <c r="J3269" s="5" t="s">
        <v>197</v>
      </c>
    </row>
    <row r="3270" spans="1:10">
      <c r="A3270" s="5" t="s">
        <v>1573</v>
      </c>
      <c r="B3270" s="6">
        <v>44851.832133796299</v>
      </c>
      <c r="C3270" s="5" t="s">
        <v>515</v>
      </c>
      <c r="D3270" s="11">
        <v>72898</v>
      </c>
      <c r="E3270" s="5" t="s">
        <v>194</v>
      </c>
      <c r="H3270" s="9">
        <v>158.33000000000001</v>
      </c>
      <c r="I3270" s="5" t="s">
        <v>22</v>
      </c>
      <c r="J3270" s="5" t="s">
        <v>197</v>
      </c>
    </row>
    <row r="3271" spans="1:10">
      <c r="A3271" s="5" t="s">
        <v>1573</v>
      </c>
      <c r="B3271" s="6">
        <v>44851.832133796299</v>
      </c>
      <c r="C3271" s="5" t="s">
        <v>515</v>
      </c>
      <c r="D3271" s="11">
        <v>72898</v>
      </c>
      <c r="E3271" s="5" t="s">
        <v>194</v>
      </c>
      <c r="H3271" s="9">
        <v>24.41</v>
      </c>
      <c r="I3271" s="5" t="s">
        <v>22</v>
      </c>
      <c r="J3271" s="5" t="s">
        <v>197</v>
      </c>
    </row>
    <row r="3272" spans="1:10">
      <c r="A3272" s="5" t="s">
        <v>1573</v>
      </c>
      <c r="B3272" s="6">
        <v>44851.832133796299</v>
      </c>
      <c r="C3272" s="5" t="s">
        <v>515</v>
      </c>
      <c r="D3272" s="11">
        <v>728981</v>
      </c>
      <c r="E3272" s="5" t="s">
        <v>194</v>
      </c>
      <c r="H3272" s="9">
        <v>129.80000000000001</v>
      </c>
      <c r="I3272" s="5" t="s">
        <v>22</v>
      </c>
      <c r="J3272" s="5" t="s">
        <v>197</v>
      </c>
    </row>
    <row r="3273" spans="1:10">
      <c r="A3273" s="5" t="s">
        <v>1573</v>
      </c>
      <c r="B3273" s="6">
        <v>44851.832133796299</v>
      </c>
      <c r="C3273" s="5" t="s">
        <v>515</v>
      </c>
      <c r="D3273" s="11">
        <v>72898</v>
      </c>
      <c r="E3273" s="5" t="s">
        <v>194</v>
      </c>
      <c r="H3273" s="9">
        <v>59.8</v>
      </c>
      <c r="I3273" s="5" t="s">
        <v>22</v>
      </c>
      <c r="J3273" s="5" t="s">
        <v>197</v>
      </c>
    </row>
    <row r="3274" spans="1:10">
      <c r="A3274" s="5" t="s">
        <v>1573</v>
      </c>
      <c r="B3274" s="6">
        <v>44851.832133796299</v>
      </c>
      <c r="C3274" s="5" t="s">
        <v>515</v>
      </c>
      <c r="D3274" s="11">
        <v>72898</v>
      </c>
      <c r="E3274" s="5" t="s">
        <v>194</v>
      </c>
      <c r="H3274" s="9">
        <v>167.39</v>
      </c>
      <c r="I3274" s="5" t="s">
        <v>22</v>
      </c>
      <c r="J3274" s="5" t="s">
        <v>197</v>
      </c>
    </row>
    <row r="3275" spans="1:10">
      <c r="A3275" s="5" t="s">
        <v>1573</v>
      </c>
      <c r="B3275" s="6">
        <v>44851.832133796299</v>
      </c>
      <c r="C3275" s="5" t="s">
        <v>515</v>
      </c>
      <c r="D3275" s="11">
        <v>72898</v>
      </c>
      <c r="E3275" s="5" t="s">
        <v>194</v>
      </c>
      <c r="H3275" s="9">
        <v>75.599999999999994</v>
      </c>
      <c r="I3275" s="5" t="s">
        <v>22</v>
      </c>
      <c r="J3275" s="5" t="s">
        <v>197</v>
      </c>
    </row>
    <row r="3276" spans="1:10">
      <c r="A3276" s="5" t="s">
        <v>1573</v>
      </c>
      <c r="B3276" s="6">
        <v>44851.832133796299</v>
      </c>
      <c r="C3276" s="5" t="s">
        <v>515</v>
      </c>
      <c r="D3276" s="11">
        <v>728982</v>
      </c>
      <c r="E3276" s="5" t="s">
        <v>194</v>
      </c>
      <c r="H3276" s="9">
        <v>59.8</v>
      </c>
      <c r="I3276" s="5" t="s">
        <v>22</v>
      </c>
      <c r="J3276" s="5" t="s">
        <v>197</v>
      </c>
    </row>
    <row r="3277" spans="1:10">
      <c r="A3277" s="5" t="s">
        <v>1573</v>
      </c>
      <c r="B3277" s="6">
        <v>44851.832133796299</v>
      </c>
      <c r="C3277" s="5" t="s">
        <v>515</v>
      </c>
      <c r="D3277" s="11">
        <v>72898</v>
      </c>
      <c r="E3277" s="5" t="s">
        <v>194</v>
      </c>
      <c r="H3277" s="9">
        <v>106.35</v>
      </c>
      <c r="I3277" s="5" t="s">
        <v>22</v>
      </c>
      <c r="J3277" s="5" t="s">
        <v>197</v>
      </c>
    </row>
    <row r="3278" spans="1:10">
      <c r="A3278" s="5" t="s">
        <v>1573</v>
      </c>
      <c r="B3278" s="6">
        <v>44851.832133796299</v>
      </c>
      <c r="C3278" s="5" t="s">
        <v>515</v>
      </c>
      <c r="D3278" s="11">
        <v>728983</v>
      </c>
      <c r="E3278" s="5" t="s">
        <v>194</v>
      </c>
      <c r="H3278" s="9">
        <v>171.36</v>
      </c>
      <c r="I3278" s="5" t="s">
        <v>22</v>
      </c>
      <c r="J3278" s="5" t="s">
        <v>197</v>
      </c>
    </row>
    <row r="3279" spans="1:10">
      <c r="A3279" s="5" t="s">
        <v>1573</v>
      </c>
      <c r="B3279" s="6">
        <v>44851.832133796299</v>
      </c>
      <c r="C3279" s="5" t="s">
        <v>515</v>
      </c>
      <c r="D3279" s="11">
        <v>72898</v>
      </c>
      <c r="E3279" s="5" t="s">
        <v>194</v>
      </c>
      <c r="H3279" s="9">
        <v>1822.29</v>
      </c>
      <c r="I3279" s="5" t="s">
        <v>22</v>
      </c>
      <c r="J3279" s="5" t="s">
        <v>197</v>
      </c>
    </row>
    <row r="3280" spans="1:10">
      <c r="A3280" s="5" t="s">
        <v>1573</v>
      </c>
      <c r="B3280" s="6">
        <v>44851.832133796299</v>
      </c>
      <c r="C3280" s="5" t="s">
        <v>515</v>
      </c>
      <c r="D3280" s="11">
        <v>72898</v>
      </c>
      <c r="E3280" s="5" t="s">
        <v>194</v>
      </c>
      <c r="H3280" s="9">
        <v>423.96</v>
      </c>
      <c r="I3280" s="5" t="s">
        <v>22</v>
      </c>
      <c r="J3280" s="5" t="s">
        <v>197</v>
      </c>
    </row>
    <row r="3281" spans="1:10">
      <c r="A3281" s="5" t="s">
        <v>1573</v>
      </c>
      <c r="B3281" s="6">
        <v>44851.832133796299</v>
      </c>
      <c r="C3281" s="5" t="s">
        <v>515</v>
      </c>
      <c r="D3281" s="11">
        <v>72898</v>
      </c>
      <c r="E3281" s="5" t="s">
        <v>194</v>
      </c>
      <c r="H3281" s="9">
        <v>235.48</v>
      </c>
      <c r="I3281" s="5" t="s">
        <v>22</v>
      </c>
      <c r="J3281" s="5" t="s">
        <v>197</v>
      </c>
    </row>
    <row r="3282" spans="1:10">
      <c r="A3282" s="5" t="s">
        <v>1573</v>
      </c>
      <c r="B3282" s="6">
        <v>44851.832133796299</v>
      </c>
      <c r="C3282" s="5" t="s">
        <v>515</v>
      </c>
      <c r="D3282" s="11">
        <v>72898</v>
      </c>
      <c r="E3282" s="5" t="s">
        <v>194</v>
      </c>
      <c r="H3282" s="9">
        <v>147.18</v>
      </c>
      <c r="I3282" s="5" t="s">
        <v>22</v>
      </c>
      <c r="J3282" s="5" t="s">
        <v>197</v>
      </c>
    </row>
    <row r="3283" spans="1:10">
      <c r="A3283" s="5" t="s">
        <v>1573</v>
      </c>
      <c r="B3283" s="6">
        <v>44851.832133796299</v>
      </c>
      <c r="C3283" s="5" t="s">
        <v>515</v>
      </c>
      <c r="D3283" s="11">
        <v>72898</v>
      </c>
      <c r="E3283" s="5" t="s">
        <v>194</v>
      </c>
      <c r="H3283" s="9">
        <v>45.3</v>
      </c>
      <c r="I3283" s="5" t="s">
        <v>22</v>
      </c>
      <c r="J3283" s="5" t="s">
        <v>197</v>
      </c>
    </row>
    <row r="3284" spans="1:10">
      <c r="A3284" s="5" t="s">
        <v>1573</v>
      </c>
      <c r="B3284" s="6">
        <v>44851.832133796299</v>
      </c>
      <c r="C3284" s="5" t="s">
        <v>515</v>
      </c>
      <c r="D3284" s="11">
        <v>72898</v>
      </c>
      <c r="E3284" s="5" t="s">
        <v>194</v>
      </c>
      <c r="H3284" s="9">
        <v>226.16</v>
      </c>
      <c r="I3284" s="5" t="s">
        <v>22</v>
      </c>
      <c r="J3284" s="5" t="s">
        <v>197</v>
      </c>
    </row>
    <row r="3285" spans="1:10">
      <c r="A3285" s="5" t="s">
        <v>1573</v>
      </c>
      <c r="B3285" s="6">
        <v>44851.832133796299</v>
      </c>
      <c r="C3285" s="5" t="s">
        <v>515</v>
      </c>
      <c r="D3285" s="11">
        <v>72898</v>
      </c>
      <c r="E3285" s="5" t="s">
        <v>194</v>
      </c>
      <c r="H3285" s="9">
        <v>95.88</v>
      </c>
      <c r="I3285" s="5" t="s">
        <v>22</v>
      </c>
      <c r="J3285" s="5" t="s">
        <v>197</v>
      </c>
    </row>
    <row r="3286" spans="1:10">
      <c r="A3286" s="5" t="s">
        <v>1573</v>
      </c>
      <c r="B3286" s="6">
        <v>44851.832133796299</v>
      </c>
      <c r="C3286" s="5" t="s">
        <v>515</v>
      </c>
      <c r="D3286" s="11">
        <v>72898</v>
      </c>
      <c r="E3286" s="5" t="s">
        <v>194</v>
      </c>
      <c r="H3286" s="9">
        <v>85.68</v>
      </c>
      <c r="I3286" s="5" t="s">
        <v>22</v>
      </c>
      <c r="J3286" s="5" t="s">
        <v>197</v>
      </c>
    </row>
    <row r="3287" spans="1:10">
      <c r="A3287" s="5" t="s">
        <v>1573</v>
      </c>
      <c r="B3287" s="6">
        <v>44851.832133796299</v>
      </c>
      <c r="C3287" s="5" t="s">
        <v>515</v>
      </c>
      <c r="D3287" s="11">
        <v>72898</v>
      </c>
      <c r="E3287" s="5" t="s">
        <v>194</v>
      </c>
      <c r="H3287" s="9">
        <v>574.66</v>
      </c>
      <c r="I3287" s="5" t="s">
        <v>22</v>
      </c>
      <c r="J3287" s="5" t="s">
        <v>197</v>
      </c>
    </row>
    <row r="3288" spans="1:10">
      <c r="A3288" s="5" t="s">
        <v>1573</v>
      </c>
      <c r="B3288" s="6">
        <v>44851.832133796299</v>
      </c>
      <c r="C3288" s="5" t="s">
        <v>515</v>
      </c>
      <c r="D3288" s="11">
        <v>72898</v>
      </c>
      <c r="E3288" s="5" t="s">
        <v>194</v>
      </c>
      <c r="H3288" s="9">
        <v>3327.51</v>
      </c>
      <c r="I3288" s="5" t="s">
        <v>22</v>
      </c>
      <c r="J3288" s="5" t="s">
        <v>197</v>
      </c>
    </row>
    <row r="3289" spans="1:10">
      <c r="A3289" s="5" t="s">
        <v>1573</v>
      </c>
      <c r="B3289" s="6">
        <v>44851.832133796299</v>
      </c>
      <c r="C3289" s="5" t="s">
        <v>515</v>
      </c>
      <c r="D3289" s="11">
        <v>72898</v>
      </c>
      <c r="E3289" s="5" t="s">
        <v>194</v>
      </c>
      <c r="H3289" s="9">
        <v>2878.76</v>
      </c>
      <c r="I3289" s="5" t="s">
        <v>22</v>
      </c>
      <c r="J3289" s="5" t="s">
        <v>197</v>
      </c>
    </row>
    <row r="3290" spans="1:10">
      <c r="A3290" s="5" t="s">
        <v>1573</v>
      </c>
      <c r="B3290" s="6">
        <v>44851.832133796299</v>
      </c>
      <c r="C3290" s="5" t="s">
        <v>515</v>
      </c>
      <c r="D3290" s="11">
        <v>72898</v>
      </c>
      <c r="E3290" s="5" t="s">
        <v>194</v>
      </c>
      <c r="H3290" s="9">
        <v>847.78</v>
      </c>
      <c r="I3290" s="5" t="s">
        <v>22</v>
      </c>
      <c r="J3290" s="5" t="s">
        <v>197</v>
      </c>
    </row>
    <row r="3291" spans="1:10">
      <c r="A3291" s="5" t="s">
        <v>1573</v>
      </c>
      <c r="B3291" s="6">
        <v>44851.832133796299</v>
      </c>
      <c r="C3291" s="5" t="s">
        <v>515</v>
      </c>
      <c r="D3291" s="11">
        <v>72898</v>
      </c>
      <c r="E3291" s="5" t="s">
        <v>194</v>
      </c>
      <c r="H3291" s="9">
        <v>184.3</v>
      </c>
      <c r="I3291" s="5" t="s">
        <v>22</v>
      </c>
      <c r="J3291" s="5" t="s">
        <v>197</v>
      </c>
    </row>
    <row r="3292" spans="1:10">
      <c r="A3292" s="5" t="s">
        <v>1573</v>
      </c>
      <c r="B3292" s="6">
        <v>44851.832133796299</v>
      </c>
      <c r="C3292" s="5" t="s">
        <v>515</v>
      </c>
      <c r="D3292" s="11">
        <v>72898</v>
      </c>
      <c r="E3292" s="5" t="s">
        <v>194</v>
      </c>
      <c r="H3292" s="9">
        <v>34.869999999999997</v>
      </c>
      <c r="I3292" s="5" t="s">
        <v>22</v>
      </c>
      <c r="J3292" s="5" t="s">
        <v>197</v>
      </c>
    </row>
    <row r="3293" spans="1:10">
      <c r="A3293" s="5" t="s">
        <v>1573</v>
      </c>
      <c r="B3293" s="6">
        <v>44851.832133796299</v>
      </c>
      <c r="C3293" s="5" t="s">
        <v>515</v>
      </c>
      <c r="D3293" s="11">
        <v>72898</v>
      </c>
      <c r="E3293" s="5" t="s">
        <v>194</v>
      </c>
      <c r="H3293" s="9">
        <v>400.54</v>
      </c>
      <c r="I3293" s="5" t="s">
        <v>22</v>
      </c>
      <c r="J3293" s="5" t="s">
        <v>197</v>
      </c>
    </row>
    <row r="3294" spans="1:10">
      <c r="A3294" s="5" t="s">
        <v>1573</v>
      </c>
      <c r="B3294" s="6">
        <v>44851.832133796299</v>
      </c>
      <c r="C3294" s="5" t="s">
        <v>515</v>
      </c>
      <c r="D3294" s="11">
        <v>72898</v>
      </c>
      <c r="E3294" s="5" t="s">
        <v>194</v>
      </c>
      <c r="H3294" s="9">
        <v>554.4</v>
      </c>
      <c r="I3294" s="5" t="s">
        <v>22</v>
      </c>
      <c r="J3294" s="5" t="s">
        <v>197</v>
      </c>
    </row>
    <row r="3295" spans="1:10">
      <c r="A3295" s="5" t="s">
        <v>1573</v>
      </c>
      <c r="B3295" s="6">
        <v>44851.832133796299</v>
      </c>
      <c r="C3295" s="5" t="s">
        <v>515</v>
      </c>
      <c r="D3295" s="11">
        <v>72898</v>
      </c>
      <c r="E3295" s="5" t="s">
        <v>194</v>
      </c>
      <c r="H3295" s="9">
        <v>142.15</v>
      </c>
      <c r="I3295" s="5" t="s">
        <v>22</v>
      </c>
      <c r="J3295" s="5" t="s">
        <v>197</v>
      </c>
    </row>
    <row r="3296" spans="1:10">
      <c r="A3296" s="5" t="s">
        <v>1573</v>
      </c>
      <c r="B3296" s="6">
        <v>44851.832133796299</v>
      </c>
      <c r="C3296" s="5" t="s">
        <v>515</v>
      </c>
      <c r="D3296" s="11">
        <v>72898</v>
      </c>
      <c r="E3296" s="5" t="s">
        <v>194</v>
      </c>
      <c r="H3296" s="9">
        <v>604.94000000000005</v>
      </c>
      <c r="I3296" s="5" t="s">
        <v>22</v>
      </c>
      <c r="J3296" s="5" t="s">
        <v>197</v>
      </c>
    </row>
    <row r="3297" spans="1:10">
      <c r="A3297" s="5" t="s">
        <v>1573</v>
      </c>
      <c r="B3297" s="6">
        <v>44851.832133796299</v>
      </c>
      <c r="C3297" s="5" t="s">
        <v>515</v>
      </c>
      <c r="D3297" s="11">
        <v>72898</v>
      </c>
      <c r="E3297" s="5" t="s">
        <v>194</v>
      </c>
      <c r="H3297" s="9">
        <v>524.41</v>
      </c>
      <c r="I3297" s="5" t="s">
        <v>22</v>
      </c>
      <c r="J3297" s="5" t="s">
        <v>197</v>
      </c>
    </row>
    <row r="3298" spans="1:10">
      <c r="A3298" s="5" t="s">
        <v>1573</v>
      </c>
      <c r="B3298" s="6">
        <v>44851.832133796299</v>
      </c>
      <c r="C3298" s="5" t="s">
        <v>515</v>
      </c>
      <c r="D3298" s="11">
        <v>72898</v>
      </c>
      <c r="E3298" s="5" t="s">
        <v>194</v>
      </c>
      <c r="H3298" s="9">
        <v>141.80000000000001</v>
      </c>
      <c r="I3298" s="5" t="s">
        <v>22</v>
      </c>
      <c r="J3298" s="5" t="s">
        <v>197</v>
      </c>
    </row>
    <row r="3299" spans="1:10">
      <c r="A3299" s="5" t="s">
        <v>1573</v>
      </c>
      <c r="B3299" s="6">
        <v>44851.832133796299</v>
      </c>
      <c r="C3299" s="5" t="s">
        <v>515</v>
      </c>
      <c r="D3299" s="13">
        <v>295401006010023</v>
      </c>
      <c r="E3299" s="5" t="s">
        <v>60</v>
      </c>
      <c r="H3299" s="9">
        <v>207003.3</v>
      </c>
      <c r="I3299" s="5" t="s">
        <v>22</v>
      </c>
      <c r="J3299" s="5" t="s">
        <v>195</v>
      </c>
    </row>
    <row r="3300" spans="1:10">
      <c r="A3300" s="5" t="s">
        <v>1573</v>
      </c>
      <c r="B3300" s="6">
        <v>44851.832133796299</v>
      </c>
      <c r="C3300" s="5" t="s">
        <v>515</v>
      </c>
      <c r="D3300" s="13">
        <v>295401006010023</v>
      </c>
      <c r="E3300" s="5" t="s">
        <v>368</v>
      </c>
      <c r="H3300" s="9">
        <v>1392</v>
      </c>
      <c r="I3300" s="5" t="s">
        <v>22</v>
      </c>
      <c r="J3300" s="5" t="s">
        <v>195</v>
      </c>
    </row>
    <row r="3301" spans="1:10">
      <c r="A3301" s="5" t="s">
        <v>1573</v>
      </c>
      <c r="B3301" s="6">
        <v>44851.832133796299</v>
      </c>
      <c r="C3301" s="5" t="s">
        <v>515</v>
      </c>
      <c r="D3301" s="11"/>
      <c r="E3301" s="8"/>
      <c r="F3301" s="9">
        <v>0.8</v>
      </c>
      <c r="I3301" s="7" t="s">
        <v>9</v>
      </c>
      <c r="J3301" s="5" t="s">
        <v>197</v>
      </c>
    </row>
    <row r="3302" spans="1:10">
      <c r="A3302" s="5" t="s">
        <v>1573</v>
      </c>
      <c r="B3302" s="6">
        <v>44851.832133796299</v>
      </c>
      <c r="C3302" s="5" t="s">
        <v>515</v>
      </c>
      <c r="D3302" s="11"/>
      <c r="E3302" s="8"/>
      <c r="F3302" s="9">
        <v>16737</v>
      </c>
      <c r="I3302" s="7" t="s">
        <v>9</v>
      </c>
      <c r="J3302" s="8" t="s">
        <v>63</v>
      </c>
    </row>
    <row r="3303" spans="1:10">
      <c r="A3303" s="5" t="s">
        <v>1573</v>
      </c>
      <c r="B3303" s="6">
        <v>44851.832133796299</v>
      </c>
      <c r="C3303" s="5" t="s">
        <v>515</v>
      </c>
      <c r="D3303" s="11"/>
      <c r="E3303" s="8"/>
      <c r="F3303" s="9">
        <v>2011.8</v>
      </c>
      <c r="I3303" s="7" t="s">
        <v>9</v>
      </c>
      <c r="J3303" s="8" t="s">
        <v>187</v>
      </c>
    </row>
    <row r="3304" spans="1:10">
      <c r="A3304" s="5" t="s">
        <v>1573</v>
      </c>
      <c r="B3304" s="6">
        <v>44851.832133796299</v>
      </c>
      <c r="C3304" s="5" t="s">
        <v>515</v>
      </c>
      <c r="D3304" s="11"/>
      <c r="E3304" s="8"/>
      <c r="F3304" s="9">
        <v>18608</v>
      </c>
      <c r="I3304" s="7" t="s">
        <v>9</v>
      </c>
      <c r="J3304" s="5" t="s">
        <v>64</v>
      </c>
    </row>
    <row r="3305" spans="1:10">
      <c r="A3305" s="5" t="s">
        <v>1573</v>
      </c>
      <c r="B3305" s="6">
        <v>44851.832133796299</v>
      </c>
      <c r="C3305" s="5" t="s">
        <v>515</v>
      </c>
      <c r="D3305" s="11"/>
      <c r="E3305" s="8"/>
      <c r="F3305" s="9">
        <v>4392.8</v>
      </c>
      <c r="I3305" s="7" t="s">
        <v>9</v>
      </c>
      <c r="J3305" s="5" t="s">
        <v>271</v>
      </c>
    </row>
    <row r="3306" spans="1:10">
      <c r="A3306" s="5" t="s">
        <v>1573</v>
      </c>
      <c r="B3306" s="6">
        <v>44851.832133796299</v>
      </c>
      <c r="C3306" s="5" t="s">
        <v>515</v>
      </c>
      <c r="D3306" s="11"/>
      <c r="E3306" s="8"/>
      <c r="F3306" s="9">
        <v>13132</v>
      </c>
      <c r="I3306" s="7" t="s">
        <v>9</v>
      </c>
      <c r="J3306" s="8" t="s">
        <v>189</v>
      </c>
    </row>
    <row r="3307" spans="1:10">
      <c r="A3307" s="5" t="s">
        <v>1573</v>
      </c>
      <c r="B3307" s="6">
        <v>44851.832133796299</v>
      </c>
      <c r="C3307" s="5" t="s">
        <v>515</v>
      </c>
      <c r="D3307" s="11"/>
      <c r="E3307" s="8"/>
      <c r="F3307" s="9">
        <v>844.2</v>
      </c>
      <c r="I3307" s="7" t="s">
        <v>9</v>
      </c>
      <c r="J3307" s="5" t="s">
        <v>272</v>
      </c>
    </row>
    <row r="3308" spans="1:10">
      <c r="A3308" s="5" t="s">
        <v>1573</v>
      </c>
      <c r="B3308" s="6">
        <v>44851.832133796299</v>
      </c>
      <c r="C3308" s="5" t="s">
        <v>515</v>
      </c>
      <c r="D3308" s="11"/>
      <c r="E3308" s="8"/>
      <c r="F3308" s="9">
        <v>34817.4</v>
      </c>
      <c r="I3308" s="7" t="s">
        <v>9</v>
      </c>
      <c r="J3308" s="8" t="s">
        <v>190</v>
      </c>
    </row>
    <row r="3309" spans="1:10">
      <c r="A3309" s="5" t="s">
        <v>1573</v>
      </c>
      <c r="B3309" s="6">
        <v>44851.832133796299</v>
      </c>
      <c r="C3309" s="5" t="s">
        <v>515</v>
      </c>
      <c r="D3309" s="11"/>
      <c r="E3309" s="8"/>
      <c r="F3309" s="9">
        <v>1650</v>
      </c>
      <c r="I3309" s="7" t="s">
        <v>9</v>
      </c>
      <c r="J3309" s="8" t="s">
        <v>205</v>
      </c>
    </row>
    <row r="3310" spans="1:10">
      <c r="A3310" s="5" t="s">
        <v>1573</v>
      </c>
      <c r="B3310" s="6">
        <v>44851.832133796299</v>
      </c>
      <c r="C3310" s="5" t="s">
        <v>515</v>
      </c>
      <c r="D3310" s="11"/>
      <c r="E3310" s="8"/>
      <c r="F3310" s="9">
        <v>404</v>
      </c>
      <c r="I3310" s="7" t="s">
        <v>9</v>
      </c>
      <c r="J3310" s="8" t="s">
        <v>199</v>
      </c>
    </row>
    <row r="3311" spans="1:10">
      <c r="A3311" s="5" t="s">
        <v>1573</v>
      </c>
      <c r="B3311" s="6">
        <v>44851.832133796299</v>
      </c>
      <c r="C3311" s="5" t="s">
        <v>515</v>
      </c>
      <c r="D3311" s="11"/>
      <c r="E3311" s="8"/>
      <c r="F3311" s="9">
        <v>8917.2000000000007</v>
      </c>
      <c r="I3311" s="7" t="s">
        <v>9</v>
      </c>
      <c r="J3311" s="8" t="s">
        <v>273</v>
      </c>
    </row>
    <row r="3312" spans="1:10">
      <c r="A3312" s="5" t="s">
        <v>1573</v>
      </c>
      <c r="B3312" s="6">
        <v>44851.832133796299</v>
      </c>
      <c r="C3312" s="5" t="s">
        <v>515</v>
      </c>
      <c r="D3312" s="11"/>
      <c r="E3312" s="8"/>
      <c r="F3312" s="9">
        <v>5670.1</v>
      </c>
      <c r="I3312" s="7" t="s">
        <v>9</v>
      </c>
      <c r="J3312" s="8" t="s">
        <v>274</v>
      </c>
    </row>
    <row r="3313" spans="1:10">
      <c r="A3313" s="5" t="s">
        <v>1573</v>
      </c>
      <c r="B3313" s="6">
        <v>44851.832133796299</v>
      </c>
      <c r="C3313" s="5" t="s">
        <v>515</v>
      </c>
      <c r="D3313" s="11"/>
      <c r="E3313" s="8"/>
      <c r="F3313" s="9">
        <v>10252.5</v>
      </c>
      <c r="I3313" s="7" t="s">
        <v>9</v>
      </c>
      <c r="J3313" s="8" t="s">
        <v>66</v>
      </c>
    </row>
    <row r="3314" spans="1:10">
      <c r="A3314" s="5" t="s">
        <v>1573</v>
      </c>
      <c r="B3314" s="6">
        <v>44851.832133796299</v>
      </c>
      <c r="C3314" s="5" t="s">
        <v>515</v>
      </c>
      <c r="D3314" s="11"/>
      <c r="E3314" s="8"/>
      <c r="F3314" s="9">
        <v>9557.2000000000007</v>
      </c>
      <c r="I3314" s="7" t="s">
        <v>9</v>
      </c>
      <c r="J3314" s="8" t="s">
        <v>275</v>
      </c>
    </row>
    <row r="3315" spans="1:10">
      <c r="A3315" s="5" t="s">
        <v>1573</v>
      </c>
      <c r="B3315" s="6">
        <v>44851.832133796299</v>
      </c>
      <c r="C3315" s="5" t="s">
        <v>515</v>
      </c>
      <c r="D3315" s="11"/>
      <c r="E3315" s="8"/>
      <c r="F3315" s="9">
        <v>6153</v>
      </c>
      <c r="I3315" s="7" t="s">
        <v>9</v>
      </c>
      <c r="J3315" s="8" t="s">
        <v>276</v>
      </c>
    </row>
    <row r="3316" spans="1:10">
      <c r="A3316" s="5" t="s">
        <v>1573</v>
      </c>
      <c r="B3316" s="6">
        <v>44851.832133796299</v>
      </c>
      <c r="C3316" s="5" t="s">
        <v>515</v>
      </c>
      <c r="D3316" s="11"/>
      <c r="E3316" s="8"/>
      <c r="F3316" s="9">
        <v>12385.2</v>
      </c>
      <c r="I3316" s="7" t="s">
        <v>9</v>
      </c>
      <c r="J3316" s="8" t="s">
        <v>1428</v>
      </c>
    </row>
    <row r="3317" spans="1:10">
      <c r="A3317" s="10" t="s">
        <v>15</v>
      </c>
      <c r="B3317" s="3"/>
      <c r="C3317" s="3"/>
      <c r="D3317" s="11"/>
      <c r="E3317" s="8"/>
      <c r="F3317" s="14">
        <f>SUM(F3211:G3316)</f>
        <v>145533.20000000001</v>
      </c>
      <c r="H3317" s="9"/>
      <c r="I3317" s="7"/>
      <c r="J3317" s="5"/>
    </row>
    <row r="3318" spans="1:10" ht="15.75">
      <c r="A3318" s="12" t="s">
        <v>16</v>
      </c>
      <c r="B3318" s="12" t="s">
        <v>17</v>
      </c>
      <c r="C3318" s="12" t="s">
        <v>18</v>
      </c>
      <c r="D3318" s="21">
        <v>112027842</v>
      </c>
      <c r="E3318" s="8"/>
      <c r="H3318" s="9"/>
      <c r="I3318" s="7"/>
      <c r="J3318" s="5"/>
    </row>
    <row r="3321" spans="1:10">
      <c r="A3321" s="1" t="s">
        <v>0</v>
      </c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1:10">
      <c r="A3322" s="3" t="s">
        <v>1603</v>
      </c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0">
      <c r="A3323" s="103" t="s">
        <v>0</v>
      </c>
      <c r="B3323" s="103" t="s">
        <v>2</v>
      </c>
      <c r="C3323" s="103" t="s">
        <v>3</v>
      </c>
      <c r="D3323" s="103" t="s">
        <v>4</v>
      </c>
      <c r="E3323" s="103" t="s">
        <v>5</v>
      </c>
      <c r="F3323" s="105" t="s">
        <v>6</v>
      </c>
      <c r="G3323" s="106"/>
      <c r="H3323" s="107"/>
      <c r="I3323" s="103" t="s">
        <v>7</v>
      </c>
      <c r="J3323" s="103" t="s">
        <v>8</v>
      </c>
    </row>
    <row r="3324" spans="1:10">
      <c r="A3324" s="104"/>
      <c r="B3324" s="104"/>
      <c r="C3324" s="104"/>
      <c r="D3324" s="104"/>
      <c r="E3324" s="104"/>
      <c r="F3324" s="46" t="s">
        <v>9</v>
      </c>
      <c r="G3324" s="46" t="s">
        <v>10</v>
      </c>
      <c r="H3324" s="46" t="s">
        <v>11</v>
      </c>
      <c r="I3324" s="104"/>
      <c r="J3324" s="104"/>
    </row>
    <row r="3325" spans="1:10">
      <c r="A3325" s="5" t="s">
        <v>1614</v>
      </c>
      <c r="B3325" s="6">
        <v>44852.394959039353</v>
      </c>
      <c r="C3325" s="5" t="s">
        <v>515</v>
      </c>
      <c r="D3325" s="7"/>
      <c r="E3325" s="8"/>
      <c r="F3325" s="9">
        <v>25612.799999999999</v>
      </c>
      <c r="I3325" s="7" t="s">
        <v>9</v>
      </c>
      <c r="J3325" s="8" t="s">
        <v>204</v>
      </c>
    </row>
    <row r="3326" spans="1:10">
      <c r="A3326" s="5" t="s">
        <v>1614</v>
      </c>
      <c r="B3326" s="6">
        <v>44852.394959039353</v>
      </c>
      <c r="C3326" s="5" t="s">
        <v>515</v>
      </c>
      <c r="D3326" s="7"/>
      <c r="E3326" s="8"/>
      <c r="F3326" s="9">
        <v>3046.5</v>
      </c>
      <c r="I3326" s="7" t="s">
        <v>9</v>
      </c>
      <c r="J3326" s="8" t="s">
        <v>186</v>
      </c>
    </row>
    <row r="3327" spans="1:10">
      <c r="A3327" s="5" t="s">
        <v>1614</v>
      </c>
      <c r="B3327" s="6">
        <v>44852.394959039353</v>
      </c>
      <c r="C3327" s="5" t="s">
        <v>515</v>
      </c>
      <c r="D3327" s="7"/>
      <c r="E3327" s="8"/>
      <c r="F3327" s="9">
        <v>3998.4</v>
      </c>
      <c r="I3327" s="7" t="s">
        <v>9</v>
      </c>
      <c r="J3327" s="5" t="s">
        <v>198</v>
      </c>
    </row>
    <row r="3328" spans="1:10">
      <c r="A3328" s="5" t="s">
        <v>1614</v>
      </c>
      <c r="B3328" s="6">
        <v>44852.394959039353</v>
      </c>
      <c r="C3328" s="5" t="s">
        <v>515</v>
      </c>
      <c r="D3328" s="7"/>
      <c r="E3328" s="8"/>
      <c r="F3328" s="9">
        <v>34513.1</v>
      </c>
      <c r="I3328" s="7" t="s">
        <v>9</v>
      </c>
      <c r="J3328" s="8" t="s">
        <v>191</v>
      </c>
    </row>
    <row r="3329" spans="1:10">
      <c r="A3329" s="5" t="s">
        <v>1614</v>
      </c>
      <c r="B3329" s="6">
        <v>44852.394959039353</v>
      </c>
      <c r="C3329" s="5" t="s">
        <v>515</v>
      </c>
      <c r="D3329" s="7"/>
      <c r="E3329" s="8"/>
      <c r="F3329" s="9">
        <v>7742.5</v>
      </c>
      <c r="I3329" s="7" t="s">
        <v>9</v>
      </c>
      <c r="J3329" s="8" t="s">
        <v>192</v>
      </c>
    </row>
    <row r="3330" spans="1:10">
      <c r="A3330" s="5" t="s">
        <v>1614</v>
      </c>
      <c r="B3330" s="6">
        <v>44852.394959039353</v>
      </c>
      <c r="C3330" s="5" t="s">
        <v>515</v>
      </c>
      <c r="D3330" s="7"/>
      <c r="E3330" s="8"/>
      <c r="F3330" s="9">
        <v>2321.1999999999998</v>
      </c>
      <c r="I3330" s="7" t="s">
        <v>9</v>
      </c>
      <c r="J3330" s="8" t="s">
        <v>1459</v>
      </c>
    </row>
    <row r="3331" spans="1:10">
      <c r="A3331" s="10" t="s">
        <v>15</v>
      </c>
      <c r="B3331" s="3"/>
      <c r="C3331" s="3"/>
      <c r="D3331" s="52">
        <f>75842.5+1392</f>
        <v>77234.5</v>
      </c>
      <c r="E3331" s="53"/>
      <c r="F3331" s="102">
        <f>SUM(F3325:G3330)</f>
        <v>77234.5</v>
      </c>
      <c r="G3331" s="5"/>
      <c r="H3331" s="9"/>
      <c r="I3331" s="5"/>
      <c r="J3331" s="7"/>
    </row>
    <row r="3332" spans="1:10">
      <c r="A3332" s="12" t="s">
        <v>16</v>
      </c>
      <c r="B3332" s="12" t="s">
        <v>17</v>
      </c>
      <c r="C3332" s="12" t="s">
        <v>18</v>
      </c>
      <c r="E3332" s="8"/>
      <c r="F3332" s="7"/>
      <c r="G3332" s="5"/>
      <c r="H3332" s="9"/>
      <c r="I3332" s="5"/>
      <c r="J3332" s="7"/>
    </row>
    <row r="3333" spans="1:10" ht="15.75">
      <c r="A3333" s="5"/>
      <c r="B3333" s="6"/>
      <c r="C3333" s="5"/>
      <c r="D3333" s="21">
        <v>112027852</v>
      </c>
      <c r="E3333" s="8"/>
      <c r="F3333" s="7"/>
      <c r="G3333" s="5"/>
      <c r="H3333" s="9"/>
      <c r="I3333" s="5"/>
      <c r="J3333" s="7"/>
    </row>
    <row r="3334" spans="1:10" ht="15.75">
      <c r="A3334" s="5"/>
      <c r="B3334" s="6"/>
      <c r="C3334" s="5"/>
      <c r="D3334" s="21">
        <v>112028102</v>
      </c>
      <c r="E3334" s="8"/>
      <c r="F3334" s="7"/>
      <c r="G3334" s="5"/>
      <c r="H3334" s="9"/>
      <c r="I3334" s="5"/>
      <c r="J3334" s="7"/>
    </row>
    <row r="3335" spans="1:10">
      <c r="A3335" s="5"/>
      <c r="B3335" s="6"/>
      <c r="C3335" s="5"/>
      <c r="D3335" s="11"/>
      <c r="E3335" s="8"/>
      <c r="F3335" s="7"/>
      <c r="G3335" s="5"/>
      <c r="H3335" s="9"/>
      <c r="I3335" s="5"/>
      <c r="J3335" s="7"/>
    </row>
    <row r="3336" spans="1:10">
      <c r="A3336" s="5" t="s">
        <v>1613</v>
      </c>
      <c r="B3336" s="6">
        <v>44852.865548275462</v>
      </c>
      <c r="C3336" s="5" t="s">
        <v>1513</v>
      </c>
      <c r="D3336" s="11"/>
      <c r="E3336" s="8"/>
      <c r="G3336" s="9">
        <v>1455.24</v>
      </c>
      <c r="I3336" s="7" t="s">
        <v>10</v>
      </c>
      <c r="J3336" s="5" t="s">
        <v>58</v>
      </c>
    </row>
    <row r="3337" spans="1:10">
      <c r="A3337" s="5" t="s">
        <v>1611</v>
      </c>
      <c r="B3337" s="6">
        <v>44852.865548275462</v>
      </c>
      <c r="C3337" s="5" t="s">
        <v>515</v>
      </c>
      <c r="D3337" s="11"/>
      <c r="E3337" s="8"/>
      <c r="G3337" s="9">
        <v>1156.8</v>
      </c>
      <c r="I3337" s="7" t="s">
        <v>10</v>
      </c>
      <c r="J3337" s="8" t="s">
        <v>66</v>
      </c>
    </row>
    <row r="3338" spans="1:10">
      <c r="A3338" s="5" t="s">
        <v>1613</v>
      </c>
      <c r="B3338" s="6">
        <v>44852.865548275462</v>
      </c>
      <c r="C3338" s="5" t="s">
        <v>1513</v>
      </c>
      <c r="D3338" s="13">
        <v>45152891492</v>
      </c>
      <c r="E3338" s="5" t="s">
        <v>57</v>
      </c>
      <c r="H3338" s="9">
        <v>940.28</v>
      </c>
      <c r="I3338" s="5" t="s">
        <v>22</v>
      </c>
      <c r="J3338" s="5" t="s">
        <v>197</v>
      </c>
    </row>
    <row r="3339" spans="1:10">
      <c r="A3339" s="5" t="s">
        <v>1611</v>
      </c>
      <c r="B3339" s="6">
        <v>44852.865548275462</v>
      </c>
      <c r="C3339" s="5" t="s">
        <v>515</v>
      </c>
      <c r="D3339" s="13">
        <v>45143269875</v>
      </c>
      <c r="E3339" s="5" t="s">
        <v>57</v>
      </c>
      <c r="H3339" s="9">
        <v>5280</v>
      </c>
      <c r="I3339" s="5" t="s">
        <v>22</v>
      </c>
      <c r="J3339" s="5" t="s">
        <v>58</v>
      </c>
    </row>
    <row r="3340" spans="1:10">
      <c r="A3340" s="5" t="s">
        <v>1611</v>
      </c>
      <c r="B3340" s="6">
        <v>44852.865548275462</v>
      </c>
      <c r="C3340" s="5" t="s">
        <v>515</v>
      </c>
      <c r="D3340" s="13">
        <v>45113035766</v>
      </c>
      <c r="E3340" s="5" t="s">
        <v>57</v>
      </c>
      <c r="H3340" s="9">
        <v>6450.3</v>
      </c>
      <c r="I3340" s="5" t="s">
        <v>22</v>
      </c>
      <c r="J3340" s="5" t="s">
        <v>58</v>
      </c>
    </row>
    <row r="3341" spans="1:10">
      <c r="A3341" s="5" t="s">
        <v>1611</v>
      </c>
      <c r="B3341" s="6">
        <v>44852.865548275462</v>
      </c>
      <c r="C3341" s="5" t="s">
        <v>515</v>
      </c>
      <c r="D3341" s="13">
        <v>45113035596</v>
      </c>
      <c r="E3341" s="5" t="s">
        <v>57</v>
      </c>
      <c r="H3341" s="9">
        <v>590.16</v>
      </c>
      <c r="I3341" s="5" t="s">
        <v>22</v>
      </c>
      <c r="J3341" s="5" t="s">
        <v>58</v>
      </c>
    </row>
    <row r="3342" spans="1:10">
      <c r="A3342" s="5" t="s">
        <v>1611</v>
      </c>
      <c r="B3342" s="6">
        <v>44852.865548275462</v>
      </c>
      <c r="C3342" s="5" t="s">
        <v>515</v>
      </c>
      <c r="D3342" s="13">
        <v>45152891004</v>
      </c>
      <c r="E3342" s="5" t="s">
        <v>57</v>
      </c>
      <c r="H3342" s="9">
        <v>607.20000000000005</v>
      </c>
      <c r="I3342" s="5" t="s">
        <v>22</v>
      </c>
      <c r="J3342" s="5" t="s">
        <v>58</v>
      </c>
    </row>
    <row r="3343" spans="1:10">
      <c r="A3343" s="5" t="s">
        <v>1611</v>
      </c>
      <c r="B3343" s="6">
        <v>44852.865548275462</v>
      </c>
      <c r="C3343" s="5" t="s">
        <v>515</v>
      </c>
      <c r="D3343" s="13">
        <v>45143269415</v>
      </c>
      <c r="E3343" s="5" t="s">
        <v>57</v>
      </c>
      <c r="H3343" s="9">
        <v>3470.82</v>
      </c>
      <c r="I3343" s="5" t="s">
        <v>22</v>
      </c>
      <c r="J3343" s="5" t="s">
        <v>58</v>
      </c>
    </row>
    <row r="3344" spans="1:10">
      <c r="A3344" s="5" t="s">
        <v>1611</v>
      </c>
      <c r="B3344" s="6">
        <v>44852.865548275462</v>
      </c>
      <c r="C3344" s="5" t="s">
        <v>515</v>
      </c>
      <c r="D3344" s="13">
        <v>45143269077</v>
      </c>
      <c r="E3344" s="5" t="s">
        <v>57</v>
      </c>
      <c r="H3344" s="9">
        <v>3973.8</v>
      </c>
      <c r="I3344" s="5" t="s">
        <v>22</v>
      </c>
      <c r="J3344" s="5" t="s">
        <v>58</v>
      </c>
    </row>
    <row r="3345" spans="1:10">
      <c r="A3345" s="5" t="s">
        <v>1611</v>
      </c>
      <c r="B3345" s="6">
        <v>44852.865548275462</v>
      </c>
      <c r="C3345" s="5" t="s">
        <v>515</v>
      </c>
      <c r="D3345" s="13">
        <v>45143269316</v>
      </c>
      <c r="E3345" s="5" t="s">
        <v>57</v>
      </c>
      <c r="H3345" s="9">
        <v>28000</v>
      </c>
      <c r="I3345" s="5" t="s">
        <v>22</v>
      </c>
      <c r="J3345" s="5" t="s">
        <v>58</v>
      </c>
    </row>
    <row r="3346" spans="1:10">
      <c r="A3346" s="5" t="s">
        <v>1611</v>
      </c>
      <c r="B3346" s="6">
        <v>44852.865548275462</v>
      </c>
      <c r="C3346" s="5" t="s">
        <v>515</v>
      </c>
      <c r="D3346" s="11">
        <v>25403469</v>
      </c>
      <c r="E3346" s="8" t="s">
        <v>184</v>
      </c>
      <c r="H3346" s="9">
        <v>3663</v>
      </c>
      <c r="I3346" s="5" t="s">
        <v>22</v>
      </c>
      <c r="J3346" s="5" t="s">
        <v>195</v>
      </c>
    </row>
    <row r="3347" spans="1:10">
      <c r="A3347" s="5" t="s">
        <v>1611</v>
      </c>
      <c r="B3347" s="6">
        <v>44852.865548275462</v>
      </c>
      <c r="C3347" s="5" t="s">
        <v>515</v>
      </c>
      <c r="D3347" s="13">
        <v>52316256936</v>
      </c>
      <c r="E3347" s="5" t="s">
        <v>57</v>
      </c>
      <c r="H3347" s="9">
        <v>115.66</v>
      </c>
      <c r="I3347" s="5" t="s">
        <v>22</v>
      </c>
      <c r="J3347" s="5" t="s">
        <v>58</v>
      </c>
    </row>
    <row r="3348" spans="1:10">
      <c r="A3348" s="5" t="s">
        <v>1611</v>
      </c>
      <c r="B3348" s="6">
        <v>44852.865548275462</v>
      </c>
      <c r="C3348" s="5" t="s">
        <v>515</v>
      </c>
      <c r="D3348" s="13">
        <v>52316256936</v>
      </c>
      <c r="E3348" s="5" t="s">
        <v>57</v>
      </c>
      <c r="H3348" s="9">
        <v>506.27</v>
      </c>
      <c r="I3348" s="5" t="s">
        <v>22</v>
      </c>
      <c r="J3348" s="5" t="s">
        <v>58</v>
      </c>
    </row>
    <row r="3349" spans="1:10">
      <c r="A3349" s="5" t="s">
        <v>1611</v>
      </c>
      <c r="B3349" s="6">
        <v>44852.865548275462</v>
      </c>
      <c r="C3349" s="5" t="s">
        <v>515</v>
      </c>
      <c r="D3349" s="13">
        <v>52316256936</v>
      </c>
      <c r="E3349" s="5" t="s">
        <v>57</v>
      </c>
      <c r="H3349" s="9">
        <v>474.84</v>
      </c>
      <c r="I3349" s="5" t="s">
        <v>22</v>
      </c>
      <c r="J3349" s="5" t="s">
        <v>58</v>
      </c>
    </row>
    <row r="3350" spans="1:10">
      <c r="A3350" s="5" t="s">
        <v>1611</v>
      </c>
      <c r="B3350" s="6">
        <v>44852.865548275462</v>
      </c>
      <c r="C3350" s="5" t="s">
        <v>515</v>
      </c>
      <c r="D3350" s="13">
        <v>45143270120</v>
      </c>
      <c r="E3350" s="5" t="s">
        <v>57</v>
      </c>
      <c r="H3350" s="9">
        <v>336</v>
      </c>
      <c r="I3350" s="5" t="s">
        <v>22</v>
      </c>
      <c r="J3350" s="5" t="s">
        <v>58</v>
      </c>
    </row>
    <row r="3351" spans="1:10">
      <c r="A3351" s="5" t="s">
        <v>1611</v>
      </c>
      <c r="B3351" s="6">
        <v>44852.865548275462</v>
      </c>
      <c r="C3351" s="5" t="s">
        <v>515</v>
      </c>
      <c r="D3351" s="13">
        <v>45152889277</v>
      </c>
      <c r="E3351" s="5" t="s">
        <v>57</v>
      </c>
      <c r="H3351" s="9">
        <v>1220</v>
      </c>
      <c r="I3351" s="5" t="s">
        <v>22</v>
      </c>
      <c r="J3351" s="5" t="s">
        <v>197</v>
      </c>
    </row>
    <row r="3352" spans="1:10">
      <c r="A3352" s="5" t="s">
        <v>1611</v>
      </c>
      <c r="B3352" s="6">
        <v>44852.865548275462</v>
      </c>
      <c r="C3352" s="5" t="s">
        <v>515</v>
      </c>
      <c r="D3352" s="13">
        <v>45143268759</v>
      </c>
      <c r="E3352" s="5" t="s">
        <v>57</v>
      </c>
      <c r="H3352" s="9">
        <v>2979.26</v>
      </c>
      <c r="I3352" s="5" t="s">
        <v>22</v>
      </c>
      <c r="J3352" s="5" t="s">
        <v>197</v>
      </c>
    </row>
    <row r="3353" spans="1:10">
      <c r="A3353" s="5" t="s">
        <v>1611</v>
      </c>
      <c r="B3353" s="6">
        <v>44852.865548275462</v>
      </c>
      <c r="C3353" s="5" t="s">
        <v>515</v>
      </c>
      <c r="D3353" s="13">
        <v>45123020498</v>
      </c>
      <c r="E3353" s="5" t="s">
        <v>57</v>
      </c>
      <c r="H3353" s="9">
        <v>5603.78</v>
      </c>
      <c r="I3353" s="5" t="s">
        <v>22</v>
      </c>
      <c r="J3353" s="5" t="s">
        <v>197</v>
      </c>
    </row>
    <row r="3354" spans="1:10">
      <c r="A3354" s="5" t="s">
        <v>1611</v>
      </c>
      <c r="B3354" s="6">
        <v>44852.865548275462</v>
      </c>
      <c r="C3354" s="5" t="s">
        <v>515</v>
      </c>
      <c r="D3354" s="13">
        <v>45162989440</v>
      </c>
      <c r="E3354" s="5" t="s">
        <v>57</v>
      </c>
      <c r="H3354" s="9">
        <v>3635.5</v>
      </c>
      <c r="I3354" s="5" t="s">
        <v>22</v>
      </c>
      <c r="J3354" s="5" t="s">
        <v>197</v>
      </c>
    </row>
    <row r="3355" spans="1:10">
      <c r="A3355" s="5" t="s">
        <v>1611</v>
      </c>
      <c r="B3355" s="6">
        <v>44852.865548275462</v>
      </c>
      <c r="C3355" s="5" t="s">
        <v>515</v>
      </c>
      <c r="D3355" s="13">
        <v>45172959887</v>
      </c>
      <c r="E3355" s="5" t="s">
        <v>57</v>
      </c>
      <c r="H3355" s="9">
        <v>1148</v>
      </c>
      <c r="I3355" s="5" t="s">
        <v>22</v>
      </c>
      <c r="J3355" s="5" t="s">
        <v>197</v>
      </c>
    </row>
    <row r="3356" spans="1:10">
      <c r="A3356" s="5" t="s">
        <v>1611</v>
      </c>
      <c r="B3356" s="6">
        <v>44852.865548275462</v>
      </c>
      <c r="C3356" s="5" t="s">
        <v>515</v>
      </c>
      <c r="D3356" s="13">
        <v>45113035224</v>
      </c>
      <c r="E3356" s="5" t="s">
        <v>57</v>
      </c>
      <c r="H3356" s="9">
        <v>900</v>
      </c>
      <c r="I3356" s="5" t="s">
        <v>22</v>
      </c>
      <c r="J3356" s="5" t="s">
        <v>197</v>
      </c>
    </row>
    <row r="3357" spans="1:10">
      <c r="A3357" s="5" t="s">
        <v>1611</v>
      </c>
      <c r="B3357" s="6">
        <v>44852.865548275462</v>
      </c>
      <c r="C3357" s="5" t="s">
        <v>515</v>
      </c>
      <c r="D3357" s="13">
        <v>45162990259</v>
      </c>
      <c r="E3357" s="5" t="s">
        <v>57</v>
      </c>
      <c r="H3357" s="9">
        <v>637.26</v>
      </c>
      <c r="I3357" s="5" t="s">
        <v>22</v>
      </c>
      <c r="J3357" s="5" t="s">
        <v>197</v>
      </c>
    </row>
    <row r="3358" spans="1:10">
      <c r="A3358" s="5" t="s">
        <v>1611</v>
      </c>
      <c r="B3358" s="6">
        <v>44852.865548275462</v>
      </c>
      <c r="C3358" s="5" t="s">
        <v>515</v>
      </c>
      <c r="D3358" s="13">
        <v>45123021473</v>
      </c>
      <c r="E3358" s="5" t="s">
        <v>57</v>
      </c>
      <c r="H3358" s="9">
        <v>382.45</v>
      </c>
      <c r="I3358" s="5" t="s">
        <v>22</v>
      </c>
      <c r="J3358" s="5" t="s">
        <v>197</v>
      </c>
    </row>
    <row r="3359" spans="1:10">
      <c r="A3359" s="5" t="s">
        <v>1611</v>
      </c>
      <c r="B3359" s="6">
        <v>44852.865548275462</v>
      </c>
      <c r="C3359" s="5" t="s">
        <v>515</v>
      </c>
      <c r="D3359" s="13">
        <v>45162990412</v>
      </c>
      <c r="E3359" s="5" t="s">
        <v>57</v>
      </c>
      <c r="H3359" s="9">
        <v>1000</v>
      </c>
      <c r="I3359" s="5" t="s">
        <v>22</v>
      </c>
      <c r="J3359" s="5" t="s">
        <v>197</v>
      </c>
    </row>
    <row r="3360" spans="1:10">
      <c r="A3360" s="5" t="s">
        <v>1611</v>
      </c>
      <c r="B3360" s="6">
        <v>44852.865548275462</v>
      </c>
      <c r="C3360" s="5" t="s">
        <v>515</v>
      </c>
      <c r="D3360" s="13">
        <v>45132899745</v>
      </c>
      <c r="E3360" s="5" t="s">
        <v>57</v>
      </c>
      <c r="H3360" s="9">
        <v>406.79</v>
      </c>
      <c r="I3360" s="5" t="s">
        <v>22</v>
      </c>
      <c r="J3360" s="5" t="s">
        <v>197</v>
      </c>
    </row>
    <row r="3361" spans="1:10">
      <c r="A3361" s="5" t="s">
        <v>1611</v>
      </c>
      <c r="B3361" s="6">
        <v>44852.865548275462</v>
      </c>
      <c r="C3361" s="5" t="s">
        <v>515</v>
      </c>
      <c r="D3361" s="13">
        <v>45113035932</v>
      </c>
      <c r="E3361" s="5" t="s">
        <v>57</v>
      </c>
      <c r="H3361" s="9">
        <v>925.2</v>
      </c>
      <c r="I3361" s="5" t="s">
        <v>22</v>
      </c>
      <c r="J3361" s="5" t="s">
        <v>197</v>
      </c>
    </row>
    <row r="3362" spans="1:10">
      <c r="A3362" s="5" t="s">
        <v>1611</v>
      </c>
      <c r="B3362" s="6">
        <v>44852.865548275462</v>
      </c>
      <c r="C3362" s="5" t="s">
        <v>515</v>
      </c>
      <c r="D3362" s="13">
        <v>45172960576</v>
      </c>
      <c r="E3362" s="5" t="s">
        <v>57</v>
      </c>
      <c r="H3362" s="9">
        <v>4160.22</v>
      </c>
      <c r="I3362" s="5" t="s">
        <v>22</v>
      </c>
      <c r="J3362" s="5" t="s">
        <v>197</v>
      </c>
    </row>
    <row r="3363" spans="1:10">
      <c r="A3363" s="5" t="s">
        <v>1611</v>
      </c>
      <c r="B3363" s="6">
        <v>44852.865548275462</v>
      </c>
      <c r="C3363" s="5" t="s">
        <v>515</v>
      </c>
      <c r="D3363" s="13">
        <v>45143269025</v>
      </c>
      <c r="E3363" s="8" t="s">
        <v>47</v>
      </c>
      <c r="H3363" s="9">
        <v>7967.6688000000004</v>
      </c>
      <c r="I3363" s="5" t="s">
        <v>22</v>
      </c>
      <c r="J3363" s="5" t="s">
        <v>197</v>
      </c>
    </row>
    <row r="3364" spans="1:10">
      <c r="A3364" s="5" t="s">
        <v>1611</v>
      </c>
      <c r="B3364" s="6">
        <v>44852.865548275462</v>
      </c>
      <c r="C3364" s="5" t="s">
        <v>515</v>
      </c>
      <c r="D3364" s="13">
        <v>45132900281</v>
      </c>
      <c r="E3364" s="5" t="s">
        <v>57</v>
      </c>
      <c r="H3364" s="9">
        <v>1795.63</v>
      </c>
      <c r="I3364" s="5" t="s">
        <v>22</v>
      </c>
      <c r="J3364" s="5" t="s">
        <v>195</v>
      </c>
    </row>
    <row r="3365" spans="1:10">
      <c r="A3365" s="5" t="s">
        <v>1611</v>
      </c>
      <c r="B3365" s="6">
        <v>44852.865548275462</v>
      </c>
      <c r="C3365" s="5" t="s">
        <v>515</v>
      </c>
      <c r="D3365" s="13">
        <v>45162990370</v>
      </c>
      <c r="E3365" s="5" t="s">
        <v>57</v>
      </c>
      <c r="H3365" s="9">
        <v>10000</v>
      </c>
      <c r="I3365" s="5" t="s">
        <v>22</v>
      </c>
      <c r="J3365" s="5" t="s">
        <v>200</v>
      </c>
    </row>
    <row r="3366" spans="1:10">
      <c r="A3366" s="5" t="s">
        <v>1611</v>
      </c>
      <c r="B3366" s="6">
        <v>44852.865548275462</v>
      </c>
      <c r="C3366" s="5" t="s">
        <v>515</v>
      </c>
      <c r="D3366" s="13">
        <v>51316913223</v>
      </c>
      <c r="E3366" s="5" t="s">
        <v>57</v>
      </c>
      <c r="H3366" s="9">
        <v>4265.5600000000004</v>
      </c>
      <c r="I3366" s="5" t="s">
        <v>22</v>
      </c>
      <c r="J3366" s="5" t="s">
        <v>58</v>
      </c>
    </row>
    <row r="3367" spans="1:10">
      <c r="A3367" s="5" t="s">
        <v>1611</v>
      </c>
      <c r="B3367" s="6">
        <v>44852.865548275462</v>
      </c>
      <c r="C3367" s="5" t="s">
        <v>515</v>
      </c>
      <c r="D3367" s="13">
        <v>45172959169</v>
      </c>
      <c r="E3367" s="5" t="s">
        <v>57</v>
      </c>
      <c r="H3367" s="9">
        <v>2450</v>
      </c>
      <c r="I3367" s="5" t="s">
        <v>22</v>
      </c>
      <c r="J3367" s="5" t="s">
        <v>58</v>
      </c>
    </row>
    <row r="3368" spans="1:10">
      <c r="A3368" s="5" t="s">
        <v>1611</v>
      </c>
      <c r="B3368" s="6">
        <v>44852.865548275462</v>
      </c>
      <c r="C3368" s="5" t="s">
        <v>515</v>
      </c>
      <c r="D3368" s="13">
        <v>45172959169</v>
      </c>
      <c r="E3368" s="5" t="s">
        <v>57</v>
      </c>
      <c r="H3368" s="9">
        <v>19300.400000000001</v>
      </c>
      <c r="I3368" s="5" t="s">
        <v>22</v>
      </c>
      <c r="J3368" s="5" t="s">
        <v>58</v>
      </c>
    </row>
    <row r="3369" spans="1:10">
      <c r="A3369" s="5" t="s">
        <v>1611</v>
      </c>
      <c r="B3369" s="6">
        <v>44852.865548275462</v>
      </c>
      <c r="C3369" s="5" t="s">
        <v>515</v>
      </c>
      <c r="D3369" s="13">
        <v>45172961126</v>
      </c>
      <c r="E3369" s="5" t="s">
        <v>57</v>
      </c>
      <c r="H3369" s="9">
        <v>650</v>
      </c>
      <c r="I3369" s="5" t="s">
        <v>22</v>
      </c>
      <c r="J3369" s="5" t="s">
        <v>58</v>
      </c>
    </row>
    <row r="3370" spans="1:10">
      <c r="A3370" s="5" t="s">
        <v>1611</v>
      </c>
      <c r="B3370" s="6">
        <v>44852.865548275462</v>
      </c>
      <c r="C3370" s="5" t="s">
        <v>515</v>
      </c>
      <c r="D3370" s="13">
        <v>45123022291</v>
      </c>
      <c r="E3370" s="5" t="s">
        <v>57</v>
      </c>
      <c r="H3370" s="9">
        <v>1603.01</v>
      </c>
      <c r="I3370" s="5" t="s">
        <v>22</v>
      </c>
      <c r="J3370" s="5" t="s">
        <v>58</v>
      </c>
    </row>
    <row r="3371" spans="1:10">
      <c r="A3371" s="5" t="s">
        <v>1611</v>
      </c>
      <c r="B3371" s="6">
        <v>44852.865548275462</v>
      </c>
      <c r="C3371" s="5" t="s">
        <v>515</v>
      </c>
      <c r="D3371" s="13">
        <v>45143269276</v>
      </c>
      <c r="E3371" s="5" t="s">
        <v>57</v>
      </c>
      <c r="H3371" s="9">
        <v>298.02</v>
      </c>
      <c r="I3371" s="5" t="s">
        <v>22</v>
      </c>
      <c r="J3371" s="5" t="s">
        <v>197</v>
      </c>
    </row>
    <row r="3372" spans="1:10">
      <c r="A3372" s="5" t="s">
        <v>1611</v>
      </c>
      <c r="B3372" s="6">
        <v>44852.865548275462</v>
      </c>
      <c r="C3372" s="5" t="s">
        <v>515</v>
      </c>
      <c r="D3372" s="13">
        <v>45162990305</v>
      </c>
      <c r="E3372" s="5" t="s">
        <v>57</v>
      </c>
      <c r="H3372" s="9">
        <v>130.5</v>
      </c>
      <c r="I3372" s="5" t="s">
        <v>22</v>
      </c>
      <c r="J3372" s="5" t="s">
        <v>197</v>
      </c>
    </row>
    <row r="3373" spans="1:10">
      <c r="A3373" s="5" t="s">
        <v>1611</v>
      </c>
      <c r="B3373" s="6">
        <v>44852.865548275462</v>
      </c>
      <c r="C3373" s="5" t="s">
        <v>515</v>
      </c>
      <c r="D3373" s="13">
        <v>297102000880023</v>
      </c>
      <c r="E3373" s="5" t="s">
        <v>60</v>
      </c>
      <c r="H3373" s="9">
        <v>24750</v>
      </c>
      <c r="I3373" s="5" t="s">
        <v>22</v>
      </c>
      <c r="J3373" s="5" t="s">
        <v>200</v>
      </c>
    </row>
    <row r="3374" spans="1:10">
      <c r="A3374" s="5" t="s">
        <v>1611</v>
      </c>
      <c r="B3374" s="6">
        <v>44852.865548275462</v>
      </c>
      <c r="C3374" s="5" t="s">
        <v>515</v>
      </c>
      <c r="D3374" s="13">
        <v>297102000880023</v>
      </c>
      <c r="E3374" s="5" t="s">
        <v>368</v>
      </c>
      <c r="H3374" s="9">
        <v>1392</v>
      </c>
      <c r="I3374" s="5" t="s">
        <v>22</v>
      </c>
      <c r="J3374" s="5" t="s">
        <v>200</v>
      </c>
    </row>
    <row r="3375" spans="1:10">
      <c r="A3375" s="5" t="s">
        <v>1611</v>
      </c>
      <c r="B3375" s="6">
        <v>44852.865548275462</v>
      </c>
      <c r="C3375" s="5" t="s">
        <v>515</v>
      </c>
      <c r="D3375" s="13">
        <v>51516930525</v>
      </c>
      <c r="E3375" s="5" t="s">
        <v>57</v>
      </c>
      <c r="H3375" s="9">
        <v>421.15</v>
      </c>
      <c r="I3375" s="5" t="s">
        <v>22</v>
      </c>
      <c r="J3375" s="5" t="s">
        <v>197</v>
      </c>
    </row>
    <row r="3376" spans="1:10">
      <c r="A3376" s="5" t="s">
        <v>1611</v>
      </c>
      <c r="B3376" s="6">
        <v>44852.865548275462</v>
      </c>
      <c r="C3376" s="5" t="s">
        <v>515</v>
      </c>
      <c r="D3376" s="13">
        <v>52716209249</v>
      </c>
      <c r="E3376" s="5" t="s">
        <v>57</v>
      </c>
      <c r="H3376" s="9">
        <v>176.73</v>
      </c>
      <c r="I3376" s="5" t="s">
        <v>22</v>
      </c>
      <c r="J3376" s="5" t="s">
        <v>197</v>
      </c>
    </row>
    <row r="3377" spans="1:10">
      <c r="A3377" s="5" t="s">
        <v>1611</v>
      </c>
      <c r="B3377" s="6">
        <v>44852.865548275462</v>
      </c>
      <c r="C3377" s="5" t="s">
        <v>515</v>
      </c>
      <c r="D3377" s="13">
        <v>45143270390</v>
      </c>
      <c r="E3377" s="5" t="s">
        <v>57</v>
      </c>
      <c r="H3377" s="9">
        <v>630</v>
      </c>
      <c r="I3377" s="5" t="s">
        <v>22</v>
      </c>
      <c r="J3377" s="5" t="s">
        <v>197</v>
      </c>
    </row>
    <row r="3378" spans="1:10">
      <c r="A3378" s="5" t="s">
        <v>1611</v>
      </c>
      <c r="B3378" s="6">
        <v>44852.865548275462</v>
      </c>
      <c r="C3378" s="5" t="s">
        <v>515</v>
      </c>
      <c r="D3378" s="13">
        <v>45172961006</v>
      </c>
      <c r="E3378" s="5" t="s">
        <v>57</v>
      </c>
      <c r="H3378" s="9">
        <v>6976</v>
      </c>
      <c r="I3378" s="5" t="s">
        <v>22</v>
      </c>
      <c r="J3378" s="5" t="s">
        <v>197</v>
      </c>
    </row>
    <row r="3379" spans="1:10">
      <c r="A3379" s="5" t="s">
        <v>1611</v>
      </c>
      <c r="B3379" s="6">
        <v>44852.865548275462</v>
      </c>
      <c r="C3379" s="5" t="s">
        <v>515</v>
      </c>
      <c r="D3379" s="13">
        <v>53312079672</v>
      </c>
      <c r="E3379" s="5" t="s">
        <v>57</v>
      </c>
      <c r="H3379" s="9">
        <v>1287.94</v>
      </c>
      <c r="I3379" s="5" t="s">
        <v>22</v>
      </c>
      <c r="J3379" s="5" t="s">
        <v>197</v>
      </c>
    </row>
    <row r="3380" spans="1:10">
      <c r="A3380" s="5" t="s">
        <v>1611</v>
      </c>
      <c r="B3380" s="6">
        <v>44852.865548275462</v>
      </c>
      <c r="C3380" s="5" t="s">
        <v>515</v>
      </c>
      <c r="D3380" s="13">
        <v>295401006020037</v>
      </c>
      <c r="E3380" s="5" t="s">
        <v>60</v>
      </c>
      <c r="H3380" s="9">
        <v>29779.38</v>
      </c>
      <c r="I3380" s="5" t="s">
        <v>22</v>
      </c>
      <c r="J3380" s="8" t="s">
        <v>61</v>
      </c>
    </row>
    <row r="3381" spans="1:10">
      <c r="A3381" s="5" t="s">
        <v>1611</v>
      </c>
      <c r="B3381" s="6">
        <v>44852.865548275462</v>
      </c>
      <c r="C3381" s="5" t="s">
        <v>515</v>
      </c>
      <c r="D3381" s="13">
        <v>45123022128</v>
      </c>
      <c r="E3381" s="5" t="s">
        <v>57</v>
      </c>
      <c r="H3381" s="9">
        <v>2000</v>
      </c>
      <c r="I3381" s="5" t="s">
        <v>22</v>
      </c>
      <c r="J3381" s="5" t="s">
        <v>197</v>
      </c>
    </row>
    <row r="3382" spans="1:10">
      <c r="A3382" s="5" t="s">
        <v>1611</v>
      </c>
      <c r="B3382" s="6">
        <v>44852.865548275462</v>
      </c>
      <c r="C3382" s="5" t="s">
        <v>515</v>
      </c>
      <c r="D3382" s="13">
        <v>19320627757</v>
      </c>
      <c r="E3382" s="5" t="s">
        <v>57</v>
      </c>
      <c r="H3382" s="9">
        <v>9378</v>
      </c>
      <c r="I3382" s="5" t="s">
        <v>22</v>
      </c>
      <c r="J3382" s="5" t="s">
        <v>197</v>
      </c>
    </row>
    <row r="3383" spans="1:10">
      <c r="A3383" s="5" t="s">
        <v>1611</v>
      </c>
      <c r="B3383" s="6">
        <v>44852.865548275462</v>
      </c>
      <c r="C3383" s="5" t="s">
        <v>515</v>
      </c>
      <c r="D3383" s="13">
        <v>45143270505</v>
      </c>
      <c r="E3383" s="5" t="s">
        <v>57</v>
      </c>
      <c r="H3383" s="9">
        <v>3058.8</v>
      </c>
      <c r="I3383" s="5" t="s">
        <v>22</v>
      </c>
      <c r="J3383" s="5" t="s">
        <v>197</v>
      </c>
    </row>
    <row r="3384" spans="1:10">
      <c r="A3384" s="5" t="s">
        <v>1611</v>
      </c>
      <c r="B3384" s="6">
        <v>44852.865548275462</v>
      </c>
      <c r="C3384" s="5" t="s">
        <v>515</v>
      </c>
      <c r="D3384" s="13">
        <v>45113036448</v>
      </c>
      <c r="E3384" s="5" t="s">
        <v>57</v>
      </c>
      <c r="H3384" s="9">
        <v>247.45</v>
      </c>
      <c r="I3384" s="5" t="s">
        <v>22</v>
      </c>
      <c r="J3384" s="5" t="s">
        <v>197</v>
      </c>
    </row>
    <row r="3385" spans="1:10">
      <c r="A3385" s="5" t="s">
        <v>1611</v>
      </c>
      <c r="B3385" s="6">
        <v>44852.865548275462</v>
      </c>
      <c r="C3385" s="5" t="s">
        <v>515</v>
      </c>
      <c r="D3385" s="13">
        <v>45152891888</v>
      </c>
      <c r="E3385" s="5" t="s">
        <v>57</v>
      </c>
      <c r="H3385" s="9">
        <v>889.03</v>
      </c>
      <c r="I3385" s="5" t="s">
        <v>22</v>
      </c>
      <c r="J3385" s="5" t="s">
        <v>197</v>
      </c>
    </row>
    <row r="3386" spans="1:10">
      <c r="A3386" s="5" t="s">
        <v>1611</v>
      </c>
      <c r="B3386" s="6">
        <v>44852.865548275462</v>
      </c>
      <c r="C3386" s="5" t="s">
        <v>515</v>
      </c>
      <c r="D3386" s="13">
        <v>295401006020038</v>
      </c>
      <c r="E3386" s="5" t="s">
        <v>60</v>
      </c>
      <c r="H3386" s="9">
        <v>105786.29</v>
      </c>
      <c r="I3386" s="5" t="s">
        <v>22</v>
      </c>
      <c r="J3386" s="5" t="s">
        <v>195</v>
      </c>
    </row>
    <row r="3387" spans="1:10">
      <c r="A3387" s="5" t="s">
        <v>1611</v>
      </c>
      <c r="B3387" s="6">
        <v>44852.865548275462</v>
      </c>
      <c r="C3387" s="5" t="s">
        <v>515</v>
      </c>
      <c r="D3387" s="13">
        <v>45152891970</v>
      </c>
      <c r="E3387" s="5" t="s">
        <v>57</v>
      </c>
      <c r="H3387" s="9">
        <v>379.75</v>
      </c>
      <c r="I3387" s="5" t="s">
        <v>22</v>
      </c>
      <c r="J3387" s="5" t="s">
        <v>197</v>
      </c>
    </row>
    <row r="3388" spans="1:10">
      <c r="A3388" s="5" t="s">
        <v>1611</v>
      </c>
      <c r="B3388" s="6">
        <v>44852.865548275462</v>
      </c>
      <c r="C3388" s="5" t="s">
        <v>515</v>
      </c>
      <c r="D3388" s="13">
        <v>45152891996</v>
      </c>
      <c r="E3388" s="5" t="s">
        <v>57</v>
      </c>
      <c r="H3388" s="9">
        <v>374.4</v>
      </c>
      <c r="I3388" s="5" t="s">
        <v>22</v>
      </c>
      <c r="J3388" s="5" t="s">
        <v>197</v>
      </c>
    </row>
    <row r="3389" spans="1:10">
      <c r="A3389" s="5" t="s">
        <v>1611</v>
      </c>
      <c r="B3389" s="6">
        <v>44852.865548275462</v>
      </c>
      <c r="C3389" s="5" t="s">
        <v>515</v>
      </c>
      <c r="D3389" s="13">
        <v>45152892010</v>
      </c>
      <c r="E3389" s="5" t="s">
        <v>57</v>
      </c>
      <c r="H3389" s="9">
        <v>2249.7800000000002</v>
      </c>
      <c r="I3389" s="5" t="s">
        <v>22</v>
      </c>
      <c r="J3389" s="5" t="s">
        <v>197</v>
      </c>
    </row>
    <row r="3390" spans="1:10">
      <c r="A3390" s="5" t="s">
        <v>1611</v>
      </c>
      <c r="B3390" s="6">
        <v>44852.865548275462</v>
      </c>
      <c r="C3390" s="5" t="s">
        <v>515</v>
      </c>
      <c r="D3390" s="13">
        <v>45123022373</v>
      </c>
      <c r="E3390" s="5" t="s">
        <v>57</v>
      </c>
      <c r="H3390" s="9">
        <v>1236.98</v>
      </c>
      <c r="I3390" s="5" t="s">
        <v>22</v>
      </c>
      <c r="J3390" s="5" t="s">
        <v>197</v>
      </c>
    </row>
    <row r="3391" spans="1:10">
      <c r="A3391" s="5" t="s">
        <v>1611</v>
      </c>
      <c r="B3391" s="6">
        <v>44852.865548275462</v>
      </c>
      <c r="C3391" s="5" t="s">
        <v>515</v>
      </c>
      <c r="D3391" s="13">
        <v>45123022422</v>
      </c>
      <c r="E3391" s="5" t="s">
        <v>57</v>
      </c>
      <c r="H3391" s="9">
        <v>1073.3800000000001</v>
      </c>
      <c r="I3391" s="5" t="s">
        <v>22</v>
      </c>
      <c r="J3391" s="5" t="s">
        <v>197</v>
      </c>
    </row>
    <row r="3392" spans="1:10">
      <c r="A3392" s="5" t="s">
        <v>1611</v>
      </c>
      <c r="B3392" s="6">
        <v>44852.865548275462</v>
      </c>
      <c r="C3392" s="5" t="s">
        <v>515</v>
      </c>
      <c r="D3392" s="13">
        <v>45132900556</v>
      </c>
      <c r="E3392" s="5" t="s">
        <v>57</v>
      </c>
      <c r="H3392" s="9">
        <v>324.2</v>
      </c>
      <c r="I3392" s="5" t="s">
        <v>22</v>
      </c>
      <c r="J3392" s="5" t="s">
        <v>197</v>
      </c>
    </row>
    <row r="3393" spans="1:10">
      <c r="A3393" s="5" t="s">
        <v>1611</v>
      </c>
      <c r="B3393" s="6">
        <v>44852.865548275462</v>
      </c>
      <c r="C3393" s="5" t="s">
        <v>515</v>
      </c>
      <c r="D3393" s="13">
        <v>45152892083</v>
      </c>
      <c r="E3393" s="5" t="s">
        <v>57</v>
      </c>
      <c r="H3393" s="9">
        <v>22740</v>
      </c>
      <c r="I3393" s="5" t="s">
        <v>22</v>
      </c>
      <c r="J3393" s="5" t="s">
        <v>197</v>
      </c>
    </row>
    <row r="3394" spans="1:10">
      <c r="A3394" s="5" t="s">
        <v>1611</v>
      </c>
      <c r="B3394" s="6">
        <v>44852.865548275462</v>
      </c>
      <c r="C3394" s="5" t="s">
        <v>515</v>
      </c>
      <c r="D3394" s="13">
        <v>45113036648</v>
      </c>
      <c r="E3394" s="5" t="s">
        <v>57</v>
      </c>
      <c r="H3394" s="9">
        <v>903</v>
      </c>
      <c r="I3394" s="5" t="s">
        <v>22</v>
      </c>
      <c r="J3394" s="5" t="s">
        <v>197</v>
      </c>
    </row>
    <row r="3395" spans="1:10">
      <c r="A3395" s="5" t="s">
        <v>1611</v>
      </c>
      <c r="B3395" s="6">
        <v>44852.865548275462</v>
      </c>
      <c r="C3395" s="5" t="s">
        <v>515</v>
      </c>
      <c r="D3395" s="13">
        <v>45123022491</v>
      </c>
      <c r="E3395" s="5" t="s">
        <v>57</v>
      </c>
      <c r="H3395" s="9">
        <v>259</v>
      </c>
      <c r="I3395" s="5" t="s">
        <v>22</v>
      </c>
      <c r="J3395" s="5" t="s">
        <v>197</v>
      </c>
    </row>
    <row r="3396" spans="1:10">
      <c r="A3396" s="5" t="s">
        <v>1611</v>
      </c>
      <c r="B3396" s="6">
        <v>44852.865548275462</v>
      </c>
      <c r="C3396" s="5" t="s">
        <v>515</v>
      </c>
      <c r="D3396" s="13">
        <v>45152892138</v>
      </c>
      <c r="E3396" s="5" t="s">
        <v>57</v>
      </c>
      <c r="H3396" s="9">
        <v>0.9</v>
      </c>
      <c r="I3396" s="5" t="s">
        <v>22</v>
      </c>
      <c r="J3396" s="5" t="s">
        <v>197</v>
      </c>
    </row>
    <row r="3397" spans="1:10">
      <c r="A3397" s="5" t="s">
        <v>1611</v>
      </c>
      <c r="B3397" s="6">
        <v>44852.865548275462</v>
      </c>
      <c r="C3397" s="5" t="s">
        <v>515</v>
      </c>
      <c r="D3397" s="13">
        <v>45143270915</v>
      </c>
      <c r="E3397" s="5" t="s">
        <v>57</v>
      </c>
      <c r="H3397" s="9">
        <v>1037.3599999999999</v>
      </c>
      <c r="I3397" s="5" t="s">
        <v>22</v>
      </c>
      <c r="J3397" s="5" t="s">
        <v>197</v>
      </c>
    </row>
    <row r="3398" spans="1:10">
      <c r="A3398" s="5" t="s">
        <v>1611</v>
      </c>
      <c r="B3398" s="6">
        <v>44852.865548275462</v>
      </c>
      <c r="C3398" s="5" t="s">
        <v>515</v>
      </c>
      <c r="D3398" s="13">
        <v>45172961537</v>
      </c>
      <c r="E3398" s="5" t="s">
        <v>57</v>
      </c>
      <c r="H3398" s="9">
        <v>4115.34</v>
      </c>
      <c r="I3398" s="5" t="s">
        <v>22</v>
      </c>
      <c r="J3398" s="5" t="s">
        <v>197</v>
      </c>
    </row>
    <row r="3399" spans="1:10">
      <c r="A3399" s="5" t="s">
        <v>1611</v>
      </c>
      <c r="B3399" s="6">
        <v>44852.865548275462</v>
      </c>
      <c r="C3399" s="5" t="s">
        <v>515</v>
      </c>
      <c r="D3399" s="13">
        <v>45172961539</v>
      </c>
      <c r="E3399" s="5" t="s">
        <v>57</v>
      </c>
      <c r="H3399" s="9">
        <v>14741.31</v>
      </c>
      <c r="I3399" s="5" t="s">
        <v>22</v>
      </c>
      <c r="J3399" s="5" t="s">
        <v>197</v>
      </c>
    </row>
    <row r="3400" spans="1:10">
      <c r="A3400" s="5" t="s">
        <v>1611</v>
      </c>
      <c r="B3400" s="6">
        <v>44852.865548275462</v>
      </c>
      <c r="C3400" s="5" t="s">
        <v>515</v>
      </c>
      <c r="D3400" s="13">
        <v>45123022321</v>
      </c>
      <c r="E3400" s="5" t="s">
        <v>57</v>
      </c>
      <c r="H3400" s="9">
        <v>619.20000000000005</v>
      </c>
      <c r="I3400" s="5" t="s">
        <v>22</v>
      </c>
      <c r="J3400" s="5" t="s">
        <v>197</v>
      </c>
    </row>
    <row r="3401" spans="1:10">
      <c r="A3401" s="5" t="s">
        <v>1611</v>
      </c>
      <c r="B3401" s="6">
        <v>44852.865548275462</v>
      </c>
      <c r="C3401" s="5" t="s">
        <v>515</v>
      </c>
      <c r="D3401" s="11"/>
      <c r="E3401" s="8"/>
      <c r="F3401" s="9">
        <v>9174.1</v>
      </c>
      <c r="I3401" s="7" t="s">
        <v>9</v>
      </c>
      <c r="J3401" s="8" t="s">
        <v>186</v>
      </c>
    </row>
    <row r="3402" spans="1:10">
      <c r="A3402" s="5" t="s">
        <v>1611</v>
      </c>
      <c r="B3402" s="6">
        <v>44852.865548275462</v>
      </c>
      <c r="C3402" s="5" t="s">
        <v>515</v>
      </c>
      <c r="D3402" s="11"/>
      <c r="E3402" s="8"/>
      <c r="F3402" s="9">
        <v>54251</v>
      </c>
      <c r="I3402" s="7" t="s">
        <v>9</v>
      </c>
      <c r="J3402" s="5" t="s">
        <v>64</v>
      </c>
    </row>
    <row r="3403" spans="1:10">
      <c r="A3403" s="5" t="s">
        <v>1611</v>
      </c>
      <c r="B3403" s="6">
        <v>44852.865548275462</v>
      </c>
      <c r="C3403" s="5" t="s">
        <v>515</v>
      </c>
      <c r="D3403" s="11"/>
      <c r="E3403" s="8"/>
      <c r="F3403" s="9">
        <v>10274.4</v>
      </c>
      <c r="I3403" s="7" t="s">
        <v>9</v>
      </c>
      <c r="J3403" s="8" t="s">
        <v>189</v>
      </c>
    </row>
    <row r="3404" spans="1:10">
      <c r="A3404" s="5" t="s">
        <v>1611</v>
      </c>
      <c r="B3404" s="6">
        <v>44852.865548275462</v>
      </c>
      <c r="C3404" s="5" t="s">
        <v>515</v>
      </c>
      <c r="D3404" s="11"/>
      <c r="E3404" s="8"/>
      <c r="F3404" s="9">
        <v>30331</v>
      </c>
      <c r="I3404" s="7" t="s">
        <v>9</v>
      </c>
      <c r="J3404" s="5" t="s">
        <v>272</v>
      </c>
    </row>
    <row r="3405" spans="1:10">
      <c r="A3405" s="5" t="s">
        <v>1611</v>
      </c>
      <c r="B3405" s="6">
        <v>44852.865548275462</v>
      </c>
      <c r="C3405" s="5" t="s">
        <v>515</v>
      </c>
      <c r="D3405" s="11"/>
      <c r="E3405" s="8"/>
      <c r="F3405" s="9">
        <v>26261.8</v>
      </c>
      <c r="I3405" s="7" t="s">
        <v>9</v>
      </c>
      <c r="J3405" s="8" t="s">
        <v>190</v>
      </c>
    </row>
    <row r="3406" spans="1:10">
      <c r="A3406" s="5" t="s">
        <v>1611</v>
      </c>
      <c r="B3406" s="6">
        <v>44852.865548275462</v>
      </c>
      <c r="C3406" s="5" t="s">
        <v>515</v>
      </c>
      <c r="D3406" s="11"/>
      <c r="E3406" s="8"/>
      <c r="F3406" s="9">
        <v>3436.8</v>
      </c>
      <c r="I3406" s="7" t="s">
        <v>9</v>
      </c>
      <c r="J3406" s="8" t="s">
        <v>205</v>
      </c>
    </row>
    <row r="3407" spans="1:10">
      <c r="A3407" s="5" t="s">
        <v>1611</v>
      </c>
      <c r="B3407" s="6">
        <v>44852.865548275462</v>
      </c>
      <c r="C3407" s="5" t="s">
        <v>515</v>
      </c>
      <c r="D3407" s="11"/>
      <c r="E3407" s="8"/>
      <c r="F3407" s="9">
        <v>5455.9</v>
      </c>
      <c r="I3407" s="7" t="s">
        <v>9</v>
      </c>
      <c r="J3407" s="8" t="s">
        <v>274</v>
      </c>
    </row>
    <row r="3408" spans="1:10">
      <c r="A3408" s="5" t="s">
        <v>1611</v>
      </c>
      <c r="B3408" s="6">
        <v>44852.865548275462</v>
      </c>
      <c r="C3408" s="5" t="s">
        <v>515</v>
      </c>
      <c r="D3408" s="11"/>
      <c r="E3408" s="8"/>
      <c r="F3408" s="9">
        <v>36582.6</v>
      </c>
      <c r="I3408" s="7" t="s">
        <v>9</v>
      </c>
      <c r="J3408" s="8" t="s">
        <v>66</v>
      </c>
    </row>
    <row r="3409" spans="1:10">
      <c r="A3409" s="5" t="s">
        <v>1611</v>
      </c>
      <c r="B3409" s="6">
        <v>44852.865548275462</v>
      </c>
      <c r="C3409" s="5" t="s">
        <v>515</v>
      </c>
      <c r="D3409" s="11"/>
      <c r="E3409" s="8"/>
      <c r="F3409" s="9">
        <v>5890.7</v>
      </c>
      <c r="I3409" s="7" t="s">
        <v>9</v>
      </c>
      <c r="J3409" s="8" t="s">
        <v>275</v>
      </c>
    </row>
    <row r="3410" spans="1:10">
      <c r="A3410" s="5" t="s">
        <v>1611</v>
      </c>
      <c r="B3410" s="6">
        <v>44852.865548275462</v>
      </c>
      <c r="C3410" s="5" t="s">
        <v>515</v>
      </c>
      <c r="D3410" s="11"/>
      <c r="E3410" s="8"/>
      <c r="F3410" s="9">
        <v>3240</v>
      </c>
      <c r="I3410" s="7" t="s">
        <v>9</v>
      </c>
      <c r="J3410" s="8" t="s">
        <v>1461</v>
      </c>
    </row>
    <row r="3411" spans="1:10">
      <c r="A3411" s="5" t="s">
        <v>1611</v>
      </c>
      <c r="B3411" s="6">
        <v>44852.865548275462</v>
      </c>
      <c r="C3411" s="5" t="s">
        <v>515</v>
      </c>
      <c r="D3411" s="11"/>
      <c r="E3411" s="8"/>
      <c r="F3411" s="9">
        <v>7546.3</v>
      </c>
      <c r="I3411" s="7" t="s">
        <v>9</v>
      </c>
      <c r="J3411" s="8" t="s">
        <v>1459</v>
      </c>
    </row>
    <row r="3412" spans="1:10">
      <c r="A3412" s="5" t="s">
        <v>1611</v>
      </c>
      <c r="B3412" s="6">
        <v>44852.865548275462</v>
      </c>
      <c r="C3412" s="5" t="s">
        <v>515</v>
      </c>
      <c r="D3412" s="11"/>
      <c r="E3412" s="8"/>
      <c r="F3412" s="9">
        <v>1603</v>
      </c>
      <c r="I3412" s="7" t="s">
        <v>9</v>
      </c>
      <c r="J3412" s="8" t="s">
        <v>1612</v>
      </c>
    </row>
    <row r="3413" spans="1:10">
      <c r="A3413" s="5" t="s">
        <v>1611</v>
      </c>
      <c r="B3413" s="6">
        <v>44852.865548275462</v>
      </c>
      <c r="C3413" s="5" t="s">
        <v>515</v>
      </c>
      <c r="D3413" s="11"/>
      <c r="E3413" s="8"/>
      <c r="F3413" s="9">
        <v>13065.5</v>
      </c>
      <c r="I3413" s="7" t="s">
        <v>9</v>
      </c>
      <c r="J3413" s="8" t="s">
        <v>1426</v>
      </c>
    </row>
    <row r="3414" spans="1:10">
      <c r="A3414" s="5" t="s">
        <v>1611</v>
      </c>
      <c r="B3414" s="6">
        <v>44852.865548275462</v>
      </c>
      <c r="C3414" s="5" t="s">
        <v>515</v>
      </c>
      <c r="D3414" s="11"/>
      <c r="E3414" s="8"/>
      <c r="F3414" s="9">
        <v>3145.9</v>
      </c>
      <c r="I3414" s="7" t="s">
        <v>9</v>
      </c>
      <c r="J3414" s="8" t="s">
        <v>1575</v>
      </c>
    </row>
    <row r="3415" spans="1:10">
      <c r="A3415" s="10" t="s">
        <v>15</v>
      </c>
      <c r="B3415" s="3"/>
      <c r="C3415" s="3"/>
      <c r="D3415" s="16">
        <f>209460.64+3410.4</f>
        <v>212871.04000000001</v>
      </c>
      <c r="E3415" s="8"/>
      <c r="F3415" s="102">
        <f>SUM(F3336:G3414)</f>
        <v>212871.03999999998</v>
      </c>
      <c r="G3415" s="5"/>
      <c r="H3415" s="9"/>
      <c r="I3415" s="5"/>
      <c r="J3415" s="7"/>
    </row>
    <row r="3416" spans="1:10">
      <c r="A3416" s="12" t="s">
        <v>16</v>
      </c>
      <c r="B3416" s="12" t="s">
        <v>17</v>
      </c>
      <c r="C3416" s="12" t="s">
        <v>18</v>
      </c>
      <c r="D3416" s="11"/>
      <c r="E3416" s="8"/>
      <c r="F3416" s="7"/>
      <c r="G3416" s="5"/>
      <c r="H3416" s="9"/>
      <c r="I3416" s="5"/>
      <c r="J3416" s="7"/>
    </row>
  </sheetData>
  <sortState xmlns:xlrd2="http://schemas.microsoft.com/office/spreadsheetml/2017/richdata2" ref="A2515:J2584">
    <sortCondition ref="I2515:I2584"/>
  </sortState>
  <mergeCells count="352">
    <mergeCell ref="A2881:A2882"/>
    <mergeCell ref="B2881:B2882"/>
    <mergeCell ref="C2881:C2882"/>
    <mergeCell ref="D2881:D2882"/>
    <mergeCell ref="E2881:E2882"/>
    <mergeCell ref="F2881:H2881"/>
    <mergeCell ref="I2881:I2882"/>
    <mergeCell ref="J2881:J2882"/>
    <mergeCell ref="A3122:A3123"/>
    <mergeCell ref="B3122:B3123"/>
    <mergeCell ref="C3122:C3123"/>
    <mergeCell ref="D3122:D3123"/>
    <mergeCell ref="E3122:E3123"/>
    <mergeCell ref="F3122:H3122"/>
    <mergeCell ref="I3122:I3123"/>
    <mergeCell ref="J3122:J3123"/>
    <mergeCell ref="I2725:I2726"/>
    <mergeCell ref="J2725:J2726"/>
    <mergeCell ref="A2725:A2726"/>
    <mergeCell ref="B2725:B2726"/>
    <mergeCell ref="C2725:C2726"/>
    <mergeCell ref="D2725:D2726"/>
    <mergeCell ref="E2725:E2726"/>
    <mergeCell ref="F2725:H2725"/>
    <mergeCell ref="A2592:A2593"/>
    <mergeCell ref="B2592:B2593"/>
    <mergeCell ref="C2592:C2593"/>
    <mergeCell ref="D2592:D2593"/>
    <mergeCell ref="E2592:E2593"/>
    <mergeCell ref="F2592:H2592"/>
    <mergeCell ref="I2592:I2593"/>
    <mergeCell ref="J2592:J2593"/>
    <mergeCell ref="I2621:I2622"/>
    <mergeCell ref="J2621:J2622"/>
    <mergeCell ref="A2621:A2622"/>
    <mergeCell ref="B2621:B2622"/>
    <mergeCell ref="C2621:C2622"/>
    <mergeCell ref="D2621:D2622"/>
    <mergeCell ref="E2621:E2622"/>
    <mergeCell ref="F2621:H2621"/>
    <mergeCell ref="A2504:A2505"/>
    <mergeCell ref="B2504:B2505"/>
    <mergeCell ref="C2504:C2505"/>
    <mergeCell ref="D2504:D2505"/>
    <mergeCell ref="E2504:E2505"/>
    <mergeCell ref="F2504:H2504"/>
    <mergeCell ref="I2504:I2505"/>
    <mergeCell ref="J2504:J2505"/>
    <mergeCell ref="A2264:A2265"/>
    <mergeCell ref="B2264:B2265"/>
    <mergeCell ref="C2264:C2265"/>
    <mergeCell ref="D2264:D2265"/>
    <mergeCell ref="E2264:E2265"/>
    <mergeCell ref="F2264:H2264"/>
    <mergeCell ref="I2264:I2265"/>
    <mergeCell ref="J2264:J2265"/>
    <mergeCell ref="A2414:A2415"/>
    <mergeCell ref="B2414:B2415"/>
    <mergeCell ref="C2414:C2415"/>
    <mergeCell ref="D2414:D2415"/>
    <mergeCell ref="E2414:E2415"/>
    <mergeCell ref="F2414:H2414"/>
    <mergeCell ref="I2414:I2415"/>
    <mergeCell ref="J2414:J2415"/>
    <mergeCell ref="A1416:A1417"/>
    <mergeCell ref="B1416:B1417"/>
    <mergeCell ref="C1416:C1417"/>
    <mergeCell ref="D1416:D1417"/>
    <mergeCell ref="E1416:E1417"/>
    <mergeCell ref="F1416:H1416"/>
    <mergeCell ref="I1416:I1417"/>
    <mergeCell ref="J1416:J1417"/>
    <mergeCell ref="I1505:I1506"/>
    <mergeCell ref="J1505:J1506"/>
    <mergeCell ref="A1505:A1506"/>
    <mergeCell ref="B1505:B1506"/>
    <mergeCell ref="C1505:C1506"/>
    <mergeCell ref="D1505:D1506"/>
    <mergeCell ref="E1505:E1506"/>
    <mergeCell ref="F1505:H1505"/>
    <mergeCell ref="A1425:A1426"/>
    <mergeCell ref="B1425:B1426"/>
    <mergeCell ref="C1425:C1426"/>
    <mergeCell ref="D1425:D1426"/>
    <mergeCell ref="E1425:E1426"/>
    <mergeCell ref="F1425:H1425"/>
    <mergeCell ref="I1425:I1426"/>
    <mergeCell ref="J1425:J1426"/>
    <mergeCell ref="I844:I845"/>
    <mergeCell ref="J844:J845"/>
    <mergeCell ref="A844:A845"/>
    <mergeCell ref="B844:B845"/>
    <mergeCell ref="C844:C845"/>
    <mergeCell ref="D844:D845"/>
    <mergeCell ref="E844:E845"/>
    <mergeCell ref="F844:H844"/>
    <mergeCell ref="I1117:I1118"/>
    <mergeCell ref="J1117:J1118"/>
    <mergeCell ref="A1117:A1118"/>
    <mergeCell ref="B1117:B1118"/>
    <mergeCell ref="C1117:C1118"/>
    <mergeCell ref="D1117:D1118"/>
    <mergeCell ref="E1117:E1118"/>
    <mergeCell ref="F1117:H1117"/>
    <mergeCell ref="I1068:I1069"/>
    <mergeCell ref="J1068:J1069"/>
    <mergeCell ref="A1068:A1069"/>
    <mergeCell ref="B1068:B1069"/>
    <mergeCell ref="C1068:C1069"/>
    <mergeCell ref="D1068:D1069"/>
    <mergeCell ref="E1068:E1069"/>
    <mergeCell ref="F1068:H1068"/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481:I482"/>
    <mergeCell ref="J481:J482"/>
    <mergeCell ref="A481:A482"/>
    <mergeCell ref="B481:B482"/>
    <mergeCell ref="C481:C482"/>
    <mergeCell ref="D481:D482"/>
    <mergeCell ref="E481:E482"/>
    <mergeCell ref="F481:H481"/>
    <mergeCell ref="F414:H414"/>
    <mergeCell ref="I414:I415"/>
    <mergeCell ref="J414:J415"/>
    <mergeCell ref="A414:A415"/>
    <mergeCell ref="B414:B415"/>
    <mergeCell ref="C414:C415"/>
    <mergeCell ref="D414:D415"/>
    <mergeCell ref="E414:E415"/>
    <mergeCell ref="I3:I4"/>
    <mergeCell ref="J3:J4"/>
    <mergeCell ref="A3:A4"/>
    <mergeCell ref="B3:B4"/>
    <mergeCell ref="C3:C4"/>
    <mergeCell ref="D3:D4"/>
    <mergeCell ref="E3:E4"/>
    <mergeCell ref="F3:H3"/>
    <mergeCell ref="F268:H268"/>
    <mergeCell ref="I268:I269"/>
    <mergeCell ref="J268:J269"/>
    <mergeCell ref="A268:A269"/>
    <mergeCell ref="B268:B269"/>
    <mergeCell ref="C268:C269"/>
    <mergeCell ref="D268:D269"/>
    <mergeCell ref="E268:E269"/>
    <mergeCell ref="A23:A24"/>
    <mergeCell ref="B23:B24"/>
    <mergeCell ref="C23:C24"/>
    <mergeCell ref="D23:D24"/>
    <mergeCell ref="E23:E24"/>
    <mergeCell ref="F23:H23"/>
    <mergeCell ref="I23:I24"/>
    <mergeCell ref="J23:J24"/>
    <mergeCell ref="A76:A77"/>
    <mergeCell ref="B76:B77"/>
    <mergeCell ref="C76:C77"/>
    <mergeCell ref="D76:D77"/>
    <mergeCell ref="E76:E7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F76:H76"/>
    <mergeCell ref="I76:I77"/>
    <mergeCell ref="J76:J77"/>
    <mergeCell ref="F522:H522"/>
    <mergeCell ref="I522:I523"/>
    <mergeCell ref="J522:J523"/>
    <mergeCell ref="A522:A523"/>
    <mergeCell ref="B522:B523"/>
    <mergeCell ref="C522:C523"/>
    <mergeCell ref="D522:D523"/>
    <mergeCell ref="E522:E523"/>
    <mergeCell ref="F613:H613"/>
    <mergeCell ref="I613:I614"/>
    <mergeCell ref="J613:J614"/>
    <mergeCell ref="A613:A614"/>
    <mergeCell ref="B613:B614"/>
    <mergeCell ref="C613:C614"/>
    <mergeCell ref="D613:D614"/>
    <mergeCell ref="E613:E614"/>
    <mergeCell ref="I681:I682"/>
    <mergeCell ref="J681:J682"/>
    <mergeCell ref="A681:A682"/>
    <mergeCell ref="B681:B682"/>
    <mergeCell ref="C681:C682"/>
    <mergeCell ref="D681:D682"/>
    <mergeCell ref="E681:E682"/>
    <mergeCell ref="F681:H681"/>
    <mergeCell ref="F754:H754"/>
    <mergeCell ref="I754:I755"/>
    <mergeCell ref="J754:J755"/>
    <mergeCell ref="A754:A755"/>
    <mergeCell ref="B754:B755"/>
    <mergeCell ref="C754:C755"/>
    <mergeCell ref="D754:D755"/>
    <mergeCell ref="E754:E755"/>
    <mergeCell ref="I933:I934"/>
    <mergeCell ref="J933:J934"/>
    <mergeCell ref="A933:A934"/>
    <mergeCell ref="B933:B934"/>
    <mergeCell ref="C933:C934"/>
    <mergeCell ref="D933:D934"/>
    <mergeCell ref="E933:E934"/>
    <mergeCell ref="F933:H933"/>
    <mergeCell ref="A974:A975"/>
    <mergeCell ref="B974:B975"/>
    <mergeCell ref="C974:C975"/>
    <mergeCell ref="D974:D975"/>
    <mergeCell ref="E974:E975"/>
    <mergeCell ref="F974:H974"/>
    <mergeCell ref="I974:I975"/>
    <mergeCell ref="J974:J975"/>
    <mergeCell ref="A966:A967"/>
    <mergeCell ref="B966:B967"/>
    <mergeCell ref="C966:C967"/>
    <mergeCell ref="D966:D967"/>
    <mergeCell ref="E966:E967"/>
    <mergeCell ref="F966:H966"/>
    <mergeCell ref="I966:I967"/>
    <mergeCell ref="J966:J967"/>
    <mergeCell ref="A1218:A1219"/>
    <mergeCell ref="B1218:B1219"/>
    <mergeCell ref="C1218:C1219"/>
    <mergeCell ref="D1218:D1219"/>
    <mergeCell ref="E1218:E1219"/>
    <mergeCell ref="F1218:H1218"/>
    <mergeCell ref="I1218:I1219"/>
    <mergeCell ref="J1218:J1219"/>
    <mergeCell ref="A1277:A1278"/>
    <mergeCell ref="B1277:B1278"/>
    <mergeCell ref="C1277:C1278"/>
    <mergeCell ref="D1277:D1278"/>
    <mergeCell ref="E1277:E1278"/>
    <mergeCell ref="F1277:H1277"/>
    <mergeCell ref="I1277:I1278"/>
    <mergeCell ref="J1277:J1278"/>
    <mergeCell ref="I1785:I1786"/>
    <mergeCell ref="J1785:J1786"/>
    <mergeCell ref="A1785:A1786"/>
    <mergeCell ref="B1785:B1786"/>
    <mergeCell ref="C1785:C1786"/>
    <mergeCell ref="D1785:D1786"/>
    <mergeCell ref="E1785:E1786"/>
    <mergeCell ref="F1785:H1785"/>
    <mergeCell ref="A1596:A1597"/>
    <mergeCell ref="B1596:B1597"/>
    <mergeCell ref="C1596:C1597"/>
    <mergeCell ref="D1596:D1597"/>
    <mergeCell ref="E1596:E1597"/>
    <mergeCell ref="F1596:H1596"/>
    <mergeCell ref="I1596:I1597"/>
    <mergeCell ref="J1596:J1597"/>
    <mergeCell ref="A2196:A2197"/>
    <mergeCell ref="B2196:B2197"/>
    <mergeCell ref="C2196:C2197"/>
    <mergeCell ref="D2196:D2197"/>
    <mergeCell ref="E2196:E2197"/>
    <mergeCell ref="F2196:H2196"/>
    <mergeCell ref="I2196:I2197"/>
    <mergeCell ref="J2196:J2197"/>
    <mergeCell ref="A2033:A2034"/>
    <mergeCell ref="B2033:B2034"/>
    <mergeCell ref="C2033:C2034"/>
    <mergeCell ref="D2033:D2034"/>
    <mergeCell ref="E2033:E2034"/>
    <mergeCell ref="F2033:H2033"/>
    <mergeCell ref="I2033:I2034"/>
    <mergeCell ref="J2033:J2034"/>
    <mergeCell ref="A2169:A2170"/>
    <mergeCell ref="B2169:B2170"/>
    <mergeCell ref="C2169:C2170"/>
    <mergeCell ref="D2169:D2170"/>
    <mergeCell ref="E2169:E2170"/>
    <mergeCell ref="F2169:H2169"/>
    <mergeCell ref="I2169:I2170"/>
    <mergeCell ref="J2169:J2170"/>
    <mergeCell ref="A2206:A2207"/>
    <mergeCell ref="B2206:B2207"/>
    <mergeCell ref="C2206:C2207"/>
    <mergeCell ref="D2206:D2207"/>
    <mergeCell ref="E2206:E2207"/>
    <mergeCell ref="F2206:H2206"/>
    <mergeCell ref="I2206:I2207"/>
    <mergeCell ref="J2206:J2207"/>
    <mergeCell ref="A2818:A2819"/>
    <mergeCell ref="B2818:B2819"/>
    <mergeCell ref="C2818:C2819"/>
    <mergeCell ref="D2818:D2819"/>
    <mergeCell ref="E2818:E2819"/>
    <mergeCell ref="F2818:H2818"/>
    <mergeCell ref="I2818:I2819"/>
    <mergeCell ref="J2818:J2819"/>
    <mergeCell ref="A2357:A2358"/>
    <mergeCell ref="B2357:B2358"/>
    <mergeCell ref="C2357:C2358"/>
    <mergeCell ref="D2357:D2358"/>
    <mergeCell ref="E2357:E2358"/>
    <mergeCell ref="F2357:H2357"/>
    <mergeCell ref="I2357:I2358"/>
    <mergeCell ref="J2357:J2358"/>
    <mergeCell ref="A3012:A3013"/>
    <mergeCell ref="B3012:B3013"/>
    <mergeCell ref="C3012:C3013"/>
    <mergeCell ref="D3012:D3013"/>
    <mergeCell ref="E3012:E3013"/>
    <mergeCell ref="F3012:H3012"/>
    <mergeCell ref="I3012:I3013"/>
    <mergeCell ref="J3012:J3013"/>
    <mergeCell ref="A3021:A3022"/>
    <mergeCell ref="B3021:B3022"/>
    <mergeCell ref="C3021:C3022"/>
    <mergeCell ref="D3021:D3022"/>
    <mergeCell ref="E3021:E3022"/>
    <mergeCell ref="F3021:H3021"/>
    <mergeCell ref="I3021:I3022"/>
    <mergeCell ref="J3021:J3022"/>
    <mergeCell ref="A3323:A3324"/>
    <mergeCell ref="B3323:B3324"/>
    <mergeCell ref="C3323:C3324"/>
    <mergeCell ref="D3323:D3324"/>
    <mergeCell ref="E3323:E3324"/>
    <mergeCell ref="F3323:H3323"/>
    <mergeCell ref="I3323:I3324"/>
    <mergeCell ref="J3323:J3324"/>
    <mergeCell ref="I3030:I3031"/>
    <mergeCell ref="J3030:J3031"/>
    <mergeCell ref="A3030:A3031"/>
    <mergeCell ref="B3030:B3031"/>
    <mergeCell ref="C3030:C3031"/>
    <mergeCell ref="D3030:D3031"/>
    <mergeCell ref="E3030:E3031"/>
    <mergeCell ref="F3030:H3030"/>
    <mergeCell ref="I3180:I3181"/>
    <mergeCell ref="J3180:J3181"/>
    <mergeCell ref="A3180:A3181"/>
    <mergeCell ref="B3180:B3181"/>
    <mergeCell ref="C3180:C3181"/>
    <mergeCell ref="D3180:D3181"/>
    <mergeCell ref="E3180:E3181"/>
    <mergeCell ref="F3180:H3180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EDCEC-578D-4E8B-9D2E-169C5B5800D4}">
  <sheetPr>
    <tabColor rgb="FFFF0000"/>
  </sheetPr>
  <dimension ref="A1"/>
  <sheetViews>
    <sheetView workbookViewId="0">
      <selection activeCell="B23" sqref="B23"/>
    </sheetView>
  </sheetViews>
  <sheetFormatPr baseColWidth="10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7BD5-7906-4FA7-B685-E2517B4543ED}">
  <sheetPr>
    <tabColor theme="9"/>
  </sheetPr>
  <dimension ref="A1:J371"/>
  <sheetViews>
    <sheetView topLeftCell="A361" workbookViewId="0">
      <selection activeCell="E362" sqref="E362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67</v>
      </c>
      <c r="B5" s="6">
        <v>44805.754214652778</v>
      </c>
      <c r="C5" s="5" t="s">
        <v>68</v>
      </c>
      <c r="D5" s="11"/>
      <c r="E5" s="8"/>
      <c r="F5" s="9">
        <v>1432.29</v>
      </c>
      <c r="I5" s="7" t="s">
        <v>9</v>
      </c>
      <c r="J5" s="5" t="s">
        <v>68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111734544</v>
      </c>
      <c r="E7" s="21">
        <v>111734676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208</v>
      </c>
      <c r="B14" s="6">
        <v>44806.751426296294</v>
      </c>
      <c r="C14" s="5" t="s">
        <v>68</v>
      </c>
      <c r="D14" s="11"/>
      <c r="E14" s="8"/>
      <c r="F14" s="9">
        <v>359.9</v>
      </c>
      <c r="I14" s="7" t="s">
        <v>9</v>
      </c>
      <c r="J14" s="5" t="s">
        <v>68</v>
      </c>
    </row>
    <row r="15" spans="1:10">
      <c r="A15" s="10" t="s">
        <v>15</v>
      </c>
      <c r="B15" s="3"/>
      <c r="C15" s="3"/>
      <c r="D15" s="11"/>
      <c r="E15" s="8"/>
      <c r="G15" s="9"/>
      <c r="I15" s="7"/>
      <c r="J15" s="8"/>
    </row>
    <row r="16" spans="1:10" ht="15.75">
      <c r="A16" s="12" t="s">
        <v>16</v>
      </c>
      <c r="B16" s="12" t="s">
        <v>17</v>
      </c>
      <c r="C16" s="12" t="s">
        <v>18</v>
      </c>
      <c r="D16" s="20">
        <v>111734549</v>
      </c>
      <c r="E16" s="21">
        <v>111734679</v>
      </c>
      <c r="H16" s="9"/>
      <c r="I16" s="7"/>
      <c r="J16" s="8"/>
    </row>
    <row r="17" spans="1:10">
      <c r="A17" s="5"/>
      <c r="B17" s="6"/>
      <c r="C17" s="5"/>
      <c r="D17" s="11"/>
      <c r="E17" s="8"/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159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3" t="s">
        <v>0</v>
      </c>
      <c r="B21" s="103" t="s">
        <v>2</v>
      </c>
      <c r="C21" s="103" t="s">
        <v>3</v>
      </c>
      <c r="D21" s="103" t="s">
        <v>4</v>
      </c>
      <c r="E21" s="103" t="s">
        <v>5</v>
      </c>
      <c r="F21" s="105" t="s">
        <v>6</v>
      </c>
      <c r="G21" s="106"/>
      <c r="H21" s="107"/>
      <c r="I21" s="103" t="s">
        <v>7</v>
      </c>
      <c r="J21" s="103" t="s">
        <v>8</v>
      </c>
    </row>
    <row r="22" spans="1:10">
      <c r="A22" s="104"/>
      <c r="B22" s="104"/>
      <c r="C22" s="104"/>
      <c r="D22" s="104"/>
      <c r="E22" s="104"/>
      <c r="F22" s="4" t="s">
        <v>9</v>
      </c>
      <c r="G22" s="4" t="s">
        <v>10</v>
      </c>
      <c r="H22" s="4" t="s">
        <v>11</v>
      </c>
      <c r="I22" s="104"/>
      <c r="J22" s="104"/>
    </row>
    <row r="23" spans="1:10">
      <c r="A23" s="5" t="s">
        <v>209</v>
      </c>
      <c r="B23" s="6">
        <v>44807.501274155089</v>
      </c>
      <c r="C23" s="5" t="s">
        <v>68</v>
      </c>
      <c r="D23" s="11"/>
      <c r="E23" s="8"/>
      <c r="F23" s="9">
        <v>1105.98</v>
      </c>
      <c r="I23" s="7" t="s">
        <v>9</v>
      </c>
      <c r="J23" s="5" t="s">
        <v>68</v>
      </c>
    </row>
    <row r="24" spans="1:10">
      <c r="A24" s="10" t="s">
        <v>15</v>
      </c>
      <c r="B24" s="3"/>
      <c r="C24" s="3"/>
      <c r="D24" s="11"/>
      <c r="E24" s="8"/>
      <c r="G24" s="9"/>
      <c r="I24" s="7"/>
      <c r="J24" s="8"/>
    </row>
    <row r="25" spans="1:10" ht="15.75">
      <c r="A25" s="12" t="s">
        <v>16</v>
      </c>
      <c r="B25" s="12" t="s">
        <v>17</v>
      </c>
      <c r="C25" s="12" t="s">
        <v>18</v>
      </c>
      <c r="D25" s="20">
        <v>111764679</v>
      </c>
      <c r="E25" s="21">
        <v>111764898</v>
      </c>
      <c r="H25" s="9"/>
      <c r="I25" s="7"/>
      <c r="J25" s="8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260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27" t="s">
        <v>0</v>
      </c>
      <c r="B30" s="27" t="s">
        <v>2</v>
      </c>
      <c r="C30" s="27" t="s">
        <v>3</v>
      </c>
      <c r="D30" s="27" t="s">
        <v>4</v>
      </c>
      <c r="E30" s="27" t="s">
        <v>5</v>
      </c>
      <c r="F30" s="29" t="s">
        <v>6</v>
      </c>
      <c r="G30" s="30"/>
      <c r="H30" s="31"/>
      <c r="I30" s="27" t="s">
        <v>7</v>
      </c>
      <c r="J30" s="27" t="s">
        <v>8</v>
      </c>
    </row>
    <row r="31" spans="1:10">
      <c r="A31" s="28"/>
      <c r="B31" s="28"/>
      <c r="C31" s="28"/>
      <c r="D31" s="28"/>
      <c r="E31" s="28"/>
      <c r="F31" s="4" t="s">
        <v>9</v>
      </c>
      <c r="G31" s="4" t="s">
        <v>10</v>
      </c>
      <c r="H31" s="4" t="s">
        <v>11</v>
      </c>
      <c r="I31" s="28"/>
      <c r="J31" s="28"/>
    </row>
    <row r="32" spans="1:10">
      <c r="A32" s="5" t="s">
        <v>279</v>
      </c>
      <c r="B32" s="6">
        <v>44809.75250440972</v>
      </c>
      <c r="C32" s="5" t="s">
        <v>68</v>
      </c>
      <c r="D32" s="11"/>
      <c r="E32" s="8"/>
      <c r="F32" s="9">
        <v>1792.07</v>
      </c>
      <c r="I32" s="7" t="s">
        <v>9</v>
      </c>
      <c r="J32" s="5" t="s">
        <v>68</v>
      </c>
    </row>
    <row r="33" spans="1:10">
      <c r="A33" s="10" t="s">
        <v>15</v>
      </c>
      <c r="B33" s="3"/>
      <c r="C33" s="3"/>
      <c r="D33" s="11"/>
      <c r="E33" s="8"/>
      <c r="H33" s="9"/>
      <c r="I33" s="7"/>
      <c r="J33" s="5"/>
    </row>
    <row r="34" spans="1:10" ht="15.75">
      <c r="A34" s="12" t="s">
        <v>16</v>
      </c>
      <c r="B34" s="12" t="s">
        <v>17</v>
      </c>
      <c r="C34" s="12" t="s">
        <v>18</v>
      </c>
      <c r="D34" s="20">
        <v>111766464</v>
      </c>
      <c r="E34" s="21">
        <v>111766673</v>
      </c>
      <c r="H34" s="9"/>
      <c r="I34" s="7"/>
      <c r="J34" s="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312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3" t="s">
        <v>0</v>
      </c>
      <c r="B39" s="103" t="s">
        <v>2</v>
      </c>
      <c r="C39" s="103" t="s">
        <v>3</v>
      </c>
      <c r="D39" s="103" t="s">
        <v>4</v>
      </c>
      <c r="E39" s="103" t="s">
        <v>5</v>
      </c>
      <c r="F39" s="105" t="s">
        <v>6</v>
      </c>
      <c r="G39" s="106"/>
      <c r="H39" s="107"/>
      <c r="I39" s="103" t="s">
        <v>7</v>
      </c>
      <c r="J39" s="103" t="s">
        <v>8</v>
      </c>
    </row>
    <row r="40" spans="1:10">
      <c r="A40" s="104"/>
      <c r="B40" s="104"/>
      <c r="C40" s="104"/>
      <c r="D40" s="104"/>
      <c r="E40" s="104"/>
      <c r="F40" s="46" t="s">
        <v>9</v>
      </c>
      <c r="G40" s="46" t="s">
        <v>10</v>
      </c>
      <c r="H40" s="46" t="s">
        <v>11</v>
      </c>
      <c r="I40" s="104"/>
      <c r="J40" s="104"/>
    </row>
    <row r="41" spans="1:10">
      <c r="A41" s="5" t="s">
        <v>324</v>
      </c>
      <c r="B41" s="6">
        <v>44810.752971296293</v>
      </c>
      <c r="C41" s="5" t="s">
        <v>68</v>
      </c>
      <c r="D41" s="11"/>
      <c r="E41" s="8"/>
      <c r="F41" s="9">
        <v>1308.18</v>
      </c>
      <c r="I41" s="7" t="s">
        <v>9</v>
      </c>
      <c r="J41" s="5" t="s">
        <v>68</v>
      </c>
    </row>
    <row r="42" spans="1:10">
      <c r="A42" s="10" t="s">
        <v>15</v>
      </c>
      <c r="B42" s="3"/>
      <c r="C42" s="3"/>
      <c r="D42" s="11"/>
      <c r="E42" s="8"/>
      <c r="F42" s="9"/>
      <c r="I42" s="7"/>
      <c r="J42" s="5"/>
    </row>
    <row r="43" spans="1:10" ht="15.75">
      <c r="A43" s="12" t="s">
        <v>16</v>
      </c>
      <c r="B43" s="12" t="s">
        <v>17</v>
      </c>
      <c r="C43" s="12" t="s">
        <v>18</v>
      </c>
      <c r="D43" s="20">
        <v>111768145</v>
      </c>
      <c r="E43" s="21">
        <v>111768297</v>
      </c>
      <c r="F43" s="9"/>
      <c r="I43" s="7"/>
      <c r="J43" s="5"/>
    </row>
    <row r="46" spans="1:10">
      <c r="A46" s="1" t="s">
        <v>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3" t="s">
        <v>357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103" t="s">
        <v>0</v>
      </c>
      <c r="B48" s="103" t="s">
        <v>2</v>
      </c>
      <c r="C48" s="103" t="s">
        <v>3</v>
      </c>
      <c r="D48" s="103" t="s">
        <v>4</v>
      </c>
      <c r="E48" s="103" t="s">
        <v>5</v>
      </c>
      <c r="F48" s="105" t="s">
        <v>6</v>
      </c>
      <c r="G48" s="106"/>
      <c r="H48" s="107"/>
      <c r="I48" s="103" t="s">
        <v>7</v>
      </c>
      <c r="J48" s="103" t="s">
        <v>8</v>
      </c>
    </row>
    <row r="49" spans="1:10">
      <c r="A49" s="104"/>
      <c r="B49" s="104"/>
      <c r="C49" s="104"/>
      <c r="D49" s="104"/>
      <c r="E49" s="104"/>
      <c r="F49" s="46" t="s">
        <v>9</v>
      </c>
      <c r="G49" s="46" t="s">
        <v>10</v>
      </c>
      <c r="H49" s="46" t="s">
        <v>11</v>
      </c>
      <c r="I49" s="104"/>
      <c r="J49" s="104"/>
    </row>
    <row r="50" spans="1:10">
      <c r="A50" s="5" t="s">
        <v>370</v>
      </c>
      <c r="B50" s="6">
        <v>44811.753821122686</v>
      </c>
      <c r="C50" s="5" t="s">
        <v>68</v>
      </c>
      <c r="D50" s="11"/>
      <c r="E50" s="8"/>
      <c r="F50" s="9">
        <v>518.6</v>
      </c>
      <c r="I50" s="7" t="s">
        <v>9</v>
      </c>
      <c r="J50" s="5" t="s">
        <v>68</v>
      </c>
    </row>
    <row r="51" spans="1:10">
      <c r="A51" s="10" t="s">
        <v>15</v>
      </c>
      <c r="B51" s="3"/>
      <c r="C51" s="3"/>
      <c r="D51" s="11"/>
      <c r="E51" s="8"/>
      <c r="H51" s="9"/>
      <c r="I51" s="7"/>
      <c r="J51" s="8"/>
    </row>
    <row r="52" spans="1:10" ht="15.75">
      <c r="A52" s="12" t="s">
        <v>16</v>
      </c>
      <c r="B52" s="12" t="s">
        <v>17</v>
      </c>
      <c r="C52" s="12" t="s">
        <v>18</v>
      </c>
      <c r="D52" s="20">
        <v>111784040</v>
      </c>
      <c r="E52" s="21">
        <v>111784086</v>
      </c>
      <c r="H52" s="9"/>
      <c r="I52" s="7"/>
      <c r="J52" s="8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399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3" t="s">
        <v>0</v>
      </c>
      <c r="B57" s="103" t="s">
        <v>2</v>
      </c>
      <c r="C57" s="103" t="s">
        <v>3</v>
      </c>
      <c r="D57" s="103" t="s">
        <v>4</v>
      </c>
      <c r="E57" s="103" t="s">
        <v>5</v>
      </c>
      <c r="F57" s="105" t="s">
        <v>6</v>
      </c>
      <c r="G57" s="106"/>
      <c r="H57" s="107"/>
      <c r="I57" s="103" t="s">
        <v>7</v>
      </c>
      <c r="J57" s="103" t="s">
        <v>8</v>
      </c>
    </row>
    <row r="58" spans="1:10">
      <c r="A58" s="104"/>
      <c r="B58" s="104"/>
      <c r="C58" s="104"/>
      <c r="D58" s="104"/>
      <c r="E58" s="104"/>
      <c r="F58" s="46" t="s">
        <v>9</v>
      </c>
      <c r="G58" s="46" t="s">
        <v>10</v>
      </c>
      <c r="H58" s="46" t="s">
        <v>11</v>
      </c>
      <c r="I58" s="104"/>
      <c r="J58" s="104"/>
    </row>
    <row r="59" spans="1:10">
      <c r="A59" s="5" t="s">
        <v>411</v>
      </c>
      <c r="B59" s="6">
        <v>44812.752793252315</v>
      </c>
      <c r="C59" s="5" t="s">
        <v>68</v>
      </c>
      <c r="D59" s="11"/>
      <c r="E59" s="8"/>
      <c r="F59" s="9">
        <v>1093.42</v>
      </c>
      <c r="I59" s="7" t="s">
        <v>9</v>
      </c>
      <c r="J59" s="5" t="s">
        <v>68</v>
      </c>
    </row>
    <row r="60" spans="1:10">
      <c r="A60" s="10" t="s">
        <v>15</v>
      </c>
      <c r="B60" s="3"/>
      <c r="C60" s="3"/>
      <c r="D60" s="11"/>
      <c r="E60" s="8"/>
      <c r="H60" s="9"/>
      <c r="I60" s="7"/>
      <c r="J60" s="5"/>
    </row>
    <row r="61" spans="1:10" ht="15.75">
      <c r="A61" s="12" t="s">
        <v>16</v>
      </c>
      <c r="B61" s="12" t="s">
        <v>17</v>
      </c>
      <c r="C61" s="12" t="s">
        <v>18</v>
      </c>
      <c r="D61" s="20">
        <v>111794479</v>
      </c>
      <c r="E61" s="21">
        <v>111794639</v>
      </c>
      <c r="H61" s="9"/>
      <c r="I61" s="7"/>
      <c r="J61" s="5"/>
    </row>
    <row r="64" spans="1:10">
      <c r="A64" s="1" t="s">
        <v>0</v>
      </c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3" t="s">
        <v>441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103" t="s">
        <v>0</v>
      </c>
      <c r="B66" s="103" t="s">
        <v>2</v>
      </c>
      <c r="C66" s="103" t="s">
        <v>3</v>
      </c>
      <c r="D66" s="103" t="s">
        <v>4</v>
      </c>
      <c r="E66" s="103" t="s">
        <v>5</v>
      </c>
      <c r="F66" s="105" t="s">
        <v>6</v>
      </c>
      <c r="G66" s="106"/>
      <c r="H66" s="107"/>
      <c r="I66" s="103" t="s">
        <v>7</v>
      </c>
      <c r="J66" s="103" t="s">
        <v>8</v>
      </c>
    </row>
    <row r="67" spans="1:10">
      <c r="A67" s="104"/>
      <c r="B67" s="104"/>
      <c r="C67" s="104"/>
      <c r="D67" s="104"/>
      <c r="E67" s="104"/>
      <c r="F67" s="46" t="s">
        <v>9</v>
      </c>
      <c r="G67" s="46" t="s">
        <v>10</v>
      </c>
      <c r="H67" s="46" t="s">
        <v>11</v>
      </c>
      <c r="I67" s="104"/>
      <c r="J67" s="104"/>
    </row>
    <row r="68" spans="1:10">
      <c r="A68" s="5" t="s">
        <v>463</v>
      </c>
      <c r="B68" s="6">
        <v>44813.751898148148</v>
      </c>
      <c r="C68" s="5" t="s">
        <v>68</v>
      </c>
      <c r="D68" s="11"/>
      <c r="E68" s="8"/>
      <c r="F68" s="9">
        <v>177.9</v>
      </c>
      <c r="I68" s="7" t="s">
        <v>9</v>
      </c>
      <c r="J68" s="5" t="s">
        <v>68</v>
      </c>
    </row>
    <row r="69" spans="1:10">
      <c r="A69" s="10" t="s">
        <v>15</v>
      </c>
      <c r="B69" s="3"/>
      <c r="C69" s="3"/>
      <c r="D69" s="11"/>
      <c r="E69" s="8"/>
      <c r="F69" s="9"/>
      <c r="I69" s="7"/>
      <c r="J69" s="8"/>
    </row>
    <row r="70" spans="1:10" ht="15.75">
      <c r="A70" s="12" t="s">
        <v>16</v>
      </c>
      <c r="B70" s="12" t="s">
        <v>17</v>
      </c>
      <c r="C70" s="12" t="s">
        <v>18</v>
      </c>
      <c r="D70" s="20">
        <v>111794481</v>
      </c>
      <c r="E70" s="21">
        <v>111794640</v>
      </c>
      <c r="F70" s="9"/>
      <c r="I70" s="7"/>
      <c r="J70" s="8"/>
    </row>
    <row r="71" spans="1:10">
      <c r="A71" s="5"/>
      <c r="B71" s="6"/>
      <c r="C71" s="5"/>
      <c r="D71" s="11"/>
      <c r="E71" s="8"/>
      <c r="F71" s="9"/>
      <c r="I71" s="7"/>
      <c r="J71" s="8"/>
    </row>
    <row r="72" spans="1:10">
      <c r="A72" s="5"/>
      <c r="B72" s="6"/>
      <c r="C72" s="5"/>
      <c r="D72" s="11"/>
      <c r="E72" s="8"/>
      <c r="F72" s="9"/>
      <c r="I72" s="7"/>
      <c r="J72" s="8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437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3" t="s">
        <v>0</v>
      </c>
      <c r="B75" s="103" t="s">
        <v>2</v>
      </c>
      <c r="C75" s="103" t="s">
        <v>3</v>
      </c>
      <c r="D75" s="103" t="s">
        <v>4</v>
      </c>
      <c r="E75" s="103" t="s">
        <v>5</v>
      </c>
      <c r="F75" s="105" t="s">
        <v>6</v>
      </c>
      <c r="G75" s="106"/>
      <c r="H75" s="107"/>
      <c r="I75" s="103" t="s">
        <v>7</v>
      </c>
      <c r="J75" s="103" t="s">
        <v>8</v>
      </c>
    </row>
    <row r="76" spans="1:10">
      <c r="A76" s="104"/>
      <c r="B76" s="104"/>
      <c r="C76" s="104"/>
      <c r="D76" s="104"/>
      <c r="E76" s="104"/>
      <c r="F76" s="46" t="s">
        <v>9</v>
      </c>
      <c r="G76" s="46" t="s">
        <v>10</v>
      </c>
      <c r="H76" s="46" t="s">
        <v>11</v>
      </c>
      <c r="I76" s="104"/>
      <c r="J76" s="104"/>
    </row>
    <row r="77" spans="1:10">
      <c r="A77" s="5" t="s">
        <v>464</v>
      </c>
      <c r="B77" s="6">
        <v>44814.505486828704</v>
      </c>
      <c r="C77" s="5" t="s">
        <v>68</v>
      </c>
      <c r="D77" s="11"/>
      <c r="E77" s="8"/>
      <c r="F77" s="9">
        <v>199.5</v>
      </c>
      <c r="I77" s="7" t="s">
        <v>9</v>
      </c>
      <c r="J77" s="5" t="s">
        <v>68</v>
      </c>
    </row>
    <row r="78" spans="1:10">
      <c r="A78" s="10" t="s">
        <v>15</v>
      </c>
      <c r="B78" s="3"/>
      <c r="C78" s="3"/>
      <c r="D78" s="11"/>
      <c r="E78" s="8"/>
      <c r="H78" s="9"/>
      <c r="I78" s="5"/>
      <c r="J78" s="5"/>
    </row>
    <row r="79" spans="1:10" ht="15.75">
      <c r="A79" s="12" t="s">
        <v>16</v>
      </c>
      <c r="B79" s="12" t="s">
        <v>17</v>
      </c>
      <c r="C79" s="12" t="s">
        <v>18</v>
      </c>
      <c r="D79" s="20">
        <v>111797801</v>
      </c>
      <c r="E79" s="21">
        <v>111803079</v>
      </c>
      <c r="H79" s="9"/>
      <c r="I79" s="5"/>
      <c r="J79" s="5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504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103" t="s">
        <v>0</v>
      </c>
      <c r="B84" s="103" t="s">
        <v>2</v>
      </c>
      <c r="C84" s="103" t="s">
        <v>3</v>
      </c>
      <c r="D84" s="103" t="s">
        <v>4</v>
      </c>
      <c r="E84" s="103" t="s">
        <v>5</v>
      </c>
      <c r="F84" s="105" t="s">
        <v>6</v>
      </c>
      <c r="G84" s="106"/>
      <c r="H84" s="107"/>
      <c r="I84" s="103" t="s">
        <v>7</v>
      </c>
      <c r="J84" s="103" t="s">
        <v>8</v>
      </c>
    </row>
    <row r="85" spans="1:10">
      <c r="A85" s="104"/>
      <c r="B85" s="104"/>
      <c r="C85" s="104"/>
      <c r="D85" s="104"/>
      <c r="E85" s="104"/>
      <c r="F85" s="46" t="s">
        <v>9</v>
      </c>
      <c r="G85" s="46" t="s">
        <v>10</v>
      </c>
      <c r="H85" s="46" t="s">
        <v>11</v>
      </c>
      <c r="I85" s="104"/>
      <c r="J85" s="104"/>
    </row>
    <row r="86" spans="1:10">
      <c r="A86" s="5" t="s">
        <v>518</v>
      </c>
      <c r="B86" s="6">
        <v>44816.793479583335</v>
      </c>
      <c r="C86" s="5" t="s">
        <v>68</v>
      </c>
      <c r="D86" s="11"/>
      <c r="E86" s="8"/>
      <c r="F86" s="9">
        <v>968.71</v>
      </c>
      <c r="I86" s="7" t="s">
        <v>9</v>
      </c>
      <c r="J86" s="5" t="s">
        <v>68</v>
      </c>
    </row>
    <row r="87" spans="1:10">
      <c r="A87" s="10" t="s">
        <v>15</v>
      </c>
      <c r="B87" s="3"/>
      <c r="C87" s="3"/>
      <c r="D87" s="11"/>
      <c r="E87" s="8"/>
      <c r="H87" s="9"/>
      <c r="I87" s="7"/>
      <c r="J87" s="8"/>
    </row>
    <row r="88" spans="1:10" ht="15.75">
      <c r="A88" s="12" t="s">
        <v>16</v>
      </c>
      <c r="B88" s="12" t="s">
        <v>17</v>
      </c>
      <c r="C88" s="12" t="s">
        <v>18</v>
      </c>
      <c r="D88" s="20">
        <v>111806200</v>
      </c>
      <c r="E88" s="21">
        <v>111806270</v>
      </c>
      <c r="H88" s="9"/>
      <c r="I88" s="7"/>
      <c r="J88" s="8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542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3" t="s">
        <v>0</v>
      </c>
      <c r="B93" s="103" t="s">
        <v>2</v>
      </c>
      <c r="C93" s="103" t="s">
        <v>3</v>
      </c>
      <c r="D93" s="103" t="s">
        <v>4</v>
      </c>
      <c r="E93" s="103" t="s">
        <v>5</v>
      </c>
      <c r="F93" s="105" t="s">
        <v>6</v>
      </c>
      <c r="G93" s="106"/>
      <c r="H93" s="107"/>
      <c r="I93" s="103" t="s">
        <v>7</v>
      </c>
      <c r="J93" s="103" t="s">
        <v>8</v>
      </c>
    </row>
    <row r="94" spans="1:10">
      <c r="A94" s="104"/>
      <c r="B94" s="104"/>
      <c r="C94" s="104"/>
      <c r="D94" s="104"/>
      <c r="E94" s="104"/>
      <c r="F94" s="46" t="s">
        <v>9</v>
      </c>
      <c r="G94" s="46" t="s">
        <v>10</v>
      </c>
      <c r="H94" s="46" t="s">
        <v>11</v>
      </c>
      <c r="I94" s="104"/>
      <c r="J94" s="104"/>
    </row>
    <row r="95" spans="1:10">
      <c r="A95" s="5" t="s">
        <v>554</v>
      </c>
      <c r="B95" s="6">
        <v>44817.792795428242</v>
      </c>
      <c r="C95" s="5" t="s">
        <v>68</v>
      </c>
      <c r="D95" s="11"/>
      <c r="E95" s="8"/>
      <c r="F95" s="9">
        <v>2161.35</v>
      </c>
      <c r="I95" s="7" t="s">
        <v>9</v>
      </c>
      <c r="J95" s="5" t="s">
        <v>68</v>
      </c>
    </row>
    <row r="96" spans="1:10">
      <c r="A96" s="10" t="s">
        <v>15</v>
      </c>
      <c r="B96" s="3"/>
      <c r="C96" s="3"/>
      <c r="D96" s="11"/>
      <c r="E96" s="8"/>
      <c r="H96" s="9"/>
      <c r="I96" s="5"/>
      <c r="J96" s="5"/>
    </row>
    <row r="97" spans="1:10" ht="15.75">
      <c r="A97" s="12" t="s">
        <v>16</v>
      </c>
      <c r="B97" s="12" t="s">
        <v>17</v>
      </c>
      <c r="C97" s="12" t="s">
        <v>18</v>
      </c>
      <c r="D97" s="20">
        <v>111808206</v>
      </c>
      <c r="E97" s="21">
        <v>111808279</v>
      </c>
      <c r="H97" s="9"/>
      <c r="I97" s="5"/>
      <c r="J97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573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587</v>
      </c>
      <c r="B104" s="6">
        <v>44818.793226828704</v>
      </c>
      <c r="C104" s="5" t="s">
        <v>68</v>
      </c>
      <c r="D104" s="11"/>
      <c r="E104" s="8"/>
      <c r="F104" s="9">
        <v>796.28</v>
      </c>
      <c r="I104" s="7" t="s">
        <v>9</v>
      </c>
      <c r="J104" s="5" t="s">
        <v>68</v>
      </c>
    </row>
    <row r="105" spans="1:10">
      <c r="A105" s="10" t="s">
        <v>15</v>
      </c>
      <c r="B105" s="3"/>
      <c r="C105" s="3"/>
      <c r="D105" s="11"/>
      <c r="E105" s="8"/>
      <c r="H105" s="9"/>
      <c r="I105" s="7"/>
      <c r="J105" s="5"/>
    </row>
    <row r="106" spans="1:10" ht="15.75">
      <c r="A106" s="12" t="s">
        <v>16</v>
      </c>
      <c r="B106" s="12" t="s">
        <v>17</v>
      </c>
      <c r="C106" s="12" t="s">
        <v>18</v>
      </c>
      <c r="D106" s="20">
        <v>111817260</v>
      </c>
      <c r="E106" s="21">
        <v>111822386</v>
      </c>
      <c r="H106" s="9"/>
      <c r="I106" s="7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606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3" t="s">
        <v>0</v>
      </c>
      <c r="B111" s="103" t="s">
        <v>2</v>
      </c>
      <c r="C111" s="103" t="s">
        <v>3</v>
      </c>
      <c r="D111" s="103" t="s">
        <v>4</v>
      </c>
      <c r="E111" s="103" t="s">
        <v>5</v>
      </c>
      <c r="F111" s="105" t="s">
        <v>6</v>
      </c>
      <c r="G111" s="106"/>
      <c r="H111" s="107"/>
      <c r="I111" s="103" t="s">
        <v>7</v>
      </c>
      <c r="J111" s="103" t="s">
        <v>8</v>
      </c>
    </row>
    <row r="112" spans="1:10">
      <c r="A112" s="104"/>
      <c r="B112" s="104"/>
      <c r="C112" s="104"/>
      <c r="D112" s="104"/>
      <c r="E112" s="104"/>
      <c r="F112" s="46" t="s">
        <v>9</v>
      </c>
      <c r="G112" s="46" t="s">
        <v>10</v>
      </c>
      <c r="H112" s="46" t="s">
        <v>11</v>
      </c>
      <c r="I112" s="104"/>
      <c r="J112" s="104"/>
    </row>
    <row r="113" spans="1:10">
      <c r="A113" s="5" t="s">
        <v>619</v>
      </c>
      <c r="B113" s="6">
        <v>44819.793367847225</v>
      </c>
      <c r="C113" s="5" t="s">
        <v>68</v>
      </c>
      <c r="D113" s="11"/>
      <c r="E113" s="8"/>
      <c r="F113" s="9">
        <v>359.36</v>
      </c>
      <c r="I113" s="7" t="s">
        <v>9</v>
      </c>
      <c r="J113" s="5" t="s">
        <v>68</v>
      </c>
    </row>
    <row r="114" spans="1:10">
      <c r="A114" s="10" t="s">
        <v>15</v>
      </c>
      <c r="B114" s="3"/>
      <c r="C114" s="3"/>
      <c r="D114" s="11"/>
      <c r="E114" s="8"/>
      <c r="F114" s="62"/>
      <c r="H114" s="9"/>
      <c r="I114" s="7"/>
      <c r="J114" s="8"/>
    </row>
    <row r="115" spans="1:10" ht="15.75">
      <c r="A115" s="12" t="s">
        <v>16</v>
      </c>
      <c r="B115" s="12" t="s">
        <v>17</v>
      </c>
      <c r="C115" s="12" t="s">
        <v>18</v>
      </c>
      <c r="D115" s="20">
        <v>111825835</v>
      </c>
      <c r="E115" s="21">
        <v>111833546</v>
      </c>
      <c r="H115" s="9"/>
      <c r="I115" s="7"/>
      <c r="J115" s="8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650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3" t="s">
        <v>0</v>
      </c>
      <c r="B120" s="103" t="s">
        <v>2</v>
      </c>
      <c r="C120" s="103" t="s">
        <v>3</v>
      </c>
      <c r="D120" s="103" t="s">
        <v>4</v>
      </c>
      <c r="E120" s="103" t="s">
        <v>5</v>
      </c>
      <c r="F120" s="105" t="s">
        <v>6</v>
      </c>
      <c r="G120" s="106"/>
      <c r="H120" s="107"/>
      <c r="I120" s="103" t="s">
        <v>7</v>
      </c>
      <c r="J120" s="103" t="s">
        <v>8</v>
      </c>
    </row>
    <row r="121" spans="1:10">
      <c r="A121" s="104"/>
      <c r="B121" s="104"/>
      <c r="C121" s="104"/>
      <c r="D121" s="104"/>
      <c r="E121" s="104"/>
      <c r="F121" s="46" t="s">
        <v>9</v>
      </c>
      <c r="G121" s="46" t="s">
        <v>10</v>
      </c>
      <c r="H121" s="46" t="s">
        <v>11</v>
      </c>
      <c r="I121" s="104"/>
      <c r="J121" s="104"/>
    </row>
    <row r="122" spans="1:10">
      <c r="A122" s="5" t="s">
        <v>670</v>
      </c>
      <c r="B122" s="6">
        <v>44820.79371662037</v>
      </c>
      <c r="C122" s="5" t="s">
        <v>68</v>
      </c>
      <c r="D122" s="11"/>
      <c r="E122" s="8"/>
      <c r="F122" s="9">
        <v>1933.16</v>
      </c>
      <c r="I122" s="7" t="s">
        <v>9</v>
      </c>
      <c r="J122" s="5" t="s">
        <v>68</v>
      </c>
    </row>
    <row r="123" spans="1:10">
      <c r="A123" s="10" t="s">
        <v>15</v>
      </c>
      <c r="B123" s="3"/>
      <c r="C123" s="3"/>
      <c r="D123" s="11"/>
      <c r="E123" s="8"/>
      <c r="H123" s="9"/>
      <c r="I123" s="7"/>
      <c r="J123" s="8"/>
    </row>
    <row r="124" spans="1:10" ht="15.75">
      <c r="A124" s="12" t="s">
        <v>16</v>
      </c>
      <c r="B124" s="12" t="s">
        <v>17</v>
      </c>
      <c r="C124" s="12" t="s">
        <v>18</v>
      </c>
      <c r="D124" s="20">
        <v>111826103</v>
      </c>
      <c r="E124" s="21">
        <v>111833548</v>
      </c>
      <c r="H124" s="9"/>
      <c r="I124" s="7"/>
      <c r="J124" s="8"/>
    </row>
    <row r="125" spans="1:10">
      <c r="A125" s="5"/>
      <c r="B125" s="6"/>
      <c r="C125" s="5"/>
      <c r="D125" s="11"/>
      <c r="E125" s="8"/>
      <c r="H125" s="9"/>
      <c r="I125" s="7"/>
      <c r="J125" s="8"/>
    </row>
    <row r="126" spans="1:10">
      <c r="A126" s="5"/>
      <c r="B126" s="6"/>
      <c r="C126" s="5"/>
      <c r="D126" s="11"/>
      <c r="E126" s="8"/>
      <c r="H126" s="9"/>
      <c r="I126" s="7"/>
      <c r="J126" s="8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645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3" t="s">
        <v>0</v>
      </c>
      <c r="B129" s="103" t="s">
        <v>2</v>
      </c>
      <c r="C129" s="103" t="s">
        <v>3</v>
      </c>
      <c r="D129" s="103" t="s">
        <v>4</v>
      </c>
      <c r="E129" s="103" t="s">
        <v>5</v>
      </c>
      <c r="F129" s="105" t="s">
        <v>6</v>
      </c>
      <c r="G129" s="106"/>
      <c r="H129" s="107"/>
      <c r="I129" s="103" t="s">
        <v>7</v>
      </c>
      <c r="J129" s="103" t="s">
        <v>8</v>
      </c>
    </row>
    <row r="130" spans="1:10">
      <c r="A130" s="104"/>
      <c r="B130" s="104"/>
      <c r="C130" s="104"/>
      <c r="D130" s="104"/>
      <c r="E130" s="104"/>
      <c r="F130" s="46" t="s">
        <v>9</v>
      </c>
      <c r="G130" s="46" t="s">
        <v>10</v>
      </c>
      <c r="H130" s="46" t="s">
        <v>11</v>
      </c>
      <c r="I130" s="104"/>
      <c r="J130" s="104"/>
    </row>
    <row r="131" spans="1:10">
      <c r="A131" s="5" t="s">
        <v>671</v>
      </c>
      <c r="B131" s="6">
        <v>44821.584869965278</v>
      </c>
      <c r="C131" s="5" t="s">
        <v>68</v>
      </c>
      <c r="D131" s="11"/>
      <c r="E131" s="8"/>
      <c r="F131" s="9">
        <v>351.42</v>
      </c>
      <c r="I131" s="7" t="s">
        <v>9</v>
      </c>
      <c r="J131" s="5" t="s">
        <v>68</v>
      </c>
    </row>
    <row r="132" spans="1:10">
      <c r="A132" s="10" t="s">
        <v>15</v>
      </c>
      <c r="B132" s="3"/>
      <c r="C132" s="3"/>
      <c r="D132" s="11"/>
      <c r="E132" s="8"/>
      <c r="H132" s="9"/>
      <c r="I132" s="7"/>
      <c r="J132" s="8"/>
    </row>
    <row r="133" spans="1:10" ht="15.75">
      <c r="A133" s="12" t="s">
        <v>16</v>
      </c>
      <c r="B133" s="12" t="s">
        <v>17</v>
      </c>
      <c r="C133" s="12" t="s">
        <v>18</v>
      </c>
      <c r="D133" s="20">
        <v>111835927</v>
      </c>
      <c r="E133" s="21">
        <v>111842074</v>
      </c>
      <c r="H133" s="9"/>
      <c r="I133" s="7"/>
      <c r="J133" s="8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708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103" t="s">
        <v>0</v>
      </c>
      <c r="B138" s="103" t="s">
        <v>2</v>
      </c>
      <c r="C138" s="103" t="s">
        <v>3</v>
      </c>
      <c r="D138" s="103" t="s">
        <v>4</v>
      </c>
      <c r="E138" s="103" t="s">
        <v>5</v>
      </c>
      <c r="F138" s="105" t="s">
        <v>6</v>
      </c>
      <c r="G138" s="106"/>
      <c r="H138" s="107"/>
      <c r="I138" s="103" t="s">
        <v>7</v>
      </c>
      <c r="J138" s="103" t="s">
        <v>8</v>
      </c>
    </row>
    <row r="139" spans="1:10">
      <c r="A139" s="104"/>
      <c r="B139" s="104"/>
      <c r="C139" s="104"/>
      <c r="D139" s="104"/>
      <c r="E139" s="104"/>
      <c r="F139" s="46" t="s">
        <v>9</v>
      </c>
      <c r="G139" s="46" t="s">
        <v>10</v>
      </c>
      <c r="H139" s="46" t="s">
        <v>11</v>
      </c>
      <c r="I139" s="104"/>
      <c r="J139" s="104"/>
    </row>
    <row r="140" spans="1:10">
      <c r="A140" s="5" t="s">
        <v>721</v>
      </c>
      <c r="B140" s="6">
        <v>44823.792993298608</v>
      </c>
      <c r="C140" s="5" t="s">
        <v>68</v>
      </c>
      <c r="D140" s="11"/>
      <c r="E140" s="8"/>
      <c r="F140" s="9">
        <v>604.84</v>
      </c>
      <c r="I140" s="7" t="s">
        <v>9</v>
      </c>
      <c r="J140" s="5" t="s">
        <v>68</v>
      </c>
    </row>
    <row r="141" spans="1:10">
      <c r="A141" s="10" t="s">
        <v>15</v>
      </c>
      <c r="B141" s="3"/>
      <c r="C141" s="3"/>
      <c r="D141" s="11"/>
      <c r="E141" s="8"/>
      <c r="H141" s="9"/>
      <c r="I141" s="7"/>
      <c r="J141" s="5"/>
    </row>
    <row r="142" spans="1:10" ht="15.75">
      <c r="A142" s="12" t="s">
        <v>16</v>
      </c>
      <c r="B142" s="12" t="s">
        <v>17</v>
      </c>
      <c r="C142" s="12" t="s">
        <v>18</v>
      </c>
      <c r="D142" s="20">
        <v>111848915</v>
      </c>
      <c r="E142" s="21">
        <v>111848979</v>
      </c>
      <c r="H142" s="9"/>
      <c r="I142" s="7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746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3" t="s">
        <v>0</v>
      </c>
      <c r="B147" s="103" t="s">
        <v>2</v>
      </c>
      <c r="C147" s="103" t="s">
        <v>3</v>
      </c>
      <c r="D147" s="103" t="s">
        <v>4</v>
      </c>
      <c r="E147" s="103" t="s">
        <v>5</v>
      </c>
      <c r="F147" s="105" t="s">
        <v>6</v>
      </c>
      <c r="G147" s="106"/>
      <c r="H147" s="107"/>
      <c r="I147" s="103" t="s">
        <v>7</v>
      </c>
      <c r="J147" s="103" t="s">
        <v>8</v>
      </c>
    </row>
    <row r="148" spans="1:10">
      <c r="A148" s="104"/>
      <c r="B148" s="104"/>
      <c r="C148" s="104"/>
      <c r="D148" s="104"/>
      <c r="E148" s="104"/>
      <c r="F148" s="46" t="s">
        <v>9</v>
      </c>
      <c r="G148" s="46" t="s">
        <v>10</v>
      </c>
      <c r="H148" s="46" t="s">
        <v>11</v>
      </c>
      <c r="I148" s="104"/>
      <c r="J148" s="104"/>
    </row>
    <row r="149" spans="1:10">
      <c r="A149" s="5" t="s">
        <v>759</v>
      </c>
      <c r="B149" s="6">
        <v>44824.793097719907</v>
      </c>
      <c r="C149" s="5" t="s">
        <v>68</v>
      </c>
      <c r="D149" s="11"/>
      <c r="E149" s="8"/>
      <c r="F149" s="9">
        <v>916.88</v>
      </c>
      <c r="I149" s="7" t="s">
        <v>9</v>
      </c>
      <c r="J149" s="5" t="s">
        <v>68</v>
      </c>
    </row>
    <row r="150" spans="1:10">
      <c r="A150" s="10" t="s">
        <v>15</v>
      </c>
      <c r="B150" s="3"/>
      <c r="C150" s="3"/>
      <c r="D150" s="11"/>
      <c r="E150" s="8"/>
      <c r="H150" s="9"/>
      <c r="I150" s="7"/>
      <c r="J150" s="5"/>
    </row>
    <row r="151" spans="1:10" ht="15.75">
      <c r="A151" s="12" t="s">
        <v>16</v>
      </c>
      <c r="B151" s="12" t="s">
        <v>17</v>
      </c>
      <c r="C151" s="12" t="s">
        <v>18</v>
      </c>
      <c r="D151" s="20">
        <v>111856686</v>
      </c>
      <c r="E151" s="21">
        <v>111856908</v>
      </c>
      <c r="H151" s="9"/>
      <c r="I151" s="7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784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3" t="s">
        <v>0</v>
      </c>
      <c r="B156" s="103" t="s">
        <v>2</v>
      </c>
      <c r="C156" s="103" t="s">
        <v>3</v>
      </c>
      <c r="D156" s="103" t="s">
        <v>4</v>
      </c>
      <c r="E156" s="103" t="s">
        <v>5</v>
      </c>
      <c r="F156" s="105" t="s">
        <v>6</v>
      </c>
      <c r="G156" s="106"/>
      <c r="H156" s="107"/>
      <c r="I156" s="103" t="s">
        <v>7</v>
      </c>
      <c r="J156" s="103" t="s">
        <v>8</v>
      </c>
    </row>
    <row r="157" spans="1:10">
      <c r="A157" s="104"/>
      <c r="B157" s="104"/>
      <c r="C157" s="104"/>
      <c r="D157" s="104"/>
      <c r="E157" s="104"/>
      <c r="F157" s="46" t="s">
        <v>9</v>
      </c>
      <c r="G157" s="46" t="s">
        <v>10</v>
      </c>
      <c r="H157" s="46" t="s">
        <v>11</v>
      </c>
      <c r="I157" s="104"/>
      <c r="J157" s="104"/>
    </row>
    <row r="158" spans="1:10">
      <c r="A158" s="5" t="s">
        <v>795</v>
      </c>
      <c r="B158" s="6">
        <v>44825.792618888889</v>
      </c>
      <c r="C158" s="5" t="s">
        <v>68</v>
      </c>
      <c r="D158" s="11"/>
      <c r="E158" s="8"/>
      <c r="F158" s="9">
        <v>456.12</v>
      </c>
      <c r="I158" s="7" t="s">
        <v>9</v>
      </c>
      <c r="J158" s="5" t="s">
        <v>68</v>
      </c>
    </row>
    <row r="159" spans="1:10">
      <c r="A159" s="10" t="s">
        <v>15</v>
      </c>
      <c r="B159" s="3"/>
      <c r="C159" s="3"/>
      <c r="D159" s="11"/>
      <c r="E159" s="8"/>
      <c r="H159" s="9"/>
      <c r="I159" s="7"/>
      <c r="J159" s="5"/>
    </row>
    <row r="160" spans="1:10" ht="15.75">
      <c r="A160" s="12" t="s">
        <v>16</v>
      </c>
      <c r="B160" s="12" t="s">
        <v>17</v>
      </c>
      <c r="C160" s="12" t="s">
        <v>18</v>
      </c>
      <c r="D160" s="20">
        <v>111858317</v>
      </c>
      <c r="E160" s="21">
        <v>111863792</v>
      </c>
      <c r="H160" s="9"/>
      <c r="I160" s="7"/>
      <c r="J160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817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3" t="s">
        <v>0</v>
      </c>
      <c r="B165" s="103" t="s">
        <v>2</v>
      </c>
      <c r="C165" s="103" t="s">
        <v>3</v>
      </c>
      <c r="D165" s="103" t="s">
        <v>4</v>
      </c>
      <c r="E165" s="103" t="s">
        <v>5</v>
      </c>
      <c r="F165" s="105" t="s">
        <v>6</v>
      </c>
      <c r="G165" s="106"/>
      <c r="H165" s="107"/>
      <c r="I165" s="103" t="s">
        <v>7</v>
      </c>
      <c r="J165" s="103" t="s">
        <v>8</v>
      </c>
    </row>
    <row r="166" spans="1:10">
      <c r="A166" s="104"/>
      <c r="B166" s="104"/>
      <c r="C166" s="104"/>
      <c r="D166" s="104"/>
      <c r="E166" s="104"/>
      <c r="F166" s="46" t="s">
        <v>9</v>
      </c>
      <c r="G166" s="46" t="s">
        <v>10</v>
      </c>
      <c r="H166" s="46" t="s">
        <v>11</v>
      </c>
      <c r="I166" s="104"/>
      <c r="J166" s="104"/>
    </row>
    <row r="167" spans="1:10">
      <c r="A167" s="5" t="s">
        <v>827</v>
      </c>
      <c r="B167" s="6">
        <v>44826.793268611109</v>
      </c>
      <c r="C167" s="5" t="s">
        <v>68</v>
      </c>
      <c r="D167" s="11"/>
      <c r="E167" s="8"/>
      <c r="F167" s="9">
        <v>409.46</v>
      </c>
      <c r="I167" s="7" t="s">
        <v>9</v>
      </c>
      <c r="J167" s="5" t="s">
        <v>68</v>
      </c>
    </row>
    <row r="168" spans="1:10">
      <c r="A168" s="10" t="s">
        <v>15</v>
      </c>
      <c r="B168" s="3"/>
      <c r="C168" s="3"/>
      <c r="D168" s="11"/>
      <c r="E168" s="8"/>
      <c r="H168" s="9"/>
      <c r="I168" s="7"/>
      <c r="J168" s="5"/>
    </row>
    <row r="169" spans="1:10" ht="15.75">
      <c r="A169" s="12" t="s">
        <v>16</v>
      </c>
      <c r="B169" s="12" t="s">
        <v>17</v>
      </c>
      <c r="C169" s="12" t="s">
        <v>18</v>
      </c>
      <c r="D169" s="20">
        <v>111866036</v>
      </c>
      <c r="E169" s="21">
        <v>111866164</v>
      </c>
      <c r="H169" s="9"/>
      <c r="I169" s="7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853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103" t="s">
        <v>0</v>
      </c>
      <c r="B174" s="103" t="s">
        <v>2</v>
      </c>
      <c r="C174" s="103" t="s">
        <v>3</v>
      </c>
      <c r="D174" s="103" t="s">
        <v>4</v>
      </c>
      <c r="E174" s="103" t="s">
        <v>5</v>
      </c>
      <c r="F174" s="105" t="s">
        <v>6</v>
      </c>
      <c r="G174" s="106"/>
      <c r="H174" s="107"/>
      <c r="I174" s="103" t="s">
        <v>7</v>
      </c>
      <c r="J174" s="103" t="s">
        <v>8</v>
      </c>
    </row>
    <row r="175" spans="1:10">
      <c r="A175" s="104"/>
      <c r="B175" s="104"/>
      <c r="C175" s="104"/>
      <c r="D175" s="104"/>
      <c r="E175" s="104"/>
      <c r="F175" s="46" t="s">
        <v>9</v>
      </c>
      <c r="G175" s="46" t="s">
        <v>10</v>
      </c>
      <c r="H175" s="46" t="s">
        <v>11</v>
      </c>
      <c r="I175" s="104"/>
      <c r="J175" s="104"/>
    </row>
    <row r="176" spans="1:10">
      <c r="A176" s="5" t="s">
        <v>876</v>
      </c>
      <c r="B176" s="6">
        <v>44827.793663449076</v>
      </c>
      <c r="C176" s="5" t="s">
        <v>68</v>
      </c>
      <c r="D176" s="11"/>
      <c r="E176" s="8"/>
      <c r="F176" s="9">
        <v>1006.29</v>
      </c>
      <c r="I176" s="7" t="s">
        <v>9</v>
      </c>
      <c r="J176" s="5" t="s">
        <v>68</v>
      </c>
    </row>
    <row r="177" spans="1:10">
      <c r="A177" s="10" t="s">
        <v>15</v>
      </c>
      <c r="B177" s="3"/>
      <c r="C177" s="3"/>
      <c r="D177" s="11"/>
      <c r="E177" s="8"/>
      <c r="H177" s="9"/>
      <c r="I177" s="7"/>
      <c r="J177" s="5"/>
    </row>
    <row r="178" spans="1:10" ht="15.75">
      <c r="A178" s="12" t="s">
        <v>16</v>
      </c>
      <c r="B178" s="12" t="s">
        <v>17</v>
      </c>
      <c r="C178" s="12" t="s">
        <v>18</v>
      </c>
      <c r="D178" s="20">
        <v>111866039</v>
      </c>
      <c r="E178" s="21">
        <v>111866166</v>
      </c>
      <c r="H178" s="9"/>
      <c r="I178" s="7"/>
      <c r="J178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855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103" t="s">
        <v>0</v>
      </c>
      <c r="B183" s="103" t="s">
        <v>2</v>
      </c>
      <c r="C183" s="103" t="s">
        <v>3</v>
      </c>
      <c r="D183" s="103" t="s">
        <v>4</v>
      </c>
      <c r="E183" s="103" t="s">
        <v>5</v>
      </c>
      <c r="F183" s="105" t="s">
        <v>6</v>
      </c>
      <c r="G183" s="106"/>
      <c r="H183" s="107"/>
      <c r="I183" s="103" t="s">
        <v>7</v>
      </c>
      <c r="J183" s="103" t="s">
        <v>8</v>
      </c>
    </row>
    <row r="184" spans="1:10">
      <c r="A184" s="104"/>
      <c r="B184" s="104"/>
      <c r="C184" s="104"/>
      <c r="D184" s="104"/>
      <c r="E184" s="104"/>
      <c r="F184" s="46" t="s">
        <v>9</v>
      </c>
      <c r="G184" s="46" t="s">
        <v>10</v>
      </c>
      <c r="H184" s="46" t="s">
        <v>11</v>
      </c>
      <c r="I184" s="104"/>
      <c r="J184" s="104"/>
    </row>
    <row r="185" spans="1:10">
      <c r="A185" s="19" t="s">
        <v>881</v>
      </c>
      <c r="B185" s="37"/>
      <c r="C185" s="19"/>
      <c r="D185" s="50"/>
      <c r="E185" s="8"/>
      <c r="F185" s="9"/>
      <c r="I185" s="7"/>
      <c r="J185" s="5"/>
    </row>
    <row r="186" spans="1:10">
      <c r="A186" s="10" t="s">
        <v>15</v>
      </c>
      <c r="B186" s="3"/>
      <c r="C186" s="3"/>
      <c r="D186" s="11"/>
      <c r="E186" s="8"/>
      <c r="H186" s="9"/>
      <c r="I186" s="7"/>
      <c r="J186" s="5"/>
    </row>
    <row r="187" spans="1:10" ht="15.75">
      <c r="A187" s="12" t="s">
        <v>16</v>
      </c>
      <c r="B187" s="12" t="s">
        <v>17</v>
      </c>
      <c r="C187" s="12" t="s">
        <v>18</v>
      </c>
      <c r="D187" s="74" t="s">
        <v>948</v>
      </c>
      <c r="E187" s="8"/>
      <c r="H187" s="9"/>
      <c r="I187" s="7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911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3" t="s">
        <v>0</v>
      </c>
      <c r="B192" s="103" t="s">
        <v>2</v>
      </c>
      <c r="C192" s="103" t="s">
        <v>3</v>
      </c>
      <c r="D192" s="103" t="s">
        <v>4</v>
      </c>
      <c r="E192" s="103" t="s">
        <v>5</v>
      </c>
      <c r="F192" s="105" t="s">
        <v>6</v>
      </c>
      <c r="G192" s="106"/>
      <c r="H192" s="107"/>
      <c r="I192" s="103" t="s">
        <v>7</v>
      </c>
      <c r="J192" s="103" t="s">
        <v>8</v>
      </c>
    </row>
    <row r="193" spans="1:10">
      <c r="A193" s="104"/>
      <c r="B193" s="104"/>
      <c r="C193" s="104"/>
      <c r="D193" s="104"/>
      <c r="E193" s="104"/>
      <c r="F193" s="46" t="s">
        <v>9</v>
      </c>
      <c r="G193" s="46" t="s">
        <v>10</v>
      </c>
      <c r="H193" s="46" t="s">
        <v>11</v>
      </c>
      <c r="I193" s="104"/>
      <c r="J193" s="104"/>
    </row>
    <row r="194" spans="1:10">
      <c r="A194" s="5" t="s">
        <v>923</v>
      </c>
      <c r="B194" s="6">
        <v>44830.793462106485</v>
      </c>
      <c r="C194" s="5" t="s">
        <v>68</v>
      </c>
      <c r="D194" s="11"/>
      <c r="E194" s="8"/>
      <c r="F194" s="9">
        <v>1626.91</v>
      </c>
      <c r="I194" s="7" t="s">
        <v>9</v>
      </c>
      <c r="J194" s="5" t="s">
        <v>68</v>
      </c>
    </row>
    <row r="195" spans="1:10">
      <c r="A195" s="10" t="s">
        <v>15</v>
      </c>
      <c r="B195" s="3"/>
      <c r="C195" s="3"/>
      <c r="D195" s="11"/>
      <c r="E195" s="8"/>
      <c r="H195" s="9"/>
      <c r="I195" s="7"/>
      <c r="J195" s="8"/>
    </row>
    <row r="196" spans="1:10" ht="15.75">
      <c r="A196" s="12" t="s">
        <v>16</v>
      </c>
      <c r="B196" s="12" t="s">
        <v>17</v>
      </c>
      <c r="C196" s="12" t="s">
        <v>18</v>
      </c>
      <c r="D196" s="20">
        <v>111889372</v>
      </c>
      <c r="E196" s="21">
        <v>111889464</v>
      </c>
      <c r="H196" s="9"/>
      <c r="I196" s="7"/>
      <c r="J196" s="8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952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3" t="s">
        <v>0</v>
      </c>
      <c r="B201" s="103" t="s">
        <v>2</v>
      </c>
      <c r="C201" s="103" t="s">
        <v>3</v>
      </c>
      <c r="D201" s="103" t="s">
        <v>4</v>
      </c>
      <c r="E201" s="103" t="s">
        <v>5</v>
      </c>
      <c r="F201" s="105" t="s">
        <v>6</v>
      </c>
      <c r="G201" s="106"/>
      <c r="H201" s="107"/>
      <c r="I201" s="103" t="s">
        <v>7</v>
      </c>
      <c r="J201" s="103" t="s">
        <v>8</v>
      </c>
    </row>
    <row r="202" spans="1:10">
      <c r="A202" s="104"/>
      <c r="B202" s="104"/>
      <c r="C202" s="104"/>
      <c r="D202" s="104"/>
      <c r="E202" s="104"/>
      <c r="F202" s="46" t="s">
        <v>9</v>
      </c>
      <c r="G202" s="46" t="s">
        <v>10</v>
      </c>
      <c r="H202" s="46" t="s">
        <v>11</v>
      </c>
      <c r="I202" s="104"/>
      <c r="J202" s="104"/>
    </row>
    <row r="203" spans="1:10">
      <c r="A203" s="5" t="s">
        <v>965</v>
      </c>
      <c r="B203" s="6">
        <v>44831.793131331018</v>
      </c>
      <c r="C203" s="5" t="s">
        <v>68</v>
      </c>
      <c r="D203" s="11"/>
      <c r="E203" s="8"/>
      <c r="F203" s="9">
        <v>772.64</v>
      </c>
      <c r="I203" s="7" t="s">
        <v>9</v>
      </c>
      <c r="J203" s="5" t="s">
        <v>68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0">
        <v>111897285</v>
      </c>
      <c r="E205" s="21">
        <v>111897416</v>
      </c>
      <c r="H205" s="9"/>
      <c r="I205" s="7"/>
      <c r="J205" s="5"/>
    </row>
    <row r="206" spans="1:10">
      <c r="A206" s="5"/>
      <c r="B206" s="6"/>
      <c r="C206" s="5"/>
      <c r="D206" s="11"/>
      <c r="E206" s="8"/>
      <c r="H206" s="9"/>
      <c r="I206" s="7"/>
      <c r="J206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990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1001</v>
      </c>
      <c r="B212" s="6">
        <v>44832.793312615744</v>
      </c>
      <c r="C212" s="5" t="s">
        <v>68</v>
      </c>
      <c r="D212" s="11"/>
      <c r="E212" s="8"/>
      <c r="F212" s="9">
        <v>1037.46</v>
      </c>
      <c r="I212" s="7" t="s">
        <v>9</v>
      </c>
      <c r="J212" s="5" t="s">
        <v>68</v>
      </c>
    </row>
    <row r="213" spans="1:10">
      <c r="A213" s="10" t="s">
        <v>15</v>
      </c>
      <c r="B213" s="3"/>
      <c r="C213" s="3"/>
      <c r="D213" s="11"/>
      <c r="E213" s="8"/>
      <c r="H213" s="9"/>
      <c r="I213" s="7"/>
      <c r="J213" s="8"/>
    </row>
    <row r="214" spans="1:10" ht="15.75">
      <c r="A214" s="12" t="s">
        <v>16</v>
      </c>
      <c r="B214" s="12" t="s">
        <v>17</v>
      </c>
      <c r="C214" s="12" t="s">
        <v>18</v>
      </c>
      <c r="D214" s="20">
        <v>111904967</v>
      </c>
      <c r="E214" s="21">
        <v>111905085</v>
      </c>
      <c r="H214" s="9"/>
      <c r="I214" s="7"/>
      <c r="J214" s="8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1023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3" t="s">
        <v>0</v>
      </c>
      <c r="B219" s="103" t="s">
        <v>2</v>
      </c>
      <c r="C219" s="103" t="s">
        <v>3</v>
      </c>
      <c r="D219" s="103" t="s">
        <v>4</v>
      </c>
      <c r="E219" s="103" t="s">
        <v>5</v>
      </c>
      <c r="F219" s="105" t="s">
        <v>6</v>
      </c>
      <c r="G219" s="106"/>
      <c r="H219" s="107"/>
      <c r="I219" s="103" t="s">
        <v>7</v>
      </c>
      <c r="J219" s="103" t="s">
        <v>8</v>
      </c>
    </row>
    <row r="220" spans="1:10">
      <c r="A220" s="104"/>
      <c r="B220" s="104"/>
      <c r="C220" s="104"/>
      <c r="D220" s="104"/>
      <c r="E220" s="104"/>
      <c r="F220" s="46" t="s">
        <v>9</v>
      </c>
      <c r="G220" s="46" t="s">
        <v>10</v>
      </c>
      <c r="H220" s="46" t="s">
        <v>11</v>
      </c>
      <c r="I220" s="104"/>
      <c r="J220" s="104"/>
    </row>
    <row r="221" spans="1:10">
      <c r="A221" s="5" t="s">
        <v>1034</v>
      </c>
      <c r="B221" s="6">
        <v>44833.79385105324</v>
      </c>
      <c r="C221" s="5" t="s">
        <v>68</v>
      </c>
      <c r="D221" s="11"/>
      <c r="E221" s="8"/>
      <c r="F221" s="9">
        <v>2115.0300000000002</v>
      </c>
      <c r="I221" s="7" t="s">
        <v>9</v>
      </c>
      <c r="J221" s="5" t="s">
        <v>68</v>
      </c>
    </row>
    <row r="222" spans="1:10">
      <c r="A222" s="10" t="s">
        <v>15</v>
      </c>
      <c r="B222" s="3"/>
      <c r="C222" s="3"/>
      <c r="D222" s="11"/>
      <c r="E222" s="8"/>
      <c r="H222" s="9"/>
      <c r="I222" s="7"/>
      <c r="J222" s="5"/>
    </row>
    <row r="223" spans="1:10" ht="15.75">
      <c r="A223" s="12" t="s">
        <v>16</v>
      </c>
      <c r="B223" s="12" t="s">
        <v>17</v>
      </c>
      <c r="C223" s="12" t="s">
        <v>18</v>
      </c>
      <c r="D223" s="20">
        <v>111916571</v>
      </c>
      <c r="E223" s="21">
        <v>111918283</v>
      </c>
      <c r="H223" s="9"/>
      <c r="I223" s="7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1061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1082</v>
      </c>
      <c r="B230" s="6">
        <v>44834.750565243055</v>
      </c>
      <c r="C230" s="5" t="s">
        <v>68</v>
      </c>
      <c r="D230" s="11"/>
      <c r="E230" s="8"/>
      <c r="F230" s="9">
        <v>256.45999999999998</v>
      </c>
      <c r="I230" s="7" t="s">
        <v>9</v>
      </c>
      <c r="J230" s="5" t="s">
        <v>68</v>
      </c>
    </row>
    <row r="231" spans="1:10">
      <c r="A231" s="10" t="s">
        <v>15</v>
      </c>
      <c r="B231" s="3"/>
      <c r="C231" s="3"/>
      <c r="D231" s="11"/>
      <c r="E231" s="8"/>
      <c r="H231" s="9"/>
      <c r="I231" s="5"/>
      <c r="J231" s="5"/>
    </row>
    <row r="232" spans="1:10" ht="15.75">
      <c r="A232" s="12" t="s">
        <v>16</v>
      </c>
      <c r="B232" s="12" t="s">
        <v>17</v>
      </c>
      <c r="C232" s="12" t="s">
        <v>18</v>
      </c>
      <c r="D232" s="20">
        <v>111921476</v>
      </c>
      <c r="E232" s="21">
        <v>111925952</v>
      </c>
      <c r="H232" s="9"/>
      <c r="I232" s="5"/>
      <c r="J232" s="5"/>
    </row>
    <row r="233" spans="1:10">
      <c r="A233" s="5"/>
      <c r="B233" s="6"/>
      <c r="C233" s="5"/>
      <c r="D233" s="11"/>
      <c r="E233" s="8"/>
      <c r="H233" s="9"/>
      <c r="I233" s="5"/>
      <c r="J233" s="5"/>
    </row>
    <row r="234" spans="1:10">
      <c r="A234" s="5"/>
      <c r="B234" s="6"/>
      <c r="C234" s="5"/>
      <c r="D234" s="11"/>
      <c r="E234" s="8"/>
      <c r="H234" s="9"/>
      <c r="I234" s="5"/>
      <c r="J234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1057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3" t="s">
        <v>0</v>
      </c>
      <c r="B237" s="103" t="s">
        <v>2</v>
      </c>
      <c r="C237" s="103" t="s">
        <v>3</v>
      </c>
      <c r="D237" s="103" t="s">
        <v>4</v>
      </c>
      <c r="E237" s="103" t="s">
        <v>5</v>
      </c>
      <c r="F237" s="105" t="s">
        <v>6</v>
      </c>
      <c r="G237" s="106"/>
      <c r="H237" s="107"/>
      <c r="I237" s="103" t="s">
        <v>7</v>
      </c>
      <c r="J237" s="103" t="s">
        <v>8</v>
      </c>
    </row>
    <row r="238" spans="1:10">
      <c r="A238" s="104"/>
      <c r="B238" s="104"/>
      <c r="C238" s="104"/>
      <c r="D238" s="104"/>
      <c r="E238" s="104"/>
      <c r="F238" s="46" t="s">
        <v>9</v>
      </c>
      <c r="G238" s="46" t="s">
        <v>10</v>
      </c>
      <c r="H238" s="46" t="s">
        <v>11</v>
      </c>
      <c r="I238" s="104"/>
      <c r="J238" s="104"/>
    </row>
    <row r="239" spans="1:10">
      <c r="A239" s="5" t="s">
        <v>1083</v>
      </c>
      <c r="B239" s="6">
        <v>44835.584145000001</v>
      </c>
      <c r="C239" s="5" t="s">
        <v>68</v>
      </c>
      <c r="D239" s="11"/>
      <c r="E239" s="8"/>
      <c r="F239" s="9">
        <v>712.22</v>
      </c>
      <c r="I239" s="7" t="s">
        <v>9</v>
      </c>
      <c r="J239" s="5" t="s">
        <v>68</v>
      </c>
    </row>
    <row r="240" spans="1:10">
      <c r="A240" s="10" t="s">
        <v>15</v>
      </c>
      <c r="B240" s="3"/>
      <c r="C240" s="3"/>
      <c r="D240" s="11"/>
      <c r="E240" s="8"/>
      <c r="H240" s="9"/>
      <c r="I240" s="5"/>
      <c r="J240" s="5"/>
    </row>
    <row r="241" spans="1:10" ht="15.75">
      <c r="A241" s="12" t="s">
        <v>16</v>
      </c>
      <c r="B241" s="12" t="s">
        <v>17</v>
      </c>
      <c r="C241" s="12" t="s">
        <v>18</v>
      </c>
      <c r="D241" s="20">
        <v>111921478</v>
      </c>
      <c r="E241" s="21">
        <v>111925953</v>
      </c>
      <c r="H241" s="9"/>
      <c r="I241" s="5"/>
      <c r="J241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1131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3" t="s">
        <v>0</v>
      </c>
      <c r="B246" s="103" t="s">
        <v>2</v>
      </c>
      <c r="C246" s="103" t="s">
        <v>3</v>
      </c>
      <c r="D246" s="103" t="s">
        <v>4</v>
      </c>
      <c r="E246" s="103" t="s">
        <v>5</v>
      </c>
      <c r="F246" s="105" t="s">
        <v>6</v>
      </c>
      <c r="G246" s="106"/>
      <c r="H246" s="107"/>
      <c r="I246" s="103" t="s">
        <v>7</v>
      </c>
      <c r="J246" s="103" t="s">
        <v>8</v>
      </c>
    </row>
    <row r="247" spans="1:10">
      <c r="A247" s="104"/>
      <c r="B247" s="104"/>
      <c r="C247" s="104"/>
      <c r="D247" s="104"/>
      <c r="E247" s="104"/>
      <c r="F247" s="46" t="s">
        <v>9</v>
      </c>
      <c r="G247" s="46" t="s">
        <v>10</v>
      </c>
      <c r="H247" s="46" t="s">
        <v>11</v>
      </c>
      <c r="I247" s="104"/>
      <c r="J247" s="104"/>
    </row>
    <row r="248" spans="1:10">
      <c r="A248" s="5" t="s">
        <v>1144</v>
      </c>
      <c r="B248" s="6">
        <v>44837.794506192127</v>
      </c>
      <c r="C248" s="5" t="s">
        <v>68</v>
      </c>
      <c r="D248" s="11"/>
      <c r="E248" s="8"/>
      <c r="F248" s="9">
        <v>1076.94</v>
      </c>
      <c r="I248" s="7" t="s">
        <v>9</v>
      </c>
      <c r="J248" s="5" t="s">
        <v>68</v>
      </c>
    </row>
    <row r="249" spans="1:10">
      <c r="A249" s="10" t="s">
        <v>15</v>
      </c>
      <c r="B249" s="3"/>
      <c r="C249" s="3"/>
      <c r="D249" s="11"/>
      <c r="E249" s="8"/>
      <c r="H249" s="9"/>
      <c r="I249" s="7"/>
      <c r="J249" s="8"/>
    </row>
    <row r="250" spans="1:10" ht="15.75">
      <c r="A250" s="12" t="s">
        <v>16</v>
      </c>
      <c r="B250" s="12" t="s">
        <v>17</v>
      </c>
      <c r="C250" s="12" t="s">
        <v>18</v>
      </c>
      <c r="D250" s="20">
        <v>111927577</v>
      </c>
      <c r="E250" s="21">
        <v>111927680</v>
      </c>
      <c r="H250" s="9"/>
      <c r="I250" s="7"/>
      <c r="J250" s="8"/>
    </row>
    <row r="251" spans="1:10">
      <c r="A251" s="5"/>
      <c r="B251" s="6"/>
      <c r="C251" s="5"/>
      <c r="D251" s="11"/>
      <c r="E251" s="8"/>
      <c r="H251" s="9"/>
      <c r="I251" s="7"/>
      <c r="J251" s="8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1170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103" t="s">
        <v>0</v>
      </c>
      <c r="B255" s="103" t="s">
        <v>2</v>
      </c>
      <c r="C255" s="103" t="s">
        <v>3</v>
      </c>
      <c r="D255" s="103" t="s">
        <v>4</v>
      </c>
      <c r="E255" s="103" t="s">
        <v>5</v>
      </c>
      <c r="F255" s="105" t="s">
        <v>6</v>
      </c>
      <c r="G255" s="106"/>
      <c r="H255" s="107"/>
      <c r="I255" s="103" t="s">
        <v>7</v>
      </c>
      <c r="J255" s="103" t="s">
        <v>8</v>
      </c>
    </row>
    <row r="256" spans="1:10">
      <c r="A256" s="104"/>
      <c r="B256" s="104"/>
      <c r="C256" s="104"/>
      <c r="D256" s="104"/>
      <c r="E256" s="104"/>
      <c r="F256" s="46" t="s">
        <v>9</v>
      </c>
      <c r="G256" s="46" t="s">
        <v>10</v>
      </c>
      <c r="H256" s="46" t="s">
        <v>11</v>
      </c>
      <c r="I256" s="104"/>
      <c r="J256" s="104"/>
    </row>
    <row r="257" spans="1:10">
      <c r="A257" s="5" t="s">
        <v>1182</v>
      </c>
      <c r="B257" s="6">
        <v>44838.793083472221</v>
      </c>
      <c r="C257" s="5" t="s">
        <v>68</v>
      </c>
      <c r="D257" s="11"/>
      <c r="E257" s="8"/>
      <c r="F257" s="9">
        <v>1380.13</v>
      </c>
      <c r="I257" s="7" t="s">
        <v>9</v>
      </c>
      <c r="J257" s="5" t="s">
        <v>68</v>
      </c>
    </row>
    <row r="258" spans="1:10">
      <c r="A258" s="10" t="s">
        <v>15</v>
      </c>
      <c r="B258" s="3"/>
      <c r="C258" s="3"/>
      <c r="D258" s="11"/>
      <c r="E258" s="8"/>
      <c r="H258" s="9"/>
      <c r="I258" s="7"/>
      <c r="J258" s="8"/>
    </row>
    <row r="259" spans="1:10" ht="15.75">
      <c r="A259" s="12" t="s">
        <v>16</v>
      </c>
      <c r="B259" s="12" t="s">
        <v>17</v>
      </c>
      <c r="C259" s="12" t="s">
        <v>18</v>
      </c>
      <c r="D259" s="20">
        <v>111942562</v>
      </c>
      <c r="E259" s="21">
        <v>111951842</v>
      </c>
      <c r="H259" s="9"/>
      <c r="I259" s="7"/>
      <c r="J259" s="8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1205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3" t="s">
        <v>0</v>
      </c>
      <c r="B264" s="103" t="s">
        <v>2</v>
      </c>
      <c r="C264" s="103" t="s">
        <v>3</v>
      </c>
      <c r="D264" s="103" t="s">
        <v>4</v>
      </c>
      <c r="E264" s="103" t="s">
        <v>5</v>
      </c>
      <c r="F264" s="105" t="s">
        <v>6</v>
      </c>
      <c r="G264" s="106"/>
      <c r="H264" s="107"/>
      <c r="I264" s="103" t="s">
        <v>7</v>
      </c>
      <c r="J264" s="103" t="s">
        <v>8</v>
      </c>
    </row>
    <row r="265" spans="1:10">
      <c r="A265" s="104"/>
      <c r="B265" s="104"/>
      <c r="C265" s="104"/>
      <c r="D265" s="104"/>
      <c r="E265" s="104"/>
      <c r="F265" s="46" t="s">
        <v>9</v>
      </c>
      <c r="G265" s="46" t="s">
        <v>10</v>
      </c>
      <c r="H265" s="46" t="s">
        <v>11</v>
      </c>
      <c r="I265" s="104"/>
      <c r="J265" s="104"/>
    </row>
    <row r="266" spans="1:10">
      <c r="A266" s="5" t="s">
        <v>1216</v>
      </c>
      <c r="B266" s="6">
        <v>44839.792906863426</v>
      </c>
      <c r="C266" s="5" t="s">
        <v>68</v>
      </c>
      <c r="D266" s="11"/>
      <c r="E266" s="8"/>
      <c r="F266" s="9">
        <v>999.9</v>
      </c>
      <c r="I266" s="7" t="s">
        <v>9</v>
      </c>
      <c r="J266" s="5" t="s">
        <v>68</v>
      </c>
    </row>
    <row r="267" spans="1:10">
      <c r="A267" s="10" t="s">
        <v>15</v>
      </c>
      <c r="B267" s="3"/>
      <c r="C267" s="3"/>
      <c r="D267" s="11"/>
      <c r="E267" s="8"/>
      <c r="H267" s="9"/>
      <c r="I267" s="7"/>
      <c r="J267" s="8"/>
    </row>
    <row r="268" spans="1:10" ht="15.75">
      <c r="A268" s="12" t="s">
        <v>16</v>
      </c>
      <c r="B268" s="12" t="s">
        <v>17</v>
      </c>
      <c r="C268" s="12" t="s">
        <v>18</v>
      </c>
      <c r="D268" s="20">
        <v>111958051</v>
      </c>
      <c r="E268" s="21">
        <v>111958461</v>
      </c>
      <c r="H268" s="9"/>
      <c r="I268" s="7"/>
      <c r="J268" s="8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1239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3" t="s">
        <v>0</v>
      </c>
      <c r="B273" s="103" t="s">
        <v>2</v>
      </c>
      <c r="C273" s="103" t="s">
        <v>3</v>
      </c>
      <c r="D273" s="103" t="s">
        <v>4</v>
      </c>
      <c r="E273" s="103" t="s">
        <v>5</v>
      </c>
      <c r="F273" s="105" t="s">
        <v>6</v>
      </c>
      <c r="G273" s="106"/>
      <c r="H273" s="107"/>
      <c r="I273" s="103" t="s">
        <v>7</v>
      </c>
      <c r="J273" s="103" t="s">
        <v>8</v>
      </c>
    </row>
    <row r="274" spans="1:10">
      <c r="A274" s="104"/>
      <c r="B274" s="104"/>
      <c r="C274" s="104"/>
      <c r="D274" s="104"/>
      <c r="E274" s="104"/>
      <c r="F274" s="46" t="s">
        <v>9</v>
      </c>
      <c r="G274" s="46" t="s">
        <v>10</v>
      </c>
      <c r="H274" s="46" t="s">
        <v>11</v>
      </c>
      <c r="I274" s="104"/>
      <c r="J274" s="104"/>
    </row>
    <row r="275" spans="1:10">
      <c r="A275" s="5" t="s">
        <v>1250</v>
      </c>
      <c r="B275" s="6">
        <v>44840.793501238426</v>
      </c>
      <c r="C275" s="5" t="s">
        <v>68</v>
      </c>
      <c r="D275" s="11"/>
      <c r="E275" s="8"/>
      <c r="F275" s="9">
        <v>1262.24</v>
      </c>
      <c r="I275" s="7" t="s">
        <v>9</v>
      </c>
      <c r="J275" s="5" t="s">
        <v>68</v>
      </c>
    </row>
    <row r="276" spans="1:10">
      <c r="A276" s="10" t="s">
        <v>15</v>
      </c>
      <c r="B276" s="3"/>
      <c r="C276" s="3"/>
      <c r="D276" s="11"/>
      <c r="E276" s="8"/>
      <c r="H276" s="9"/>
      <c r="I276" s="7"/>
      <c r="J276" s="5"/>
    </row>
    <row r="277" spans="1:10" ht="15.75">
      <c r="A277" s="12" t="s">
        <v>16</v>
      </c>
      <c r="B277" s="12" t="s">
        <v>17</v>
      </c>
      <c r="C277" s="12" t="s">
        <v>18</v>
      </c>
      <c r="D277" s="20">
        <v>111968881</v>
      </c>
      <c r="E277" s="21">
        <v>111969007</v>
      </c>
      <c r="H277" s="9"/>
      <c r="I277" s="7"/>
      <c r="J277" s="5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1274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3" t="s">
        <v>0</v>
      </c>
      <c r="B282" s="103" t="s">
        <v>2</v>
      </c>
      <c r="C282" s="103" t="s">
        <v>3</v>
      </c>
      <c r="D282" s="103" t="s">
        <v>4</v>
      </c>
      <c r="E282" s="103" t="s">
        <v>5</v>
      </c>
      <c r="F282" s="105" t="s">
        <v>6</v>
      </c>
      <c r="G282" s="106"/>
      <c r="H282" s="107"/>
      <c r="I282" s="103" t="s">
        <v>7</v>
      </c>
      <c r="J282" s="103" t="s">
        <v>8</v>
      </c>
    </row>
    <row r="283" spans="1:10">
      <c r="A283" s="104"/>
      <c r="B283" s="104"/>
      <c r="C283" s="104"/>
      <c r="D283" s="104"/>
      <c r="E283" s="104"/>
      <c r="F283" s="46" t="s">
        <v>9</v>
      </c>
      <c r="G283" s="46" t="s">
        <v>10</v>
      </c>
      <c r="H283" s="46" t="s">
        <v>11</v>
      </c>
      <c r="I283" s="104"/>
      <c r="J283" s="104"/>
    </row>
    <row r="284" spans="1:10">
      <c r="A284" s="5" t="s">
        <v>1293</v>
      </c>
      <c r="B284" s="6">
        <v>44841.795013020834</v>
      </c>
      <c r="C284" s="5" t="s">
        <v>68</v>
      </c>
      <c r="D284" s="11"/>
      <c r="E284" s="8"/>
      <c r="F284" s="9">
        <v>1621.57</v>
      </c>
      <c r="I284" s="7" t="s">
        <v>9</v>
      </c>
      <c r="J284" s="5" t="s">
        <v>68</v>
      </c>
    </row>
    <row r="285" spans="1:10">
      <c r="A285" s="10" t="s">
        <v>15</v>
      </c>
      <c r="B285" s="3"/>
      <c r="C285" s="3"/>
      <c r="D285" s="89">
        <v>111968966</v>
      </c>
      <c r="E285" s="48" t="s">
        <v>1330</v>
      </c>
      <c r="H285" s="9"/>
      <c r="I285" s="7"/>
      <c r="J285" s="5"/>
    </row>
    <row r="286" spans="1:10" ht="15.75">
      <c r="A286" s="12" t="s">
        <v>16</v>
      </c>
      <c r="B286" s="12" t="s">
        <v>17</v>
      </c>
      <c r="C286" s="12" t="s">
        <v>18</v>
      </c>
      <c r="D286" s="57">
        <v>111968883</v>
      </c>
      <c r="E286" s="48" t="s">
        <v>257</v>
      </c>
      <c r="H286" s="9"/>
      <c r="I286" s="7"/>
      <c r="J286" s="5"/>
    </row>
    <row r="287" spans="1:10" ht="15.75">
      <c r="A287" s="5"/>
      <c r="B287" s="6"/>
      <c r="C287" s="5"/>
      <c r="D287" s="20">
        <v>111976912</v>
      </c>
      <c r="E287" s="21">
        <v>111977097</v>
      </c>
      <c r="H287" s="9"/>
      <c r="I287" s="7"/>
      <c r="J287" s="5"/>
    </row>
    <row r="288" spans="1:10">
      <c r="A288" s="5"/>
      <c r="B288" s="6"/>
      <c r="C288" s="5"/>
      <c r="D288" s="11"/>
      <c r="E288" s="8"/>
      <c r="H288" s="9"/>
      <c r="I288" s="7"/>
      <c r="J288" s="5"/>
    </row>
    <row r="289" spans="1:10">
      <c r="A289" s="5"/>
      <c r="B289" s="6"/>
      <c r="C289" s="5"/>
      <c r="D289" s="11"/>
      <c r="E289" s="8"/>
      <c r="H289" s="9"/>
      <c r="I289" s="7"/>
      <c r="J289" s="5"/>
    </row>
    <row r="290" spans="1:10">
      <c r="A290" s="5"/>
      <c r="B290" s="6"/>
      <c r="C290" s="5"/>
      <c r="D290" s="11"/>
      <c r="E290" s="8"/>
      <c r="H290" s="9"/>
      <c r="I290" s="7"/>
      <c r="J290" s="5"/>
    </row>
    <row r="291" spans="1:10">
      <c r="A291" s="5"/>
      <c r="B291" s="6"/>
      <c r="C291" s="5"/>
      <c r="D291" s="11"/>
      <c r="E291" s="8"/>
      <c r="H291" s="9"/>
      <c r="I291" s="7"/>
      <c r="J291" s="5"/>
    </row>
    <row r="292" spans="1:10">
      <c r="A292" s="5"/>
      <c r="B292" s="6"/>
      <c r="C292" s="5"/>
      <c r="D292" s="11"/>
      <c r="E292" s="8"/>
      <c r="H292" s="9"/>
      <c r="I292" s="7"/>
      <c r="J292" s="5"/>
    </row>
    <row r="293" spans="1:10">
      <c r="A293" s="1" t="s">
        <v>0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3" t="s">
        <v>1270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103" t="s">
        <v>0</v>
      </c>
      <c r="B295" s="103" t="s">
        <v>2</v>
      </c>
      <c r="C295" s="103" t="s">
        <v>3</v>
      </c>
      <c r="D295" s="103" t="s">
        <v>4</v>
      </c>
      <c r="E295" s="103" t="s">
        <v>5</v>
      </c>
      <c r="F295" s="105" t="s">
        <v>6</v>
      </c>
      <c r="G295" s="106"/>
      <c r="H295" s="107"/>
      <c r="I295" s="103" t="s">
        <v>7</v>
      </c>
      <c r="J295" s="103" t="s">
        <v>8</v>
      </c>
    </row>
    <row r="296" spans="1:10">
      <c r="A296" s="104"/>
      <c r="B296" s="104"/>
      <c r="C296" s="104"/>
      <c r="D296" s="104"/>
      <c r="E296" s="104"/>
      <c r="F296" s="46" t="s">
        <v>9</v>
      </c>
      <c r="G296" s="46" t="s">
        <v>10</v>
      </c>
      <c r="H296" s="46" t="s">
        <v>11</v>
      </c>
      <c r="I296" s="104"/>
      <c r="J296" s="104"/>
    </row>
    <row r="297" spans="1:10">
      <c r="A297" s="5" t="s">
        <v>1294</v>
      </c>
      <c r="B297" s="6">
        <v>44842.584917210646</v>
      </c>
      <c r="C297" s="5" t="s">
        <v>68</v>
      </c>
      <c r="D297" s="11"/>
      <c r="E297" s="8"/>
      <c r="F297" s="9">
        <v>2361.11</v>
      </c>
      <c r="I297" s="7" t="s">
        <v>9</v>
      </c>
      <c r="J297" s="5" t="s">
        <v>68</v>
      </c>
    </row>
    <row r="298" spans="1:10">
      <c r="A298" s="10" t="s">
        <v>15</v>
      </c>
      <c r="B298" s="3"/>
      <c r="C298" s="3"/>
      <c r="D298" s="11"/>
      <c r="E298" s="8"/>
      <c r="H298" s="9"/>
      <c r="I298" s="7"/>
      <c r="J298" s="5"/>
    </row>
    <row r="299" spans="1:10" ht="15.75">
      <c r="A299" s="12" t="s">
        <v>16</v>
      </c>
      <c r="B299" s="12" t="s">
        <v>17</v>
      </c>
      <c r="C299" s="12" t="s">
        <v>18</v>
      </c>
      <c r="D299" s="20">
        <v>111976913</v>
      </c>
      <c r="E299" s="21">
        <v>111977098</v>
      </c>
      <c r="H299" s="9"/>
      <c r="I299" s="7"/>
      <c r="J299" s="5"/>
    </row>
    <row r="302" spans="1:10">
      <c r="A302" s="1" t="s">
        <v>0</v>
      </c>
      <c r="B302" s="2"/>
      <c r="C302" s="2"/>
      <c r="D302" s="2"/>
      <c r="E302" s="2"/>
      <c r="F302" s="2"/>
      <c r="G302" s="2"/>
      <c r="H302" s="2"/>
      <c r="I302" s="2"/>
      <c r="J302" s="2"/>
    </row>
    <row r="303" spans="1:10">
      <c r="A303" s="3" t="s">
        <v>1337</v>
      </c>
      <c r="B303" s="2"/>
      <c r="C303" s="2"/>
      <c r="D303" s="2"/>
      <c r="E303" s="2"/>
      <c r="F303" s="2"/>
      <c r="G303" s="2"/>
      <c r="H303" s="2"/>
      <c r="I303" s="2"/>
      <c r="J303" s="2"/>
    </row>
    <row r="304" spans="1:10">
      <c r="A304" s="103" t="s">
        <v>0</v>
      </c>
      <c r="B304" s="103" t="s">
        <v>2</v>
      </c>
      <c r="C304" s="103" t="s">
        <v>3</v>
      </c>
      <c r="D304" s="103" t="s">
        <v>4</v>
      </c>
      <c r="E304" s="103" t="s">
        <v>5</v>
      </c>
      <c r="F304" s="105" t="s">
        <v>6</v>
      </c>
      <c r="G304" s="106"/>
      <c r="H304" s="107"/>
      <c r="I304" s="103" t="s">
        <v>7</v>
      </c>
      <c r="J304" s="103" t="s">
        <v>8</v>
      </c>
    </row>
    <row r="305" spans="1:10">
      <c r="A305" s="104"/>
      <c r="B305" s="104"/>
      <c r="C305" s="104"/>
      <c r="D305" s="104"/>
      <c r="E305" s="104"/>
      <c r="F305" s="46" t="s">
        <v>9</v>
      </c>
      <c r="G305" s="46" t="s">
        <v>10</v>
      </c>
      <c r="H305" s="46" t="s">
        <v>11</v>
      </c>
      <c r="I305" s="104"/>
      <c r="J305" s="104"/>
    </row>
    <row r="306" spans="1:10">
      <c r="A306" s="5" t="s">
        <v>1351</v>
      </c>
      <c r="B306" s="6">
        <v>44844.793191157405</v>
      </c>
      <c r="C306" s="5" t="s">
        <v>68</v>
      </c>
      <c r="D306" s="11"/>
      <c r="E306" s="8"/>
      <c r="F306" s="9">
        <v>526.70000000000005</v>
      </c>
      <c r="I306" s="7" t="s">
        <v>9</v>
      </c>
      <c r="J306" s="5" t="s">
        <v>68</v>
      </c>
    </row>
    <row r="307" spans="1:10">
      <c r="A307" s="10" t="s">
        <v>15</v>
      </c>
      <c r="B307" s="3"/>
      <c r="C307" s="3"/>
      <c r="D307" s="11"/>
      <c r="E307" s="8"/>
      <c r="H307" s="9"/>
      <c r="I307" s="7"/>
      <c r="J307" s="5"/>
    </row>
    <row r="308" spans="1:10" ht="15.75">
      <c r="A308" s="12" t="s">
        <v>16</v>
      </c>
      <c r="B308" s="12" t="s">
        <v>17</v>
      </c>
      <c r="C308" s="12" t="s">
        <v>18</v>
      </c>
      <c r="D308" s="20">
        <v>111983667</v>
      </c>
      <c r="E308" s="21">
        <v>111983729</v>
      </c>
      <c r="H308" s="9"/>
      <c r="I308" s="7"/>
      <c r="J308" s="5"/>
    </row>
    <row r="311" spans="1:10">
      <c r="A311" s="1" t="s">
        <v>0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3" t="s">
        <v>1374</v>
      </c>
      <c r="B312" s="2"/>
      <c r="C312" s="2"/>
      <c r="D312" s="2"/>
      <c r="E312" s="2"/>
      <c r="F312" s="2"/>
      <c r="G312" s="2"/>
      <c r="H312" s="2"/>
      <c r="I312" s="2"/>
      <c r="J312" s="2"/>
    </row>
    <row r="313" spans="1:10">
      <c r="A313" s="103" t="s">
        <v>0</v>
      </c>
      <c r="B313" s="103" t="s">
        <v>2</v>
      </c>
      <c r="C313" s="103" t="s">
        <v>3</v>
      </c>
      <c r="D313" s="103" t="s">
        <v>4</v>
      </c>
      <c r="E313" s="103" t="s">
        <v>5</v>
      </c>
      <c r="F313" s="105" t="s">
        <v>6</v>
      </c>
      <c r="G313" s="106"/>
      <c r="H313" s="107"/>
      <c r="I313" s="103" t="s">
        <v>7</v>
      </c>
      <c r="J313" s="103" t="s">
        <v>8</v>
      </c>
    </row>
    <row r="314" spans="1:10">
      <c r="A314" s="104"/>
      <c r="B314" s="104"/>
      <c r="C314" s="104"/>
      <c r="D314" s="104"/>
      <c r="E314" s="104"/>
      <c r="F314" s="46" t="s">
        <v>9</v>
      </c>
      <c r="G314" s="46" t="s">
        <v>10</v>
      </c>
      <c r="H314" s="46" t="s">
        <v>11</v>
      </c>
      <c r="I314" s="104"/>
      <c r="J314" s="104"/>
    </row>
    <row r="315" spans="1:10">
      <c r="A315" s="5" t="s">
        <v>1391</v>
      </c>
      <c r="B315" s="6">
        <v>44845.79268864583</v>
      </c>
      <c r="C315" s="5" t="s">
        <v>68</v>
      </c>
      <c r="D315" s="11"/>
      <c r="E315" s="8"/>
      <c r="F315" s="9">
        <v>685.14</v>
      </c>
      <c r="I315" s="7" t="s">
        <v>9</v>
      </c>
      <c r="J315" s="5" t="s">
        <v>68</v>
      </c>
    </row>
    <row r="316" spans="1:10">
      <c r="A316" s="10" t="s">
        <v>15</v>
      </c>
      <c r="B316" s="3"/>
      <c r="C316" s="3"/>
      <c r="D316" s="11"/>
      <c r="E316" s="8"/>
      <c r="H316" s="9"/>
      <c r="I316" s="7"/>
      <c r="J316" s="5"/>
    </row>
    <row r="317" spans="1:10" ht="15.75">
      <c r="A317" s="12" t="s">
        <v>16</v>
      </c>
      <c r="B317" s="12" t="s">
        <v>17</v>
      </c>
      <c r="C317" s="12" t="s">
        <v>18</v>
      </c>
      <c r="D317" s="20">
        <v>111991269</v>
      </c>
      <c r="E317" s="21">
        <v>111991586</v>
      </c>
      <c r="H317" s="9"/>
      <c r="I317" s="7"/>
      <c r="J317" s="5"/>
    </row>
    <row r="320" spans="1:10">
      <c r="A320" s="1" t="s">
        <v>0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3" t="s">
        <v>1415</v>
      </c>
      <c r="B321" s="2"/>
      <c r="C321" s="2"/>
      <c r="D321" s="2"/>
      <c r="E321" s="2"/>
      <c r="F321" s="2"/>
      <c r="G321" s="2"/>
      <c r="H321" s="2"/>
      <c r="I321" s="2"/>
      <c r="J321" s="2"/>
    </row>
    <row r="322" spans="1:10">
      <c r="A322" s="103" t="s">
        <v>0</v>
      </c>
      <c r="B322" s="103" t="s">
        <v>2</v>
      </c>
      <c r="C322" s="103" t="s">
        <v>3</v>
      </c>
      <c r="D322" s="103" t="s">
        <v>4</v>
      </c>
      <c r="E322" s="103" t="s">
        <v>5</v>
      </c>
      <c r="F322" s="105" t="s">
        <v>6</v>
      </c>
      <c r="G322" s="106"/>
      <c r="H322" s="107"/>
      <c r="I322" s="103" t="s">
        <v>7</v>
      </c>
      <c r="J322" s="103" t="s">
        <v>8</v>
      </c>
    </row>
    <row r="323" spans="1:10">
      <c r="A323" s="104"/>
      <c r="B323" s="104"/>
      <c r="C323" s="104"/>
      <c r="D323" s="104"/>
      <c r="E323" s="104"/>
      <c r="F323" s="46" t="s">
        <v>9</v>
      </c>
      <c r="G323" s="46" t="s">
        <v>10</v>
      </c>
      <c r="H323" s="46" t="s">
        <v>11</v>
      </c>
      <c r="I323" s="104"/>
      <c r="J323" s="104"/>
    </row>
    <row r="324" spans="1:10">
      <c r="A324" s="5" t="s">
        <v>1429</v>
      </c>
      <c r="B324" s="6">
        <v>44846.792783865742</v>
      </c>
      <c r="C324" s="5" t="s">
        <v>68</v>
      </c>
      <c r="D324" s="11"/>
      <c r="E324" s="8"/>
      <c r="F324" s="9">
        <v>300.39</v>
      </c>
      <c r="I324" s="7" t="s">
        <v>9</v>
      </c>
      <c r="J324" s="5" t="s">
        <v>68</v>
      </c>
    </row>
    <row r="325" spans="1:10">
      <c r="A325" s="10" t="s">
        <v>15</v>
      </c>
      <c r="B325" s="3"/>
      <c r="C325" s="3"/>
      <c r="D325" s="11"/>
      <c r="E325" s="8"/>
      <c r="H325" s="9"/>
      <c r="I325" s="7"/>
      <c r="J325" s="8"/>
    </row>
    <row r="326" spans="1:10" ht="15.75">
      <c r="A326" s="12" t="s">
        <v>16</v>
      </c>
      <c r="B326" s="12" t="s">
        <v>17</v>
      </c>
      <c r="C326" s="12" t="s">
        <v>18</v>
      </c>
      <c r="D326" s="20">
        <v>111996586</v>
      </c>
      <c r="E326" s="21">
        <v>112000576</v>
      </c>
      <c r="H326" s="9"/>
      <c r="I326" s="7"/>
      <c r="J326" s="8"/>
    </row>
    <row r="329" spans="1:10">
      <c r="A329" s="1" t="s">
        <v>0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3" t="s">
        <v>1451</v>
      </c>
      <c r="B330" s="2"/>
      <c r="C330" s="2"/>
      <c r="D330" s="2"/>
      <c r="E330" s="2"/>
      <c r="F330" s="2"/>
      <c r="G330" s="2"/>
      <c r="H330" s="2"/>
      <c r="I330" s="2"/>
      <c r="J330" s="2"/>
    </row>
    <row r="331" spans="1:10">
      <c r="A331" s="103" t="s">
        <v>0</v>
      </c>
      <c r="B331" s="103" t="s">
        <v>2</v>
      </c>
      <c r="C331" s="103" t="s">
        <v>3</v>
      </c>
      <c r="D331" s="103" t="s">
        <v>4</v>
      </c>
      <c r="E331" s="103" t="s">
        <v>5</v>
      </c>
      <c r="F331" s="105" t="s">
        <v>6</v>
      </c>
      <c r="G331" s="106"/>
      <c r="H331" s="107"/>
      <c r="I331" s="103" t="s">
        <v>7</v>
      </c>
      <c r="J331" s="103" t="s">
        <v>8</v>
      </c>
    </row>
    <row r="332" spans="1:10">
      <c r="A332" s="104"/>
      <c r="B332" s="104"/>
      <c r="C332" s="104"/>
      <c r="D332" s="104"/>
      <c r="E332" s="104"/>
      <c r="F332" s="46" t="s">
        <v>9</v>
      </c>
      <c r="G332" s="46" t="s">
        <v>10</v>
      </c>
      <c r="H332" s="46" t="s">
        <v>11</v>
      </c>
      <c r="I332" s="104"/>
      <c r="J332" s="104"/>
    </row>
    <row r="333" spans="1:10">
      <c r="A333" s="5" t="s">
        <v>1465</v>
      </c>
      <c r="B333" s="6">
        <v>44847.793676967594</v>
      </c>
      <c r="C333" s="5" t="s">
        <v>68</v>
      </c>
      <c r="D333" s="11"/>
      <c r="E333" s="8"/>
      <c r="F333" s="9">
        <v>1701.94</v>
      </c>
      <c r="I333" s="7" t="s">
        <v>9</v>
      </c>
      <c r="J333" s="5" t="s">
        <v>68</v>
      </c>
    </row>
    <row r="334" spans="1:10">
      <c r="A334" s="10" t="s">
        <v>15</v>
      </c>
      <c r="B334" s="3"/>
      <c r="C334" s="3"/>
      <c r="D334" s="11"/>
      <c r="E334" s="8"/>
      <c r="H334" s="9"/>
      <c r="I334" s="7"/>
      <c r="J334" s="8"/>
    </row>
    <row r="335" spans="1:10" ht="15.75">
      <c r="A335" s="12" t="s">
        <v>16</v>
      </c>
      <c r="B335" s="12" t="s">
        <v>17</v>
      </c>
      <c r="C335" s="12" t="s">
        <v>18</v>
      </c>
      <c r="D335" s="20">
        <v>112010762</v>
      </c>
      <c r="E335" s="21">
        <v>112010889</v>
      </c>
      <c r="H335" s="9"/>
      <c r="I335" s="7"/>
      <c r="J335" s="8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1496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3" t="s">
        <v>0</v>
      </c>
      <c r="B340" s="103" t="s">
        <v>2</v>
      </c>
      <c r="C340" s="103" t="s">
        <v>3</v>
      </c>
      <c r="D340" s="103" t="s">
        <v>4</v>
      </c>
      <c r="E340" s="103" t="s">
        <v>5</v>
      </c>
      <c r="F340" s="105" t="s">
        <v>6</v>
      </c>
      <c r="G340" s="106"/>
      <c r="H340" s="107"/>
      <c r="I340" s="103" t="s">
        <v>7</v>
      </c>
      <c r="J340" s="103" t="s">
        <v>8</v>
      </c>
    </row>
    <row r="341" spans="1:10">
      <c r="A341" s="104"/>
      <c r="B341" s="104"/>
      <c r="C341" s="104"/>
      <c r="D341" s="104"/>
      <c r="E341" s="104"/>
      <c r="F341" s="46" t="s">
        <v>9</v>
      </c>
      <c r="G341" s="46" t="s">
        <v>10</v>
      </c>
      <c r="H341" s="46" t="s">
        <v>11</v>
      </c>
      <c r="I341" s="104"/>
      <c r="J341" s="104"/>
    </row>
    <row r="342" spans="1:10">
      <c r="A342" s="5" t="s">
        <v>1521</v>
      </c>
      <c r="B342" s="6">
        <v>44848.793127384262</v>
      </c>
      <c r="C342" s="5" t="s">
        <v>68</v>
      </c>
      <c r="D342" s="11"/>
      <c r="E342" s="8"/>
      <c r="F342" s="9">
        <v>1964.42</v>
      </c>
      <c r="I342" s="7" t="s">
        <v>9</v>
      </c>
      <c r="J342" s="5" t="s">
        <v>68</v>
      </c>
    </row>
    <row r="343" spans="1:10">
      <c r="A343" s="10" t="s">
        <v>15</v>
      </c>
      <c r="B343" s="3"/>
      <c r="C343" s="3"/>
      <c r="D343" s="11"/>
      <c r="E343" s="8"/>
      <c r="H343" s="9"/>
      <c r="I343" s="7"/>
      <c r="J343" s="8"/>
    </row>
    <row r="344" spans="1:10" ht="15.75">
      <c r="A344" s="12" t="s">
        <v>16</v>
      </c>
      <c r="B344" s="12" t="s">
        <v>17</v>
      </c>
      <c r="C344" s="12" t="s">
        <v>18</v>
      </c>
      <c r="D344" s="20">
        <v>112010763</v>
      </c>
      <c r="E344" s="21">
        <v>112010890</v>
      </c>
      <c r="H344" s="9"/>
      <c r="I344" s="7"/>
      <c r="J344" s="8"/>
    </row>
    <row r="345" spans="1:10">
      <c r="A345" s="5"/>
      <c r="B345" s="6"/>
      <c r="C345" s="5"/>
      <c r="D345" s="11"/>
      <c r="E345" s="8"/>
      <c r="H345" s="9"/>
      <c r="I345" s="7"/>
      <c r="J345" s="8"/>
    </row>
    <row r="346" spans="1:10">
      <c r="A346" s="5"/>
      <c r="B346" s="6"/>
      <c r="C346" s="5"/>
      <c r="D346" s="11"/>
      <c r="E346" s="8"/>
      <c r="H346" s="9"/>
      <c r="I346" s="7"/>
      <c r="J346" s="8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1491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103" t="s">
        <v>0</v>
      </c>
      <c r="B349" s="103" t="s">
        <v>2</v>
      </c>
      <c r="C349" s="103" t="s">
        <v>3</v>
      </c>
      <c r="D349" s="103" t="s">
        <v>4</v>
      </c>
      <c r="E349" s="103" t="s">
        <v>5</v>
      </c>
      <c r="F349" s="105" t="s">
        <v>6</v>
      </c>
      <c r="G349" s="106"/>
      <c r="H349" s="107"/>
      <c r="I349" s="103" t="s">
        <v>7</v>
      </c>
      <c r="J349" s="103" t="s">
        <v>8</v>
      </c>
    </row>
    <row r="350" spans="1:10">
      <c r="A350" s="104"/>
      <c r="B350" s="104"/>
      <c r="C350" s="104"/>
      <c r="D350" s="104"/>
      <c r="E350" s="104"/>
      <c r="F350" s="46" t="s">
        <v>9</v>
      </c>
      <c r="G350" s="46" t="s">
        <v>10</v>
      </c>
      <c r="H350" s="46" t="s">
        <v>11</v>
      </c>
      <c r="I350" s="104"/>
      <c r="J350" s="104"/>
    </row>
    <row r="351" spans="1:10">
      <c r="A351" s="5" t="s">
        <v>1522</v>
      </c>
      <c r="B351" s="6">
        <v>44849.584772349539</v>
      </c>
      <c r="C351" s="5" t="s">
        <v>68</v>
      </c>
      <c r="D351" s="11"/>
      <c r="E351" s="8"/>
      <c r="F351" s="9">
        <v>129.69999999999999</v>
      </c>
      <c r="I351" s="7" t="s">
        <v>9</v>
      </c>
      <c r="J351" s="5" t="s">
        <v>68</v>
      </c>
    </row>
    <row r="352" spans="1:10">
      <c r="A352" s="10" t="s">
        <v>15</v>
      </c>
      <c r="B352" s="3"/>
      <c r="C352" s="3"/>
      <c r="D352" s="11"/>
      <c r="E352" s="8"/>
      <c r="H352" s="9"/>
      <c r="I352" s="7"/>
      <c r="J352" s="8"/>
    </row>
    <row r="353" spans="1:10" ht="15.75">
      <c r="A353" s="12" t="s">
        <v>16</v>
      </c>
      <c r="B353" s="12" t="s">
        <v>17</v>
      </c>
      <c r="C353" s="12" t="s">
        <v>18</v>
      </c>
      <c r="D353" s="20">
        <v>112020911</v>
      </c>
      <c r="E353" s="21">
        <v>112020985</v>
      </c>
      <c r="H353" s="9"/>
      <c r="I353" s="7"/>
      <c r="J353" s="8"/>
    </row>
    <row r="356" spans="1:10">
      <c r="A356" s="1" t="s">
        <v>0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3" t="s">
        <v>1564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103" t="s">
        <v>0</v>
      </c>
      <c r="B358" s="103" t="s">
        <v>2</v>
      </c>
      <c r="C358" s="103" t="s">
        <v>3</v>
      </c>
      <c r="D358" s="103" t="s">
        <v>4</v>
      </c>
      <c r="E358" s="103" t="s">
        <v>5</v>
      </c>
      <c r="F358" s="105" t="s">
        <v>6</v>
      </c>
      <c r="G358" s="106"/>
      <c r="H358" s="107"/>
      <c r="I358" s="103" t="s">
        <v>7</v>
      </c>
      <c r="J358" s="103" t="s">
        <v>8</v>
      </c>
    </row>
    <row r="359" spans="1:10">
      <c r="A359" s="104"/>
      <c r="B359" s="104"/>
      <c r="C359" s="104"/>
      <c r="D359" s="104"/>
      <c r="E359" s="104"/>
      <c r="F359" s="46" t="s">
        <v>9</v>
      </c>
      <c r="G359" s="46" t="s">
        <v>10</v>
      </c>
      <c r="H359" s="46" t="s">
        <v>11</v>
      </c>
      <c r="I359" s="104"/>
      <c r="J359" s="104"/>
    </row>
    <row r="360" spans="1:10">
      <c r="A360" s="5" t="s">
        <v>1578</v>
      </c>
      <c r="B360" s="6">
        <v>44851.792528287035</v>
      </c>
      <c r="C360" s="5" t="s">
        <v>68</v>
      </c>
      <c r="D360" s="11"/>
      <c r="E360" s="8"/>
      <c r="F360" s="9">
        <v>492.12</v>
      </c>
      <c r="I360" s="7" t="s">
        <v>9</v>
      </c>
      <c r="J360" s="5" t="s">
        <v>68</v>
      </c>
    </row>
    <row r="361" spans="1:10">
      <c r="A361" s="10" t="s">
        <v>15</v>
      </c>
      <c r="B361" s="3"/>
      <c r="C361" s="3"/>
      <c r="D361" s="11"/>
      <c r="E361" s="8"/>
      <c r="H361" s="9"/>
      <c r="I361" s="7"/>
      <c r="J361" s="5"/>
    </row>
    <row r="362" spans="1:10" ht="15.75">
      <c r="A362" s="12" t="s">
        <v>16</v>
      </c>
      <c r="B362" s="12" t="s">
        <v>17</v>
      </c>
      <c r="C362" s="12" t="s">
        <v>18</v>
      </c>
      <c r="D362" s="20">
        <v>112023514</v>
      </c>
      <c r="E362" s="21">
        <v>112027967</v>
      </c>
      <c r="H362" s="9"/>
      <c r="I362" s="7"/>
      <c r="J362" s="5"/>
    </row>
    <row r="365" spans="1:10">
      <c r="A365" s="1" t="s">
        <v>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3" t="s">
        <v>1603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103" t="s">
        <v>0</v>
      </c>
      <c r="B367" s="103" t="s">
        <v>2</v>
      </c>
      <c r="C367" s="103" t="s">
        <v>3</v>
      </c>
      <c r="D367" s="103" t="s">
        <v>4</v>
      </c>
      <c r="E367" s="103" t="s">
        <v>5</v>
      </c>
      <c r="F367" s="105" t="s">
        <v>6</v>
      </c>
      <c r="G367" s="106"/>
      <c r="H367" s="107"/>
      <c r="I367" s="103" t="s">
        <v>7</v>
      </c>
      <c r="J367" s="103" t="s">
        <v>8</v>
      </c>
    </row>
    <row r="368" spans="1:10">
      <c r="A368" s="104"/>
      <c r="B368" s="104"/>
      <c r="C368" s="104"/>
      <c r="D368" s="104"/>
      <c r="E368" s="104"/>
      <c r="F368" s="46" t="s">
        <v>9</v>
      </c>
      <c r="G368" s="46" t="s">
        <v>10</v>
      </c>
      <c r="H368" s="46" t="s">
        <v>11</v>
      </c>
      <c r="I368" s="104"/>
      <c r="J368" s="104"/>
    </row>
    <row r="369" spans="1:10">
      <c r="A369" s="5" t="s">
        <v>1615</v>
      </c>
      <c r="B369" s="6">
        <v>44852.792545277778</v>
      </c>
      <c r="C369" s="5" t="s">
        <v>68</v>
      </c>
      <c r="D369" s="11"/>
      <c r="E369" s="8"/>
      <c r="F369" s="9">
        <v>1592.01</v>
      </c>
      <c r="I369" s="7" t="s">
        <v>9</v>
      </c>
      <c r="J369" s="5" t="s">
        <v>68</v>
      </c>
    </row>
    <row r="370" spans="1:10">
      <c r="A370" s="10" t="s">
        <v>15</v>
      </c>
      <c r="B370" s="3"/>
      <c r="C370" s="3"/>
      <c r="D370" s="11"/>
      <c r="E370" s="8"/>
      <c r="F370" s="7"/>
      <c r="G370" s="5"/>
      <c r="H370" s="9"/>
      <c r="I370" s="5"/>
      <c r="J370" s="7"/>
    </row>
    <row r="371" spans="1:10">
      <c r="A371" s="12" t="s">
        <v>16</v>
      </c>
      <c r="B371" s="12" t="s">
        <v>17</v>
      </c>
      <c r="C371" s="12" t="s">
        <v>18</v>
      </c>
      <c r="D371" s="11"/>
      <c r="E371" s="8"/>
      <c r="F371" s="7"/>
      <c r="G371" s="5"/>
      <c r="H371" s="9"/>
      <c r="I371" s="5"/>
      <c r="J371" s="7"/>
    </row>
  </sheetData>
  <mergeCells count="320">
    <mergeCell ref="A358:A359"/>
    <mergeCell ref="B358:B359"/>
    <mergeCell ref="C358:C359"/>
    <mergeCell ref="D358:D359"/>
    <mergeCell ref="E358:E359"/>
    <mergeCell ref="F358:H358"/>
    <mergeCell ref="I358:I359"/>
    <mergeCell ref="J358:J359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I322:I323"/>
    <mergeCell ref="J322:J323"/>
    <mergeCell ref="A322:A323"/>
    <mergeCell ref="B322:B323"/>
    <mergeCell ref="C322:C323"/>
    <mergeCell ref="D322:D323"/>
    <mergeCell ref="E322:E323"/>
    <mergeCell ref="F322:H322"/>
    <mergeCell ref="I282:I283"/>
    <mergeCell ref="J282:J283"/>
    <mergeCell ref="A282:A283"/>
    <mergeCell ref="B282:B283"/>
    <mergeCell ref="C282:C283"/>
    <mergeCell ref="D282:D283"/>
    <mergeCell ref="E282:E283"/>
    <mergeCell ref="F282:H282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A183:A184"/>
    <mergeCell ref="B183:B184"/>
    <mergeCell ref="C183:C184"/>
    <mergeCell ref="D183:D184"/>
    <mergeCell ref="E183:E184"/>
    <mergeCell ref="F183:H183"/>
    <mergeCell ref="I183:I184"/>
    <mergeCell ref="J183:J184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F57:H57"/>
    <mergeCell ref="I57:I58"/>
    <mergeCell ref="J57:J58"/>
    <mergeCell ref="A57:A58"/>
    <mergeCell ref="B57:B58"/>
    <mergeCell ref="C57:C58"/>
    <mergeCell ref="D57:D58"/>
    <mergeCell ref="E57:E58"/>
    <mergeCell ref="A75:A76"/>
    <mergeCell ref="B75:B76"/>
    <mergeCell ref="C75:C76"/>
    <mergeCell ref="D75:D76"/>
    <mergeCell ref="E75:E76"/>
    <mergeCell ref="F75:H75"/>
    <mergeCell ref="I75:I76"/>
    <mergeCell ref="J75:J76"/>
    <mergeCell ref="I66:I67"/>
    <mergeCell ref="J66:J67"/>
    <mergeCell ref="F66:H66"/>
    <mergeCell ref="A66:A67"/>
    <mergeCell ref="B66:B67"/>
    <mergeCell ref="C66:C67"/>
    <mergeCell ref="D66:D67"/>
    <mergeCell ref="E66:E67"/>
    <mergeCell ref="I3:I4"/>
    <mergeCell ref="J3:J4"/>
    <mergeCell ref="A3:A4"/>
    <mergeCell ref="B3:B4"/>
    <mergeCell ref="C3:C4"/>
    <mergeCell ref="D3:D4"/>
    <mergeCell ref="E3:E4"/>
    <mergeCell ref="F3:H3"/>
    <mergeCell ref="I48:I49"/>
    <mergeCell ref="J48:J49"/>
    <mergeCell ref="A48:A49"/>
    <mergeCell ref="B48:B49"/>
    <mergeCell ref="C48:C49"/>
    <mergeCell ref="D48:D49"/>
    <mergeCell ref="E48:E49"/>
    <mergeCell ref="F48:H48"/>
    <mergeCell ref="F39:H39"/>
    <mergeCell ref="I39:I40"/>
    <mergeCell ref="J39:J40"/>
    <mergeCell ref="A39:A40"/>
    <mergeCell ref="B39:B40"/>
    <mergeCell ref="C39:C40"/>
    <mergeCell ref="D39:D40"/>
    <mergeCell ref="E39:E40"/>
    <mergeCell ref="A12:A13"/>
    <mergeCell ref="B12:B13"/>
    <mergeCell ref="C12:C13"/>
    <mergeCell ref="D12:D13"/>
    <mergeCell ref="E12:E13"/>
    <mergeCell ref="F21:H21"/>
    <mergeCell ref="I21:I22"/>
    <mergeCell ref="J21:J22"/>
    <mergeCell ref="I12:I13"/>
    <mergeCell ref="J12:J13"/>
    <mergeCell ref="F12:H12"/>
    <mergeCell ref="A21:A22"/>
    <mergeCell ref="B21:B22"/>
    <mergeCell ref="C21:C22"/>
    <mergeCell ref="D21:D22"/>
    <mergeCell ref="E21:E22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84:I85"/>
    <mergeCell ref="J84:J85"/>
    <mergeCell ref="A84:A85"/>
    <mergeCell ref="B84:B85"/>
    <mergeCell ref="C84:C85"/>
    <mergeCell ref="D84:D85"/>
    <mergeCell ref="E84:E85"/>
    <mergeCell ref="F84:H84"/>
    <mergeCell ref="I93:I94"/>
    <mergeCell ref="J93:J94"/>
    <mergeCell ref="A93:A94"/>
    <mergeCell ref="B93:B94"/>
    <mergeCell ref="C93:C94"/>
    <mergeCell ref="D93:D94"/>
    <mergeCell ref="E93:E94"/>
    <mergeCell ref="F93:H93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F129:H129"/>
    <mergeCell ref="A129:A130"/>
    <mergeCell ref="B129:B130"/>
    <mergeCell ref="C129:C130"/>
    <mergeCell ref="D129:D130"/>
    <mergeCell ref="E129:E130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I129:I130"/>
    <mergeCell ref="J129:J130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J174:J175"/>
    <mergeCell ref="B174:B175"/>
    <mergeCell ref="C174:C175"/>
    <mergeCell ref="D174:D175"/>
    <mergeCell ref="E174:E175"/>
    <mergeCell ref="F174:H174"/>
    <mergeCell ref="I174:I175"/>
    <mergeCell ref="A174:A175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I264:I265"/>
    <mergeCell ref="J264:J265"/>
    <mergeCell ref="A264:A265"/>
    <mergeCell ref="B264:B265"/>
    <mergeCell ref="C264:C265"/>
    <mergeCell ref="D264:D265"/>
    <mergeCell ref="E264:E265"/>
    <mergeCell ref="F264:H264"/>
    <mergeCell ref="I237:I238"/>
    <mergeCell ref="J237:J238"/>
    <mergeCell ref="A237:A238"/>
    <mergeCell ref="B237:B238"/>
    <mergeCell ref="C237:C238"/>
    <mergeCell ref="D237:D238"/>
    <mergeCell ref="E237:E238"/>
    <mergeCell ref="F237:H237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A340:A341"/>
    <mergeCell ref="B340:B341"/>
    <mergeCell ref="C340:C341"/>
    <mergeCell ref="D340:D341"/>
    <mergeCell ref="E340:E341"/>
    <mergeCell ref="F340:H340"/>
    <mergeCell ref="I340:I341"/>
    <mergeCell ref="J340:J341"/>
    <mergeCell ref="I255:I256"/>
    <mergeCell ref="J255:J256"/>
    <mergeCell ref="A255:A256"/>
    <mergeCell ref="B255:B256"/>
    <mergeCell ref="C255:C256"/>
    <mergeCell ref="D255:D256"/>
    <mergeCell ref="E255:E256"/>
    <mergeCell ref="F255:H255"/>
    <mergeCell ref="I273:I274"/>
    <mergeCell ref="J273:J274"/>
    <mergeCell ref="A273:A274"/>
    <mergeCell ref="B273:B274"/>
    <mergeCell ref="C273:C274"/>
    <mergeCell ref="D273:D274"/>
    <mergeCell ref="E273:E274"/>
    <mergeCell ref="F273:H273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A313:A314"/>
    <mergeCell ref="B313:B314"/>
    <mergeCell ref="C313:C314"/>
    <mergeCell ref="D313:D314"/>
    <mergeCell ref="E313:E314"/>
    <mergeCell ref="F313:H313"/>
    <mergeCell ref="I313:I314"/>
    <mergeCell ref="J313:J314"/>
    <mergeCell ref="I349:I350"/>
    <mergeCell ref="J349:J350"/>
    <mergeCell ref="A349:A350"/>
    <mergeCell ref="B349:B350"/>
    <mergeCell ref="C349:C350"/>
    <mergeCell ref="D349:D350"/>
    <mergeCell ref="E349:E350"/>
    <mergeCell ref="F349:H34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EBF27-D4F8-4084-8AE7-4FE4E30A81BA}">
  <sheetPr>
    <tabColor theme="9"/>
  </sheetPr>
  <dimension ref="A1:J380"/>
  <sheetViews>
    <sheetView topLeftCell="A365" workbookViewId="0">
      <selection activeCell="E370" sqref="E370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69</v>
      </c>
      <c r="B5" s="6">
        <v>44805.798359942128</v>
      </c>
      <c r="C5" s="5" t="s">
        <v>70</v>
      </c>
      <c r="D5" s="11"/>
      <c r="E5" s="8"/>
      <c r="F5" s="9">
        <v>731.93</v>
      </c>
      <c r="I5" s="7" t="s">
        <v>9</v>
      </c>
      <c r="J5" s="5" t="s">
        <v>70</v>
      </c>
    </row>
    <row r="6" spans="1:10">
      <c r="A6" s="5" t="s">
        <v>69</v>
      </c>
      <c r="B6" s="6">
        <v>44805.798359942128</v>
      </c>
      <c r="C6" s="5" t="s">
        <v>70</v>
      </c>
      <c r="D6" s="11"/>
      <c r="E6" s="8"/>
      <c r="H6" s="9">
        <v>131.01</v>
      </c>
      <c r="I6" s="5" t="s">
        <v>33</v>
      </c>
      <c r="J6" s="5" t="s">
        <v>70</v>
      </c>
    </row>
    <row r="7" spans="1:10">
      <c r="A7" s="10" t="s">
        <v>15</v>
      </c>
      <c r="B7" s="3"/>
      <c r="C7" s="3"/>
      <c r="D7" s="11"/>
      <c r="E7" s="8"/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0">
        <v>111734553</v>
      </c>
      <c r="E8" s="21">
        <v>111734682</v>
      </c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210</v>
      </c>
      <c r="B15" s="6">
        <v>44806.796743159721</v>
      </c>
      <c r="C15" s="5" t="s">
        <v>70</v>
      </c>
      <c r="D15" s="11"/>
      <c r="E15" s="8"/>
      <c r="F15" s="9">
        <v>2767.79</v>
      </c>
      <c r="I15" s="7" t="s">
        <v>9</v>
      </c>
      <c r="J15" s="5" t="s">
        <v>70</v>
      </c>
    </row>
    <row r="16" spans="1:10">
      <c r="A16" s="5" t="s">
        <v>210</v>
      </c>
      <c r="B16" s="6">
        <v>44806.796743159721</v>
      </c>
      <c r="C16" s="5" t="s">
        <v>70</v>
      </c>
      <c r="D16" s="11"/>
      <c r="E16" s="8"/>
      <c r="H16" s="9">
        <v>50.5</v>
      </c>
      <c r="I16" s="5" t="s">
        <v>33</v>
      </c>
      <c r="J16" s="5" t="s">
        <v>70</v>
      </c>
    </row>
    <row r="17" spans="1:10">
      <c r="A17" s="10" t="s">
        <v>15</v>
      </c>
      <c r="B17" s="3"/>
      <c r="C17" s="3"/>
      <c r="D17" s="11"/>
      <c r="E17" s="8"/>
      <c r="G17" s="9"/>
      <c r="I17" s="7"/>
      <c r="J17" s="8"/>
    </row>
    <row r="18" spans="1:10" ht="15.75">
      <c r="A18" s="12" t="s">
        <v>16</v>
      </c>
      <c r="B18" s="12" t="s">
        <v>17</v>
      </c>
      <c r="C18" s="12" t="s">
        <v>18</v>
      </c>
      <c r="D18" s="20">
        <v>111734554</v>
      </c>
      <c r="E18" s="21">
        <v>111734684</v>
      </c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5"/>
      <c r="B20" s="6"/>
      <c r="C20" s="5"/>
      <c r="D20" s="11"/>
      <c r="E20" s="8"/>
      <c r="H20" s="9"/>
      <c r="I20" s="7"/>
      <c r="J20" s="8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159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5" t="s">
        <v>211</v>
      </c>
      <c r="B25" s="6">
        <v>44807.508533668981</v>
      </c>
      <c r="C25" s="5" t="s">
        <v>70</v>
      </c>
      <c r="D25" s="11"/>
      <c r="E25" s="8"/>
      <c r="F25" s="9">
        <v>827.09</v>
      </c>
      <c r="I25" s="7" t="s">
        <v>9</v>
      </c>
      <c r="J25" s="5" t="s">
        <v>70</v>
      </c>
    </row>
    <row r="26" spans="1:10">
      <c r="A26" s="5" t="s">
        <v>211</v>
      </c>
      <c r="B26" s="6">
        <v>44807.508533668981</v>
      </c>
      <c r="C26" s="5" t="s">
        <v>70</v>
      </c>
      <c r="D26" s="11"/>
      <c r="E26" s="8"/>
      <c r="H26" s="9">
        <v>226.05</v>
      </c>
      <c r="I26" s="5" t="s">
        <v>33</v>
      </c>
      <c r="J26" s="5" t="s">
        <v>70</v>
      </c>
    </row>
    <row r="27" spans="1:10">
      <c r="A27" s="10" t="s">
        <v>15</v>
      </c>
      <c r="B27" s="3"/>
      <c r="C27" s="3"/>
      <c r="D27" s="11"/>
      <c r="E27" s="8"/>
      <c r="G27" s="9"/>
      <c r="I27" s="7"/>
      <c r="J27" s="8"/>
    </row>
    <row r="28" spans="1:10" ht="15.75">
      <c r="A28" s="12" t="s">
        <v>16</v>
      </c>
      <c r="B28" s="12" t="s">
        <v>17</v>
      </c>
      <c r="C28" s="12" t="s">
        <v>18</v>
      </c>
      <c r="D28" s="20">
        <v>111764684</v>
      </c>
      <c r="E28" s="21">
        <v>111764901</v>
      </c>
      <c r="H28" s="9"/>
      <c r="I28" s="7"/>
      <c r="J28" s="8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260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27" t="s">
        <v>0</v>
      </c>
      <c r="B33" s="27" t="s">
        <v>2</v>
      </c>
      <c r="C33" s="27" t="s">
        <v>3</v>
      </c>
      <c r="D33" s="27" t="s">
        <v>4</v>
      </c>
      <c r="E33" s="27" t="s">
        <v>5</v>
      </c>
      <c r="F33" s="29" t="s">
        <v>6</v>
      </c>
      <c r="G33" s="30"/>
      <c r="H33" s="31"/>
      <c r="I33" s="27" t="s">
        <v>7</v>
      </c>
      <c r="J33" s="27" t="s">
        <v>8</v>
      </c>
    </row>
    <row r="34" spans="1:10">
      <c r="A34" s="28"/>
      <c r="B34" s="28"/>
      <c r="C34" s="28"/>
      <c r="D34" s="28"/>
      <c r="E34" s="28"/>
      <c r="F34" s="4" t="s">
        <v>9</v>
      </c>
      <c r="G34" s="4" t="s">
        <v>10</v>
      </c>
      <c r="H34" s="4" t="s">
        <v>11</v>
      </c>
      <c r="I34" s="28"/>
      <c r="J34" s="28"/>
    </row>
    <row r="35" spans="1:10">
      <c r="A35" s="5" t="s">
        <v>280</v>
      </c>
      <c r="B35" s="6">
        <v>44809.807606203707</v>
      </c>
      <c r="C35" s="5" t="s">
        <v>70</v>
      </c>
      <c r="D35" s="11"/>
      <c r="E35" s="8"/>
      <c r="F35" s="9">
        <v>1329.27</v>
      </c>
      <c r="I35" s="7" t="s">
        <v>9</v>
      </c>
      <c r="J35" s="5" t="s">
        <v>70</v>
      </c>
    </row>
    <row r="36" spans="1:10">
      <c r="A36" s="10" t="s">
        <v>15</v>
      </c>
      <c r="B36" s="3"/>
      <c r="C36" s="3"/>
      <c r="D36" s="11"/>
      <c r="E36" s="8"/>
      <c r="H36" s="9"/>
      <c r="I36" s="7"/>
      <c r="J36" s="5"/>
    </row>
    <row r="37" spans="1:10" ht="15.75">
      <c r="A37" s="12" t="s">
        <v>16</v>
      </c>
      <c r="B37" s="12" t="s">
        <v>17</v>
      </c>
      <c r="C37" s="12" t="s">
        <v>18</v>
      </c>
      <c r="D37" s="20">
        <v>111766467</v>
      </c>
      <c r="E37" s="21">
        <v>111766674</v>
      </c>
      <c r="H37" s="9"/>
      <c r="I37" s="7"/>
      <c r="J37" s="5"/>
    </row>
    <row r="40" spans="1:10">
      <c r="A40" s="1" t="s">
        <v>0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3" t="s">
        <v>312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03" t="s">
        <v>0</v>
      </c>
      <c r="B42" s="103" t="s">
        <v>2</v>
      </c>
      <c r="C42" s="103" t="s">
        <v>3</v>
      </c>
      <c r="D42" s="103" t="s">
        <v>4</v>
      </c>
      <c r="E42" s="103" t="s">
        <v>5</v>
      </c>
      <c r="F42" s="105" t="s">
        <v>6</v>
      </c>
      <c r="G42" s="106"/>
      <c r="H42" s="107"/>
      <c r="I42" s="103" t="s">
        <v>7</v>
      </c>
      <c r="J42" s="103" t="s">
        <v>8</v>
      </c>
    </row>
    <row r="43" spans="1:10">
      <c r="A43" s="104"/>
      <c r="B43" s="104"/>
      <c r="C43" s="104"/>
      <c r="D43" s="104"/>
      <c r="E43" s="104"/>
      <c r="F43" s="46" t="s">
        <v>9</v>
      </c>
      <c r="G43" s="46" t="s">
        <v>10</v>
      </c>
      <c r="H43" s="46" t="s">
        <v>11</v>
      </c>
      <c r="I43" s="104"/>
      <c r="J43" s="104"/>
    </row>
    <row r="44" spans="1:10">
      <c r="A44" s="5" t="s">
        <v>325</v>
      </c>
      <c r="B44" s="6">
        <v>44810.7959112963</v>
      </c>
      <c r="C44" s="5" t="s">
        <v>70</v>
      </c>
      <c r="D44" s="11"/>
      <c r="E44" s="8"/>
      <c r="F44" s="9">
        <v>960.6</v>
      </c>
      <c r="I44" s="7" t="s">
        <v>9</v>
      </c>
      <c r="J44" s="5" t="s">
        <v>70</v>
      </c>
    </row>
    <row r="45" spans="1:10">
      <c r="A45" s="10" t="s">
        <v>15</v>
      </c>
      <c r="B45" s="3"/>
      <c r="C45" s="3"/>
      <c r="D45" s="11"/>
      <c r="E45" s="8"/>
      <c r="F45" s="9"/>
      <c r="I45" s="7"/>
      <c r="J45" s="5"/>
    </row>
    <row r="46" spans="1:10" ht="15.75">
      <c r="A46" s="12" t="s">
        <v>16</v>
      </c>
      <c r="B46" s="12" t="s">
        <v>17</v>
      </c>
      <c r="C46" s="12" t="s">
        <v>18</v>
      </c>
      <c r="D46" s="20">
        <v>111768146</v>
      </c>
      <c r="E46" s="21">
        <v>111768298</v>
      </c>
      <c r="F46" s="9"/>
      <c r="I46" s="7"/>
      <c r="J46" s="5"/>
    </row>
    <row r="49" spans="1:10">
      <c r="A49" s="1" t="s">
        <v>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3" t="s">
        <v>357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103" t="s">
        <v>0</v>
      </c>
      <c r="B51" s="103" t="s">
        <v>2</v>
      </c>
      <c r="C51" s="103" t="s">
        <v>3</v>
      </c>
      <c r="D51" s="103" t="s">
        <v>4</v>
      </c>
      <c r="E51" s="103" t="s">
        <v>5</v>
      </c>
      <c r="F51" s="105" t="s">
        <v>6</v>
      </c>
      <c r="G51" s="106"/>
      <c r="H51" s="107"/>
      <c r="I51" s="103" t="s">
        <v>7</v>
      </c>
      <c r="J51" s="103" t="s">
        <v>8</v>
      </c>
    </row>
    <row r="52" spans="1:10">
      <c r="A52" s="104"/>
      <c r="B52" s="104"/>
      <c r="C52" s="104"/>
      <c r="D52" s="104"/>
      <c r="E52" s="104"/>
      <c r="F52" s="46" t="s">
        <v>9</v>
      </c>
      <c r="G52" s="46" t="s">
        <v>10</v>
      </c>
      <c r="H52" s="46" t="s">
        <v>11</v>
      </c>
      <c r="I52" s="104"/>
      <c r="J52" s="104"/>
    </row>
    <row r="53" spans="1:10">
      <c r="A53" s="5" t="s">
        <v>371</v>
      </c>
      <c r="B53" s="6">
        <v>44811.794259756942</v>
      </c>
      <c r="C53" s="5" t="s">
        <v>70</v>
      </c>
      <c r="D53" s="11"/>
      <c r="E53" s="8"/>
      <c r="F53" s="9">
        <v>560.58000000000004</v>
      </c>
      <c r="I53" s="7" t="s">
        <v>9</v>
      </c>
      <c r="J53" s="5" t="s">
        <v>70</v>
      </c>
    </row>
    <row r="54" spans="1:10">
      <c r="A54" s="10" t="s">
        <v>15</v>
      </c>
      <c r="B54" s="3"/>
      <c r="C54" s="3"/>
      <c r="D54" s="11"/>
      <c r="E54" s="8"/>
      <c r="H54" s="9"/>
      <c r="I54" s="7"/>
      <c r="J54" s="8"/>
    </row>
    <row r="55" spans="1:10" ht="15.75">
      <c r="A55" s="12" t="s">
        <v>16</v>
      </c>
      <c r="B55" s="12" t="s">
        <v>17</v>
      </c>
      <c r="C55" s="12" t="s">
        <v>18</v>
      </c>
      <c r="D55" s="20">
        <v>111784042</v>
      </c>
      <c r="E55" s="21">
        <v>111784090</v>
      </c>
      <c r="H55" s="9"/>
      <c r="I55" s="7"/>
      <c r="J55" s="8"/>
    </row>
    <row r="58" spans="1:10">
      <c r="A58" s="1" t="s">
        <v>0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3" t="s">
        <v>399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103" t="s">
        <v>0</v>
      </c>
      <c r="B60" s="103" t="s">
        <v>2</v>
      </c>
      <c r="C60" s="103" t="s">
        <v>3</v>
      </c>
      <c r="D60" s="103" t="s">
        <v>4</v>
      </c>
      <c r="E60" s="103" t="s">
        <v>5</v>
      </c>
      <c r="F60" s="105" t="s">
        <v>6</v>
      </c>
      <c r="G60" s="106"/>
      <c r="H60" s="107"/>
      <c r="I60" s="103" t="s">
        <v>7</v>
      </c>
      <c r="J60" s="103" t="s">
        <v>8</v>
      </c>
    </row>
    <row r="61" spans="1:10">
      <c r="A61" s="104"/>
      <c r="B61" s="104"/>
      <c r="C61" s="104"/>
      <c r="D61" s="104"/>
      <c r="E61" s="104"/>
      <c r="F61" s="46" t="s">
        <v>9</v>
      </c>
      <c r="G61" s="46" t="s">
        <v>10</v>
      </c>
      <c r="H61" s="46" t="s">
        <v>11</v>
      </c>
      <c r="I61" s="104"/>
      <c r="J61" s="104"/>
    </row>
    <row r="62" spans="1:10">
      <c r="A62" s="5" t="s">
        <v>412</v>
      </c>
      <c r="B62" s="6">
        <v>44812.803405648148</v>
      </c>
      <c r="C62" s="5" t="s">
        <v>70</v>
      </c>
      <c r="D62" s="11"/>
      <c r="E62" s="8"/>
      <c r="F62" s="9">
        <v>430.57</v>
      </c>
      <c r="I62" s="7" t="s">
        <v>9</v>
      </c>
      <c r="J62" s="5" t="s">
        <v>70</v>
      </c>
    </row>
    <row r="63" spans="1:10">
      <c r="A63" s="10" t="s">
        <v>15</v>
      </c>
      <c r="B63" s="3"/>
      <c r="C63" s="3"/>
      <c r="D63" s="11"/>
      <c r="E63" s="8"/>
      <c r="H63" s="9"/>
      <c r="I63" s="7"/>
      <c r="J63" s="5"/>
    </row>
    <row r="64" spans="1:10" ht="15.75">
      <c r="A64" s="12" t="s">
        <v>16</v>
      </c>
      <c r="B64" s="12" t="s">
        <v>17</v>
      </c>
      <c r="C64" s="12" t="s">
        <v>18</v>
      </c>
      <c r="D64" s="20">
        <v>111794487</v>
      </c>
      <c r="E64" s="21">
        <v>111794641</v>
      </c>
      <c r="H64" s="9"/>
      <c r="I64" s="7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441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103" t="s">
        <v>0</v>
      </c>
      <c r="B69" s="103" t="s">
        <v>2</v>
      </c>
      <c r="C69" s="103" t="s">
        <v>3</v>
      </c>
      <c r="D69" s="103" t="s">
        <v>4</v>
      </c>
      <c r="E69" s="103" t="s">
        <v>5</v>
      </c>
      <c r="F69" s="105" t="s">
        <v>6</v>
      </c>
      <c r="G69" s="106"/>
      <c r="H69" s="107"/>
      <c r="I69" s="103" t="s">
        <v>7</v>
      </c>
      <c r="J69" s="103" t="s">
        <v>8</v>
      </c>
    </row>
    <row r="70" spans="1:10">
      <c r="A70" s="104"/>
      <c r="B70" s="104"/>
      <c r="C70" s="104"/>
      <c r="D70" s="104"/>
      <c r="E70" s="104"/>
      <c r="F70" s="46" t="s">
        <v>9</v>
      </c>
      <c r="G70" s="46" t="s">
        <v>10</v>
      </c>
      <c r="H70" s="46" t="s">
        <v>11</v>
      </c>
      <c r="I70" s="104"/>
      <c r="J70" s="104"/>
    </row>
    <row r="71" spans="1:10">
      <c r="A71" s="5" t="s">
        <v>465</v>
      </c>
      <c r="B71" s="6">
        <v>44813.796626342591</v>
      </c>
      <c r="C71" s="5" t="s">
        <v>70</v>
      </c>
      <c r="D71" s="11"/>
      <c r="E71" s="8"/>
      <c r="F71" s="9">
        <v>875.16</v>
      </c>
      <c r="I71" s="7" t="s">
        <v>9</v>
      </c>
      <c r="J71" s="5" t="s">
        <v>70</v>
      </c>
    </row>
    <row r="72" spans="1:10">
      <c r="A72" s="10" t="s">
        <v>15</v>
      </c>
      <c r="B72" s="3"/>
      <c r="C72" s="3"/>
      <c r="D72" s="11"/>
      <c r="E72" s="8"/>
      <c r="F72" s="9"/>
      <c r="I72" s="7"/>
      <c r="J72" s="8"/>
    </row>
    <row r="73" spans="1:10" ht="15.75">
      <c r="A73" s="12" t="s">
        <v>16</v>
      </c>
      <c r="B73" s="12" t="s">
        <v>17</v>
      </c>
      <c r="C73" s="12" t="s">
        <v>18</v>
      </c>
      <c r="D73" s="20">
        <v>111794489</v>
      </c>
      <c r="E73" s="21">
        <v>111794642</v>
      </c>
      <c r="F73" s="9"/>
      <c r="I73" s="7"/>
      <c r="J73" s="8"/>
    </row>
    <row r="74" spans="1:10">
      <c r="A74" s="5"/>
      <c r="B74" s="6"/>
      <c r="C74" s="5"/>
      <c r="D74" s="11"/>
      <c r="E74" s="8"/>
      <c r="F74" s="9"/>
      <c r="I74" s="7"/>
      <c r="J74" s="8"/>
    </row>
    <row r="75" spans="1:10">
      <c r="A75" s="5"/>
      <c r="B75" s="6"/>
      <c r="C75" s="5"/>
      <c r="D75" s="11"/>
      <c r="E75" s="8"/>
      <c r="F75" s="9"/>
      <c r="I75" s="7"/>
      <c r="J75" s="8"/>
    </row>
    <row r="76" spans="1:10">
      <c r="A76" s="1" t="s">
        <v>0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3" t="s">
        <v>437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103" t="s">
        <v>0</v>
      </c>
      <c r="B78" s="103" t="s">
        <v>2</v>
      </c>
      <c r="C78" s="103" t="s">
        <v>3</v>
      </c>
      <c r="D78" s="103" t="s">
        <v>4</v>
      </c>
      <c r="E78" s="103" t="s">
        <v>5</v>
      </c>
      <c r="F78" s="105" t="s">
        <v>6</v>
      </c>
      <c r="G78" s="106"/>
      <c r="H78" s="107"/>
      <c r="I78" s="103" t="s">
        <v>7</v>
      </c>
      <c r="J78" s="103" t="s">
        <v>8</v>
      </c>
    </row>
    <row r="79" spans="1:10">
      <c r="A79" s="104"/>
      <c r="B79" s="104"/>
      <c r="C79" s="104"/>
      <c r="D79" s="104"/>
      <c r="E79" s="104"/>
      <c r="F79" s="46" t="s">
        <v>9</v>
      </c>
      <c r="G79" s="46" t="s">
        <v>10</v>
      </c>
      <c r="H79" s="46" t="s">
        <v>11</v>
      </c>
      <c r="I79" s="104"/>
      <c r="J79" s="104"/>
    </row>
    <row r="80" spans="1:10">
      <c r="A80" s="5" t="s">
        <v>466</v>
      </c>
      <c r="B80" s="6">
        <v>44814.505110509257</v>
      </c>
      <c r="C80" s="5" t="s">
        <v>70</v>
      </c>
      <c r="D80" s="11"/>
      <c r="E80" s="8"/>
      <c r="F80" s="9">
        <v>2125.7800000000002</v>
      </c>
      <c r="I80" s="7" t="s">
        <v>9</v>
      </c>
      <c r="J80" s="5" t="s">
        <v>70</v>
      </c>
    </row>
    <row r="81" spans="1:10">
      <c r="A81" s="10" t="s">
        <v>15</v>
      </c>
      <c r="B81" s="3"/>
      <c r="C81" s="3"/>
      <c r="D81" s="11"/>
      <c r="E81" s="8"/>
      <c r="H81" s="9"/>
      <c r="I81" s="5"/>
      <c r="J81" s="5"/>
    </row>
    <row r="82" spans="1:10" ht="15.75">
      <c r="A82" s="12" t="s">
        <v>16</v>
      </c>
      <c r="B82" s="12" t="s">
        <v>17</v>
      </c>
      <c r="C82" s="12" t="s">
        <v>18</v>
      </c>
      <c r="D82" s="20">
        <v>111798342</v>
      </c>
      <c r="E82" s="21">
        <v>111803081</v>
      </c>
      <c r="H82" s="9"/>
      <c r="I82" s="5"/>
      <c r="J82" s="5"/>
    </row>
    <row r="85" spans="1:10">
      <c r="A85" s="1" t="s">
        <v>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3" t="s">
        <v>504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103" t="s">
        <v>0</v>
      </c>
      <c r="B87" s="103" t="s">
        <v>2</v>
      </c>
      <c r="C87" s="103" t="s">
        <v>3</v>
      </c>
      <c r="D87" s="103" t="s">
        <v>4</v>
      </c>
      <c r="E87" s="103" t="s">
        <v>5</v>
      </c>
      <c r="F87" s="105" t="s">
        <v>6</v>
      </c>
      <c r="G87" s="106"/>
      <c r="H87" s="107"/>
      <c r="I87" s="103" t="s">
        <v>7</v>
      </c>
      <c r="J87" s="103" t="s">
        <v>8</v>
      </c>
    </row>
    <row r="88" spans="1:10">
      <c r="A88" s="104"/>
      <c r="B88" s="104"/>
      <c r="C88" s="104"/>
      <c r="D88" s="104"/>
      <c r="E88" s="104"/>
      <c r="F88" s="46" t="s">
        <v>9</v>
      </c>
      <c r="G88" s="46" t="s">
        <v>10</v>
      </c>
      <c r="H88" s="46" t="s">
        <v>11</v>
      </c>
      <c r="I88" s="104"/>
      <c r="J88" s="104"/>
    </row>
    <row r="89" spans="1:10">
      <c r="A89" s="5" t="s">
        <v>519</v>
      </c>
      <c r="B89" s="6">
        <v>44816.794781516204</v>
      </c>
      <c r="C89" s="5" t="s">
        <v>70</v>
      </c>
      <c r="D89" s="11"/>
      <c r="E89" s="8"/>
      <c r="F89" s="9">
        <v>1375.27</v>
      </c>
      <c r="I89" s="7" t="s">
        <v>9</v>
      </c>
      <c r="J89" s="5" t="s">
        <v>70</v>
      </c>
    </row>
    <row r="90" spans="1:10">
      <c r="A90" s="10" t="s">
        <v>15</v>
      </c>
      <c r="B90" s="3"/>
      <c r="C90" s="3"/>
      <c r="D90" s="11"/>
      <c r="E90" s="8"/>
      <c r="H90" s="9"/>
      <c r="I90" s="7"/>
      <c r="J90" s="8"/>
    </row>
    <row r="91" spans="1:10" ht="15.75">
      <c r="A91" s="12" t="s">
        <v>16</v>
      </c>
      <c r="B91" s="12" t="s">
        <v>17</v>
      </c>
      <c r="C91" s="12" t="s">
        <v>18</v>
      </c>
      <c r="D91" s="20">
        <v>111806201</v>
      </c>
      <c r="E91" s="21">
        <v>111806271</v>
      </c>
      <c r="H91" s="9"/>
      <c r="I91" s="7"/>
      <c r="J91" s="8"/>
    </row>
    <row r="94" spans="1:10">
      <c r="A94" s="1" t="s">
        <v>0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3" t="s">
        <v>542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103" t="s">
        <v>0</v>
      </c>
      <c r="B96" s="103" t="s">
        <v>2</v>
      </c>
      <c r="C96" s="103" t="s">
        <v>3</v>
      </c>
      <c r="D96" s="103" t="s">
        <v>4</v>
      </c>
      <c r="E96" s="103" t="s">
        <v>5</v>
      </c>
      <c r="F96" s="105" t="s">
        <v>6</v>
      </c>
      <c r="G96" s="106"/>
      <c r="H96" s="107"/>
      <c r="I96" s="103" t="s">
        <v>7</v>
      </c>
      <c r="J96" s="103" t="s">
        <v>8</v>
      </c>
    </row>
    <row r="97" spans="1:10">
      <c r="A97" s="104"/>
      <c r="B97" s="104"/>
      <c r="C97" s="104"/>
      <c r="D97" s="104"/>
      <c r="E97" s="104"/>
      <c r="F97" s="46" t="s">
        <v>9</v>
      </c>
      <c r="G97" s="46" t="s">
        <v>10</v>
      </c>
      <c r="H97" s="46" t="s">
        <v>11</v>
      </c>
      <c r="I97" s="104"/>
      <c r="J97" s="104"/>
    </row>
    <row r="98" spans="1:10">
      <c r="A98" s="5" t="s">
        <v>555</v>
      </c>
      <c r="B98" s="6">
        <v>44817.796590069447</v>
      </c>
      <c r="C98" s="5" t="s">
        <v>70</v>
      </c>
      <c r="D98" s="11"/>
      <c r="E98" s="8"/>
      <c r="F98" s="9">
        <v>1648.71</v>
      </c>
      <c r="I98" s="7" t="s">
        <v>9</v>
      </c>
      <c r="J98" s="5" t="s">
        <v>70</v>
      </c>
    </row>
    <row r="99" spans="1:10">
      <c r="A99" s="5" t="s">
        <v>555</v>
      </c>
      <c r="B99" s="6">
        <v>44817.796590069447</v>
      </c>
      <c r="C99" s="5" t="s">
        <v>556</v>
      </c>
      <c r="D99" s="11"/>
      <c r="E99" s="8"/>
      <c r="H99" s="9">
        <v>55.6</v>
      </c>
      <c r="I99" s="5" t="s">
        <v>418</v>
      </c>
      <c r="J99" s="5" t="s">
        <v>70</v>
      </c>
    </row>
    <row r="100" spans="1:10">
      <c r="A100" s="10" t="s">
        <v>15</v>
      </c>
      <c r="B100" s="3"/>
      <c r="C100" s="3"/>
      <c r="D100" s="11"/>
      <c r="E100" s="8"/>
      <c r="H100" s="9"/>
      <c r="I100" s="5"/>
      <c r="J100" s="5"/>
    </row>
    <row r="101" spans="1:10" ht="15.75">
      <c r="A101" s="12" t="s">
        <v>16</v>
      </c>
      <c r="B101" s="12" t="s">
        <v>17</v>
      </c>
      <c r="C101" s="12" t="s">
        <v>18</v>
      </c>
      <c r="D101" s="20">
        <v>111808210</v>
      </c>
      <c r="E101" s="21">
        <v>111808280</v>
      </c>
      <c r="H101" s="9"/>
      <c r="I101" s="5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573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103" t="s">
        <v>0</v>
      </c>
      <c r="B106" s="103" t="s">
        <v>2</v>
      </c>
      <c r="C106" s="103" t="s">
        <v>3</v>
      </c>
      <c r="D106" s="103" t="s">
        <v>4</v>
      </c>
      <c r="E106" s="103" t="s">
        <v>5</v>
      </c>
      <c r="F106" s="105" t="s">
        <v>6</v>
      </c>
      <c r="G106" s="106"/>
      <c r="H106" s="107"/>
      <c r="I106" s="103" t="s">
        <v>7</v>
      </c>
      <c r="J106" s="103" t="s">
        <v>8</v>
      </c>
    </row>
    <row r="107" spans="1:10">
      <c r="A107" s="104"/>
      <c r="B107" s="104"/>
      <c r="C107" s="104"/>
      <c r="D107" s="104"/>
      <c r="E107" s="104"/>
      <c r="F107" s="46" t="s">
        <v>9</v>
      </c>
      <c r="G107" s="46" t="s">
        <v>10</v>
      </c>
      <c r="H107" s="46" t="s">
        <v>11</v>
      </c>
      <c r="I107" s="104"/>
      <c r="J107" s="104"/>
    </row>
    <row r="108" spans="1:10">
      <c r="A108" s="5" t="s">
        <v>588</v>
      </c>
      <c r="B108" s="6">
        <v>44818.795144988428</v>
      </c>
      <c r="C108" s="5" t="s">
        <v>70</v>
      </c>
      <c r="D108" s="11"/>
      <c r="E108" s="8"/>
      <c r="F108" s="9">
        <v>1042.77</v>
      </c>
      <c r="I108" s="7" t="s">
        <v>9</v>
      </c>
      <c r="J108" s="5" t="s">
        <v>70</v>
      </c>
    </row>
    <row r="109" spans="1:10">
      <c r="A109" s="10" t="s">
        <v>15</v>
      </c>
      <c r="B109" s="3"/>
      <c r="C109" s="3"/>
      <c r="D109" s="11"/>
      <c r="E109" s="8"/>
      <c r="H109" s="9"/>
      <c r="I109" s="7"/>
      <c r="J109" s="5"/>
    </row>
    <row r="110" spans="1:10" ht="15.75">
      <c r="A110" s="12" t="s">
        <v>16</v>
      </c>
      <c r="B110" s="12" t="s">
        <v>17</v>
      </c>
      <c r="C110" s="12" t="s">
        <v>18</v>
      </c>
      <c r="D110" s="20">
        <v>111818153</v>
      </c>
      <c r="E110" s="21">
        <v>111822388</v>
      </c>
      <c r="H110" s="9"/>
      <c r="I110" s="7"/>
      <c r="J110" s="5"/>
    </row>
    <row r="113" spans="1:10">
      <c r="A113" s="1" t="s">
        <v>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3" t="s">
        <v>606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103" t="s">
        <v>0</v>
      </c>
      <c r="B115" s="103" t="s">
        <v>2</v>
      </c>
      <c r="C115" s="103" t="s">
        <v>3</v>
      </c>
      <c r="D115" s="103" t="s">
        <v>4</v>
      </c>
      <c r="E115" s="103" t="s">
        <v>5</v>
      </c>
      <c r="F115" s="105" t="s">
        <v>6</v>
      </c>
      <c r="G115" s="106"/>
      <c r="H115" s="107"/>
      <c r="I115" s="103" t="s">
        <v>7</v>
      </c>
      <c r="J115" s="103" t="s">
        <v>8</v>
      </c>
    </row>
    <row r="116" spans="1:10">
      <c r="A116" s="104"/>
      <c r="B116" s="104"/>
      <c r="C116" s="104"/>
      <c r="D116" s="104"/>
      <c r="E116" s="104"/>
      <c r="F116" s="46" t="s">
        <v>9</v>
      </c>
      <c r="G116" s="46" t="s">
        <v>10</v>
      </c>
      <c r="H116" s="46" t="s">
        <v>11</v>
      </c>
      <c r="I116" s="104"/>
      <c r="J116" s="104"/>
    </row>
    <row r="117" spans="1:10">
      <c r="A117" s="5" t="s">
        <v>620</v>
      </c>
      <c r="B117" s="6">
        <v>44819.796269247687</v>
      </c>
      <c r="C117" s="5" t="s">
        <v>70</v>
      </c>
      <c r="D117" s="11"/>
      <c r="E117" s="8"/>
      <c r="F117" s="9">
        <v>1221.79</v>
      </c>
      <c r="I117" s="7" t="s">
        <v>9</v>
      </c>
      <c r="J117" s="5" t="s">
        <v>70</v>
      </c>
    </row>
    <row r="118" spans="1:10">
      <c r="A118" s="10" t="s">
        <v>15</v>
      </c>
      <c r="B118" s="3"/>
      <c r="C118" s="3"/>
      <c r="D118" s="11"/>
      <c r="E118" s="8"/>
      <c r="F118" s="62"/>
      <c r="H118" s="9"/>
      <c r="I118" s="7"/>
      <c r="J118" s="8"/>
    </row>
    <row r="119" spans="1:10" ht="15.75">
      <c r="A119" s="12" t="s">
        <v>16</v>
      </c>
      <c r="B119" s="12" t="s">
        <v>17</v>
      </c>
      <c r="C119" s="12" t="s">
        <v>18</v>
      </c>
      <c r="D119" s="20">
        <v>111827201</v>
      </c>
      <c r="E119" s="21">
        <v>111833550</v>
      </c>
      <c r="H119" s="9"/>
      <c r="I119" s="7"/>
      <c r="J119" s="8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650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103" t="s">
        <v>0</v>
      </c>
      <c r="B124" s="103" t="s">
        <v>2</v>
      </c>
      <c r="C124" s="103" t="s">
        <v>3</v>
      </c>
      <c r="D124" s="103" t="s">
        <v>4</v>
      </c>
      <c r="E124" s="103" t="s">
        <v>5</v>
      </c>
      <c r="F124" s="105" t="s">
        <v>6</v>
      </c>
      <c r="G124" s="106"/>
      <c r="H124" s="107"/>
      <c r="I124" s="103" t="s">
        <v>7</v>
      </c>
      <c r="J124" s="103" t="s">
        <v>8</v>
      </c>
    </row>
    <row r="125" spans="1:10">
      <c r="A125" s="104"/>
      <c r="B125" s="104"/>
      <c r="C125" s="104"/>
      <c r="D125" s="104"/>
      <c r="E125" s="104"/>
      <c r="F125" s="46" t="s">
        <v>9</v>
      </c>
      <c r="G125" s="46" t="s">
        <v>10</v>
      </c>
      <c r="H125" s="46" t="s">
        <v>11</v>
      </c>
      <c r="I125" s="104"/>
      <c r="J125" s="104"/>
    </row>
    <row r="126" spans="1:10">
      <c r="A126" s="5" t="s">
        <v>672</v>
      </c>
      <c r="B126" s="6">
        <v>44820.796930601849</v>
      </c>
      <c r="C126" s="5" t="s">
        <v>70</v>
      </c>
      <c r="D126" s="11"/>
      <c r="E126" s="8"/>
      <c r="F126" s="9">
        <v>3490.43</v>
      </c>
      <c r="I126" s="7" t="s">
        <v>9</v>
      </c>
      <c r="J126" s="5" t="s">
        <v>70</v>
      </c>
    </row>
    <row r="127" spans="1:10">
      <c r="A127" s="10" t="s">
        <v>15</v>
      </c>
      <c r="B127" s="3"/>
      <c r="C127" s="3"/>
      <c r="D127" s="11"/>
      <c r="E127" s="8"/>
      <c r="H127" s="9"/>
      <c r="I127" s="7"/>
      <c r="J127" s="8"/>
    </row>
    <row r="128" spans="1:10" ht="15.75">
      <c r="A128" s="12" t="s">
        <v>16</v>
      </c>
      <c r="B128" s="12" t="s">
        <v>17</v>
      </c>
      <c r="C128" s="12" t="s">
        <v>18</v>
      </c>
      <c r="D128" s="20">
        <v>111827445</v>
      </c>
      <c r="E128" s="21">
        <v>111833551</v>
      </c>
      <c r="H128" s="9"/>
      <c r="I128" s="7"/>
      <c r="J128" s="8"/>
    </row>
    <row r="129" spans="1:10">
      <c r="A129" s="5"/>
      <c r="B129" s="6"/>
      <c r="C129" s="5"/>
      <c r="D129" s="11"/>
      <c r="E129" s="8"/>
      <c r="H129" s="9"/>
      <c r="I129" s="7"/>
      <c r="J129" s="8"/>
    </row>
    <row r="130" spans="1:10">
      <c r="A130" s="5"/>
      <c r="B130" s="6"/>
      <c r="C130" s="5"/>
      <c r="D130" s="11"/>
      <c r="E130" s="8"/>
      <c r="H130" s="9"/>
      <c r="I130" s="7"/>
      <c r="J130" s="8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645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673</v>
      </c>
      <c r="B135" s="6">
        <v>44821.59099611111</v>
      </c>
      <c r="C135" s="5" t="s">
        <v>70</v>
      </c>
      <c r="D135" s="11"/>
      <c r="E135" s="8"/>
      <c r="F135" s="9">
        <v>541.04999999999995</v>
      </c>
      <c r="I135" s="7" t="s">
        <v>9</v>
      </c>
      <c r="J135" s="5" t="s">
        <v>70</v>
      </c>
    </row>
    <row r="136" spans="1:10">
      <c r="A136" s="5" t="s">
        <v>673</v>
      </c>
      <c r="B136" s="6">
        <v>44821.59099611111</v>
      </c>
      <c r="C136" s="5" t="s">
        <v>70</v>
      </c>
      <c r="D136" s="11"/>
      <c r="E136" s="8"/>
      <c r="H136" s="9">
        <v>180</v>
      </c>
      <c r="I136" s="5" t="s">
        <v>33</v>
      </c>
      <c r="J136" s="5" t="s">
        <v>70</v>
      </c>
    </row>
    <row r="137" spans="1:10">
      <c r="A137" s="10" t="s">
        <v>15</v>
      </c>
      <c r="B137" s="3"/>
      <c r="C137" s="3"/>
      <c r="D137" s="11"/>
      <c r="E137" s="8"/>
      <c r="H137" s="9"/>
      <c r="I137" s="7"/>
      <c r="J137" s="8"/>
    </row>
    <row r="138" spans="1:10" ht="15.75">
      <c r="A138" s="12" t="s">
        <v>16</v>
      </c>
      <c r="B138" s="12" t="s">
        <v>17</v>
      </c>
      <c r="C138" s="12" t="s">
        <v>18</v>
      </c>
      <c r="D138" s="20">
        <v>111836275</v>
      </c>
      <c r="E138" s="21">
        <v>111842076</v>
      </c>
      <c r="H138" s="9"/>
      <c r="I138" s="7"/>
      <c r="J138" s="8"/>
    </row>
    <row r="141" spans="1:10">
      <c r="A141" s="1" t="s">
        <v>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3" t="s">
        <v>708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103" t="s">
        <v>0</v>
      </c>
      <c r="B143" s="103" t="s">
        <v>2</v>
      </c>
      <c r="C143" s="103" t="s">
        <v>3</v>
      </c>
      <c r="D143" s="103" t="s">
        <v>4</v>
      </c>
      <c r="E143" s="103" t="s">
        <v>5</v>
      </c>
      <c r="F143" s="105" t="s">
        <v>6</v>
      </c>
      <c r="G143" s="106"/>
      <c r="H143" s="107"/>
      <c r="I143" s="103" t="s">
        <v>7</v>
      </c>
      <c r="J143" s="103" t="s">
        <v>8</v>
      </c>
    </row>
    <row r="144" spans="1:10">
      <c r="A144" s="104"/>
      <c r="B144" s="104"/>
      <c r="C144" s="104"/>
      <c r="D144" s="104"/>
      <c r="E144" s="104"/>
      <c r="F144" s="46" t="s">
        <v>9</v>
      </c>
      <c r="G144" s="46" t="s">
        <v>10</v>
      </c>
      <c r="H144" s="46" t="s">
        <v>11</v>
      </c>
      <c r="I144" s="104"/>
      <c r="J144" s="104"/>
    </row>
    <row r="145" spans="1:10">
      <c r="A145" s="5" t="s">
        <v>722</v>
      </c>
      <c r="B145" s="6">
        <v>44823.797186226853</v>
      </c>
      <c r="C145" s="5" t="s">
        <v>70</v>
      </c>
      <c r="D145" s="11"/>
      <c r="E145" s="8"/>
      <c r="F145" s="9">
        <v>1051.99</v>
      </c>
      <c r="I145" s="7" t="s">
        <v>9</v>
      </c>
      <c r="J145" s="5" t="s">
        <v>70</v>
      </c>
    </row>
    <row r="146" spans="1:10">
      <c r="A146" s="5" t="s">
        <v>722</v>
      </c>
      <c r="B146" s="6">
        <v>44823.797186226853</v>
      </c>
      <c r="C146" s="5" t="s">
        <v>70</v>
      </c>
      <c r="D146" s="11"/>
      <c r="E146" s="8"/>
      <c r="H146" s="9">
        <v>138</v>
      </c>
      <c r="I146" s="5" t="s">
        <v>33</v>
      </c>
      <c r="J146" s="5" t="s">
        <v>70</v>
      </c>
    </row>
    <row r="147" spans="1:10">
      <c r="A147" s="10" t="s">
        <v>15</v>
      </c>
      <c r="B147" s="3"/>
      <c r="C147" s="3"/>
      <c r="D147" s="11"/>
      <c r="E147" s="8"/>
      <c r="H147" s="9"/>
      <c r="I147" s="7"/>
      <c r="J147" s="5"/>
    </row>
    <row r="148" spans="1:10" ht="15.75">
      <c r="A148" s="12" t="s">
        <v>16</v>
      </c>
      <c r="B148" s="12" t="s">
        <v>17</v>
      </c>
      <c r="C148" s="12" t="s">
        <v>18</v>
      </c>
      <c r="D148" s="20">
        <v>111848926</v>
      </c>
      <c r="E148" s="21">
        <v>111848980</v>
      </c>
      <c r="H148" s="9"/>
      <c r="I148" s="7"/>
      <c r="J148" s="5"/>
    </row>
    <row r="151" spans="1:10">
      <c r="A151" s="1" t="s">
        <v>0</v>
      </c>
      <c r="B151" s="2"/>
      <c r="C151" s="2"/>
      <c r="D151" s="2"/>
      <c r="E151" s="2"/>
      <c r="F151" s="2"/>
      <c r="G151" s="2"/>
      <c r="H151" s="2"/>
      <c r="I151" s="2"/>
      <c r="J151" s="2"/>
    </row>
    <row r="152" spans="1:10">
      <c r="A152" s="3" t="s">
        <v>746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103" t="s">
        <v>0</v>
      </c>
      <c r="B153" s="103" t="s">
        <v>2</v>
      </c>
      <c r="C153" s="103" t="s">
        <v>3</v>
      </c>
      <c r="D153" s="103" t="s">
        <v>4</v>
      </c>
      <c r="E153" s="103" t="s">
        <v>5</v>
      </c>
      <c r="F153" s="105" t="s">
        <v>6</v>
      </c>
      <c r="G153" s="106"/>
      <c r="H153" s="107"/>
      <c r="I153" s="103" t="s">
        <v>7</v>
      </c>
      <c r="J153" s="103" t="s">
        <v>8</v>
      </c>
    </row>
    <row r="154" spans="1:10">
      <c r="A154" s="104"/>
      <c r="B154" s="104"/>
      <c r="C154" s="104"/>
      <c r="D154" s="104"/>
      <c r="E154" s="104"/>
      <c r="F154" s="46" t="s">
        <v>9</v>
      </c>
      <c r="G154" s="46" t="s">
        <v>10</v>
      </c>
      <c r="H154" s="46" t="s">
        <v>11</v>
      </c>
      <c r="I154" s="104"/>
      <c r="J154" s="104"/>
    </row>
    <row r="155" spans="1:10">
      <c r="A155" s="5" t="s">
        <v>760</v>
      </c>
      <c r="B155" s="6">
        <v>44824.833126574071</v>
      </c>
      <c r="C155" s="5" t="s">
        <v>70</v>
      </c>
      <c r="D155" s="11"/>
      <c r="E155" s="8"/>
      <c r="F155" s="9">
        <v>854.7</v>
      </c>
      <c r="I155" s="7" t="s">
        <v>9</v>
      </c>
      <c r="J155" s="5" t="s">
        <v>70</v>
      </c>
    </row>
    <row r="156" spans="1:10">
      <c r="A156" s="10" t="s">
        <v>15</v>
      </c>
      <c r="B156" s="3"/>
      <c r="C156" s="3"/>
      <c r="D156" s="11"/>
      <c r="E156" s="8"/>
      <c r="H156" s="9"/>
      <c r="I156" s="7"/>
      <c r="J156" s="5"/>
    </row>
    <row r="157" spans="1:10" ht="15.75">
      <c r="A157" s="12" t="s">
        <v>16</v>
      </c>
      <c r="B157" s="12" t="s">
        <v>17</v>
      </c>
      <c r="C157" s="12" t="s">
        <v>18</v>
      </c>
      <c r="D157" s="20">
        <v>111856689</v>
      </c>
      <c r="E157" s="21">
        <v>111856909</v>
      </c>
      <c r="H157" s="9"/>
      <c r="I157" s="7"/>
      <c r="J157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784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103" t="s">
        <v>0</v>
      </c>
      <c r="B162" s="103" t="s">
        <v>2</v>
      </c>
      <c r="C162" s="103" t="s">
        <v>3</v>
      </c>
      <c r="D162" s="103" t="s">
        <v>4</v>
      </c>
      <c r="E162" s="103" t="s">
        <v>5</v>
      </c>
      <c r="F162" s="105" t="s">
        <v>6</v>
      </c>
      <c r="G162" s="106"/>
      <c r="H162" s="107"/>
      <c r="I162" s="103" t="s">
        <v>7</v>
      </c>
      <c r="J162" s="103" t="s">
        <v>8</v>
      </c>
    </row>
    <row r="163" spans="1:10">
      <c r="A163" s="104"/>
      <c r="B163" s="104"/>
      <c r="C163" s="104"/>
      <c r="D163" s="104"/>
      <c r="E163" s="104"/>
      <c r="F163" s="46" t="s">
        <v>9</v>
      </c>
      <c r="G163" s="46" t="s">
        <v>10</v>
      </c>
      <c r="H163" s="46" t="s">
        <v>11</v>
      </c>
      <c r="I163" s="104"/>
      <c r="J163" s="104"/>
    </row>
    <row r="164" spans="1:10">
      <c r="A164" s="5" t="s">
        <v>796</v>
      </c>
      <c r="B164" s="6">
        <v>44825.80230865741</v>
      </c>
      <c r="C164" s="5" t="s">
        <v>70</v>
      </c>
      <c r="D164" s="11"/>
      <c r="E164" s="8"/>
      <c r="F164" s="9">
        <v>1489.33</v>
      </c>
      <c r="I164" s="7" t="s">
        <v>9</v>
      </c>
      <c r="J164" s="5" t="s">
        <v>70</v>
      </c>
    </row>
    <row r="165" spans="1:10">
      <c r="A165" s="5" t="s">
        <v>796</v>
      </c>
      <c r="B165" s="6">
        <v>44825.80230865741</v>
      </c>
      <c r="C165" s="5" t="s">
        <v>70</v>
      </c>
      <c r="D165" s="11"/>
      <c r="E165" s="8"/>
      <c r="H165" s="9">
        <v>67.900000000000006</v>
      </c>
      <c r="I165" s="5" t="s">
        <v>33</v>
      </c>
      <c r="J165" s="5" t="s">
        <v>70</v>
      </c>
    </row>
    <row r="166" spans="1:10">
      <c r="A166" s="10" t="s">
        <v>15</v>
      </c>
      <c r="B166" s="3"/>
      <c r="C166" s="3"/>
      <c r="D166" s="11"/>
      <c r="E166" s="8"/>
      <c r="H166" s="9"/>
      <c r="I166" s="7"/>
      <c r="J166" s="5"/>
    </row>
    <row r="167" spans="1:10" ht="15.75">
      <c r="A167" s="12" t="s">
        <v>16</v>
      </c>
      <c r="B167" s="12" t="s">
        <v>17</v>
      </c>
      <c r="C167" s="12" t="s">
        <v>18</v>
      </c>
      <c r="D167" s="20">
        <v>111858318</v>
      </c>
      <c r="E167" s="21">
        <v>111864111</v>
      </c>
      <c r="H167" s="9"/>
      <c r="I167" s="7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817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103" t="s">
        <v>0</v>
      </c>
      <c r="B172" s="103" t="s">
        <v>2</v>
      </c>
      <c r="C172" s="103" t="s">
        <v>3</v>
      </c>
      <c r="D172" s="103" t="s">
        <v>4</v>
      </c>
      <c r="E172" s="103" t="s">
        <v>5</v>
      </c>
      <c r="F172" s="105" t="s">
        <v>6</v>
      </c>
      <c r="G172" s="106"/>
      <c r="H172" s="107"/>
      <c r="I172" s="103" t="s">
        <v>7</v>
      </c>
      <c r="J172" s="103" t="s">
        <v>8</v>
      </c>
    </row>
    <row r="173" spans="1:10">
      <c r="A173" s="104"/>
      <c r="B173" s="104"/>
      <c r="C173" s="104"/>
      <c r="D173" s="104"/>
      <c r="E173" s="104"/>
      <c r="F173" s="46" t="s">
        <v>9</v>
      </c>
      <c r="G173" s="46" t="s">
        <v>10</v>
      </c>
      <c r="H173" s="46" t="s">
        <v>11</v>
      </c>
      <c r="I173" s="104"/>
      <c r="J173" s="104"/>
    </row>
    <row r="174" spans="1:10">
      <c r="A174" s="5" t="s">
        <v>828</v>
      </c>
      <c r="B174" s="6">
        <v>44826.794985173612</v>
      </c>
      <c r="C174" s="5" t="s">
        <v>70</v>
      </c>
      <c r="D174" s="11"/>
      <c r="E174" s="8"/>
      <c r="F174" s="9">
        <v>498.21</v>
      </c>
      <c r="I174" s="7" t="s">
        <v>9</v>
      </c>
      <c r="J174" s="5" t="s">
        <v>70</v>
      </c>
    </row>
    <row r="175" spans="1:10">
      <c r="A175" s="5" t="s">
        <v>828</v>
      </c>
      <c r="B175" s="6">
        <v>44826.794985173612</v>
      </c>
      <c r="C175" s="5" t="s">
        <v>70</v>
      </c>
      <c r="D175" s="11"/>
      <c r="E175" s="8"/>
      <c r="H175" s="9">
        <v>87.85</v>
      </c>
      <c r="I175" s="5" t="s">
        <v>33</v>
      </c>
      <c r="J175" s="5" t="s">
        <v>70</v>
      </c>
    </row>
    <row r="176" spans="1:10">
      <c r="A176" s="10" t="s">
        <v>15</v>
      </c>
      <c r="B176" s="3"/>
      <c r="C176" s="3"/>
      <c r="D176" s="11"/>
      <c r="E176" s="8"/>
      <c r="H176" s="9"/>
      <c r="I176" s="7"/>
      <c r="J176" s="5"/>
    </row>
    <row r="177" spans="1:10" ht="15.75">
      <c r="A177" s="12" t="s">
        <v>16</v>
      </c>
      <c r="B177" s="12" t="s">
        <v>17</v>
      </c>
      <c r="C177" s="71" t="s">
        <v>18</v>
      </c>
      <c r="D177" s="72">
        <v>111866041</v>
      </c>
      <c r="E177" s="73" t="s">
        <v>257</v>
      </c>
      <c r="H177" s="9"/>
      <c r="I177" s="7"/>
      <c r="J177" s="5"/>
    </row>
    <row r="178" spans="1:10" ht="15.75">
      <c r="D178" s="20">
        <v>111866058</v>
      </c>
      <c r="E178" s="21">
        <v>111866169</v>
      </c>
    </row>
    <row r="180" spans="1:10">
      <c r="A180" s="1" t="s">
        <v>0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3" t="s">
        <v>853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103" t="s">
        <v>0</v>
      </c>
      <c r="B182" s="103" t="s">
        <v>2</v>
      </c>
      <c r="C182" s="103" t="s">
        <v>3</v>
      </c>
      <c r="D182" s="103" t="s">
        <v>4</v>
      </c>
      <c r="E182" s="103" t="s">
        <v>5</v>
      </c>
      <c r="F182" s="105" t="s">
        <v>6</v>
      </c>
      <c r="G182" s="106"/>
      <c r="H182" s="107"/>
      <c r="I182" s="103" t="s">
        <v>7</v>
      </c>
      <c r="J182" s="103" t="s">
        <v>8</v>
      </c>
    </row>
    <row r="183" spans="1:10">
      <c r="A183" s="104"/>
      <c r="B183" s="104"/>
      <c r="C183" s="104"/>
      <c r="D183" s="104"/>
      <c r="E183" s="104"/>
      <c r="F183" s="46" t="s">
        <v>9</v>
      </c>
      <c r="G183" s="46" t="s">
        <v>10</v>
      </c>
      <c r="H183" s="46" t="s">
        <v>11</v>
      </c>
      <c r="I183" s="104"/>
      <c r="J183" s="104"/>
    </row>
    <row r="184" spans="1:10">
      <c r="A184" s="5" t="s">
        <v>877</v>
      </c>
      <c r="B184" s="6">
        <v>44827.799306805558</v>
      </c>
      <c r="C184" s="5" t="s">
        <v>70</v>
      </c>
      <c r="D184" s="11"/>
      <c r="E184" s="8"/>
      <c r="F184" s="9">
        <v>1560.51</v>
      </c>
      <c r="I184" s="7" t="s">
        <v>9</v>
      </c>
      <c r="J184" s="5" t="s">
        <v>70</v>
      </c>
    </row>
    <row r="185" spans="1:10">
      <c r="A185" s="10" t="s">
        <v>15</v>
      </c>
      <c r="B185" s="3"/>
      <c r="C185" s="3"/>
      <c r="D185" s="11"/>
      <c r="E185" s="8"/>
      <c r="H185" s="9"/>
      <c r="I185" s="7"/>
      <c r="J185" s="5"/>
    </row>
    <row r="186" spans="1:10" ht="15.75">
      <c r="A186" s="12" t="s">
        <v>16</v>
      </c>
      <c r="B186" s="12" t="s">
        <v>17</v>
      </c>
      <c r="C186" s="12" t="s">
        <v>18</v>
      </c>
      <c r="D186" s="57">
        <v>111866043</v>
      </c>
      <c r="E186" s="73" t="s">
        <v>257</v>
      </c>
      <c r="H186" s="9"/>
      <c r="I186" s="7"/>
      <c r="J186" s="5"/>
    </row>
    <row r="187" spans="1:10" ht="15.75">
      <c r="D187" s="20">
        <v>111866059</v>
      </c>
      <c r="E187" s="21">
        <v>111866170</v>
      </c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855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3" t="s">
        <v>0</v>
      </c>
      <c r="B191" s="103" t="s">
        <v>2</v>
      </c>
      <c r="C191" s="103" t="s">
        <v>3</v>
      </c>
      <c r="D191" s="103" t="s">
        <v>4</v>
      </c>
      <c r="E191" s="103" t="s">
        <v>5</v>
      </c>
      <c r="F191" s="105" t="s">
        <v>6</v>
      </c>
      <c r="G191" s="106"/>
      <c r="H191" s="107"/>
      <c r="I191" s="103" t="s">
        <v>7</v>
      </c>
      <c r="J191" s="103" t="s">
        <v>8</v>
      </c>
    </row>
    <row r="192" spans="1:10">
      <c r="A192" s="104"/>
      <c r="B192" s="104"/>
      <c r="C192" s="104"/>
      <c r="D192" s="104"/>
      <c r="E192" s="104"/>
      <c r="F192" s="46" t="s">
        <v>9</v>
      </c>
      <c r="G192" s="46" t="s">
        <v>10</v>
      </c>
      <c r="H192" s="46" t="s">
        <v>11</v>
      </c>
      <c r="I192" s="104"/>
      <c r="J192" s="104"/>
    </row>
    <row r="193" spans="1:10">
      <c r="A193" s="19" t="s">
        <v>881</v>
      </c>
      <c r="B193" s="37"/>
      <c r="C193" s="19"/>
      <c r="D193" s="50"/>
      <c r="E193" s="8"/>
      <c r="F193" s="9"/>
      <c r="I193" s="7"/>
      <c r="J193" s="5"/>
    </row>
    <row r="194" spans="1:10">
      <c r="A194" s="10" t="s">
        <v>15</v>
      </c>
      <c r="B194" s="3"/>
      <c r="C194" s="3"/>
      <c r="D194" s="11"/>
      <c r="E194" s="8"/>
      <c r="H194" s="9"/>
      <c r="I194" s="7"/>
      <c r="J194" s="5"/>
    </row>
    <row r="195" spans="1:10" ht="15.75">
      <c r="A195" s="12" t="s">
        <v>16</v>
      </c>
      <c r="B195" s="12" t="s">
        <v>17</v>
      </c>
      <c r="C195" s="12" t="s">
        <v>18</v>
      </c>
      <c r="D195" s="74" t="s">
        <v>948</v>
      </c>
      <c r="E195" s="8"/>
      <c r="H195" s="9"/>
      <c r="I195" s="7"/>
      <c r="J195" s="5"/>
    </row>
    <row r="198" spans="1:10">
      <c r="A198" s="1" t="s">
        <v>0</v>
      </c>
      <c r="B198" s="2"/>
      <c r="C198" s="2"/>
      <c r="D198" s="2"/>
      <c r="E198" s="2"/>
      <c r="F198" s="2"/>
      <c r="G198" s="2"/>
      <c r="H198" s="2"/>
      <c r="I198" s="2"/>
      <c r="J198" s="2"/>
    </row>
    <row r="199" spans="1:10">
      <c r="A199" s="3" t="s">
        <v>911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103" t="s">
        <v>0</v>
      </c>
      <c r="B200" s="103" t="s">
        <v>2</v>
      </c>
      <c r="C200" s="103" t="s">
        <v>3</v>
      </c>
      <c r="D200" s="103" t="s">
        <v>4</v>
      </c>
      <c r="E200" s="103" t="s">
        <v>5</v>
      </c>
      <c r="F200" s="105" t="s">
        <v>6</v>
      </c>
      <c r="G200" s="106"/>
      <c r="H200" s="107"/>
      <c r="I200" s="103" t="s">
        <v>7</v>
      </c>
      <c r="J200" s="103" t="s">
        <v>8</v>
      </c>
    </row>
    <row r="201" spans="1:10">
      <c r="A201" s="104"/>
      <c r="B201" s="104"/>
      <c r="C201" s="104"/>
      <c r="D201" s="104"/>
      <c r="E201" s="104"/>
      <c r="F201" s="46" t="s">
        <v>9</v>
      </c>
      <c r="G201" s="46" t="s">
        <v>10</v>
      </c>
      <c r="H201" s="46" t="s">
        <v>11</v>
      </c>
      <c r="I201" s="104"/>
      <c r="J201" s="104"/>
    </row>
    <row r="202" spans="1:10">
      <c r="A202" s="5" t="s">
        <v>924</v>
      </c>
      <c r="B202" s="6">
        <v>44830.798192013892</v>
      </c>
      <c r="C202" s="5" t="s">
        <v>70</v>
      </c>
      <c r="D202" s="11"/>
      <c r="E202" s="8"/>
      <c r="F202" s="9">
        <v>760.75</v>
      </c>
      <c r="I202" s="7" t="s">
        <v>9</v>
      </c>
      <c r="J202" s="5" t="s">
        <v>70</v>
      </c>
    </row>
    <row r="203" spans="1:10">
      <c r="A203" s="10" t="s">
        <v>15</v>
      </c>
      <c r="B203" s="3"/>
      <c r="C203" s="3"/>
      <c r="D203" s="11"/>
      <c r="E203" s="8"/>
      <c r="H203" s="9"/>
      <c r="I203" s="7"/>
      <c r="J203" s="8"/>
    </row>
    <row r="204" spans="1:10" ht="15.75">
      <c r="A204" s="12" t="s">
        <v>16</v>
      </c>
      <c r="B204" s="12" t="s">
        <v>17</v>
      </c>
      <c r="C204" s="12" t="s">
        <v>18</v>
      </c>
      <c r="D204" s="20">
        <v>111889377</v>
      </c>
      <c r="E204" s="21">
        <v>111889466</v>
      </c>
      <c r="H204" s="9"/>
      <c r="I204" s="7"/>
      <c r="J204" s="8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952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103" t="s">
        <v>0</v>
      </c>
      <c r="B209" s="103" t="s">
        <v>2</v>
      </c>
      <c r="C209" s="103" t="s">
        <v>3</v>
      </c>
      <c r="D209" s="103" t="s">
        <v>4</v>
      </c>
      <c r="E209" s="103" t="s">
        <v>5</v>
      </c>
      <c r="F209" s="105" t="s">
        <v>6</v>
      </c>
      <c r="G209" s="106"/>
      <c r="H209" s="107"/>
      <c r="I209" s="103" t="s">
        <v>7</v>
      </c>
      <c r="J209" s="103" t="s">
        <v>8</v>
      </c>
    </row>
    <row r="210" spans="1:10">
      <c r="A210" s="104"/>
      <c r="B210" s="104"/>
      <c r="C210" s="104"/>
      <c r="D210" s="104"/>
      <c r="E210" s="104"/>
      <c r="F210" s="46" t="s">
        <v>9</v>
      </c>
      <c r="G210" s="46" t="s">
        <v>10</v>
      </c>
      <c r="H210" s="46" t="s">
        <v>11</v>
      </c>
      <c r="I210" s="104"/>
      <c r="J210" s="104"/>
    </row>
    <row r="211" spans="1:10">
      <c r="A211" s="5" t="s">
        <v>966</v>
      </c>
      <c r="B211" s="6">
        <v>44831.798895335647</v>
      </c>
      <c r="C211" s="5" t="s">
        <v>70</v>
      </c>
      <c r="D211" s="11"/>
      <c r="E211" s="8"/>
      <c r="F211" s="9">
        <v>1088.1300000000001</v>
      </c>
      <c r="I211" s="7" t="s">
        <v>9</v>
      </c>
      <c r="J211" s="5" t="s">
        <v>70</v>
      </c>
    </row>
    <row r="212" spans="1:10">
      <c r="A212" s="10" t="s">
        <v>15</v>
      </c>
      <c r="B212" s="3"/>
      <c r="C212" s="3"/>
      <c r="D212" s="11"/>
      <c r="E212" s="8"/>
      <c r="H212" s="9"/>
      <c r="I212" s="7"/>
      <c r="J212" s="5"/>
    </row>
    <row r="213" spans="1:10" ht="15.75">
      <c r="A213" s="12" t="s">
        <v>16</v>
      </c>
      <c r="B213" s="12" t="s">
        <v>17</v>
      </c>
      <c r="C213" s="12" t="s">
        <v>18</v>
      </c>
      <c r="D213" s="20">
        <v>111897301</v>
      </c>
      <c r="E213" s="21">
        <v>111897420</v>
      </c>
      <c r="H213" s="9"/>
      <c r="I213" s="7"/>
      <c r="J213" s="5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990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103" t="s">
        <v>0</v>
      </c>
      <c r="B218" s="103" t="s">
        <v>2</v>
      </c>
      <c r="C218" s="103" t="s">
        <v>3</v>
      </c>
      <c r="D218" s="103" t="s">
        <v>4</v>
      </c>
      <c r="E218" s="103" t="s">
        <v>5</v>
      </c>
      <c r="F218" s="105" t="s">
        <v>6</v>
      </c>
      <c r="G218" s="106"/>
      <c r="H218" s="107"/>
      <c r="I218" s="103" t="s">
        <v>7</v>
      </c>
      <c r="J218" s="103" t="s">
        <v>8</v>
      </c>
    </row>
    <row r="219" spans="1:10">
      <c r="A219" s="104"/>
      <c r="B219" s="104"/>
      <c r="C219" s="104"/>
      <c r="D219" s="104"/>
      <c r="E219" s="104"/>
      <c r="F219" s="46" t="s">
        <v>9</v>
      </c>
      <c r="G219" s="46" t="s">
        <v>10</v>
      </c>
      <c r="H219" s="46" t="s">
        <v>11</v>
      </c>
      <c r="I219" s="104"/>
      <c r="J219" s="104"/>
    </row>
    <row r="220" spans="1:10">
      <c r="A220" s="5" t="s">
        <v>1002</v>
      </c>
      <c r="B220" s="6">
        <v>44832.799642997685</v>
      </c>
      <c r="C220" s="5" t="s">
        <v>70</v>
      </c>
      <c r="D220" s="11"/>
      <c r="E220" s="8"/>
      <c r="F220" s="9">
        <v>772.04</v>
      </c>
      <c r="I220" s="7" t="s">
        <v>9</v>
      </c>
      <c r="J220" s="5" t="s">
        <v>70</v>
      </c>
    </row>
    <row r="221" spans="1:10">
      <c r="A221" s="10" t="s">
        <v>15</v>
      </c>
      <c r="B221" s="3"/>
      <c r="C221" s="3"/>
      <c r="D221" s="11"/>
      <c r="E221" s="8"/>
      <c r="H221" s="9"/>
      <c r="I221" s="7"/>
      <c r="J221" s="8"/>
    </row>
    <row r="222" spans="1:10" ht="15.75">
      <c r="A222" s="12" t="s">
        <v>16</v>
      </c>
      <c r="B222" s="12" t="s">
        <v>17</v>
      </c>
      <c r="C222" s="12" t="s">
        <v>18</v>
      </c>
      <c r="D222" s="20">
        <v>111904984</v>
      </c>
      <c r="E222" s="21">
        <v>111905088</v>
      </c>
      <c r="H222" s="9"/>
      <c r="I222" s="7"/>
      <c r="J222" s="8"/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1023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103" t="s">
        <v>0</v>
      </c>
      <c r="B227" s="103" t="s">
        <v>2</v>
      </c>
      <c r="C227" s="103" t="s">
        <v>3</v>
      </c>
      <c r="D227" s="103" t="s">
        <v>4</v>
      </c>
      <c r="E227" s="103" t="s">
        <v>5</v>
      </c>
      <c r="F227" s="105" t="s">
        <v>6</v>
      </c>
      <c r="G227" s="106"/>
      <c r="H227" s="107"/>
      <c r="I227" s="103" t="s">
        <v>7</v>
      </c>
      <c r="J227" s="103" t="s">
        <v>8</v>
      </c>
    </row>
    <row r="228" spans="1:10">
      <c r="A228" s="104"/>
      <c r="B228" s="104"/>
      <c r="C228" s="104"/>
      <c r="D228" s="104"/>
      <c r="E228" s="104"/>
      <c r="F228" s="46" t="s">
        <v>9</v>
      </c>
      <c r="G228" s="46" t="s">
        <v>10</v>
      </c>
      <c r="H228" s="46" t="s">
        <v>11</v>
      </c>
      <c r="I228" s="104"/>
      <c r="J228" s="104"/>
    </row>
    <row r="229" spans="1:10">
      <c r="A229" s="5" t="s">
        <v>1035</v>
      </c>
      <c r="B229" s="6">
        <v>44833.801110266206</v>
      </c>
      <c r="C229" s="5" t="s">
        <v>70</v>
      </c>
      <c r="D229" s="11"/>
      <c r="E229" s="8"/>
      <c r="F229" s="9">
        <v>771.46</v>
      </c>
      <c r="I229" s="7" t="s">
        <v>9</v>
      </c>
      <c r="J229" s="5" t="s">
        <v>70</v>
      </c>
    </row>
    <row r="230" spans="1:10">
      <c r="A230" s="10" t="s">
        <v>15</v>
      </c>
      <c r="B230" s="3"/>
      <c r="C230" s="3"/>
      <c r="D230" s="11"/>
      <c r="E230" s="8"/>
      <c r="H230" s="9"/>
      <c r="I230" s="7"/>
      <c r="J230" s="5"/>
    </row>
    <row r="231" spans="1:10" ht="15.75">
      <c r="A231" s="12" t="s">
        <v>16</v>
      </c>
      <c r="B231" s="12" t="s">
        <v>17</v>
      </c>
      <c r="C231" s="12" t="s">
        <v>18</v>
      </c>
      <c r="D231" s="20">
        <v>111916580</v>
      </c>
      <c r="E231" s="21">
        <v>111918666</v>
      </c>
      <c r="H231" s="9"/>
      <c r="I231" s="7"/>
      <c r="J231" s="5"/>
    </row>
    <row r="234" spans="1:10">
      <c r="A234" s="1" t="s">
        <v>0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3" t="s">
        <v>1061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103" t="s">
        <v>0</v>
      </c>
      <c r="B236" s="103" t="s">
        <v>2</v>
      </c>
      <c r="C236" s="103" t="s">
        <v>3</v>
      </c>
      <c r="D236" s="103" t="s">
        <v>4</v>
      </c>
      <c r="E236" s="103" t="s">
        <v>5</v>
      </c>
      <c r="F236" s="105" t="s">
        <v>6</v>
      </c>
      <c r="G236" s="106"/>
      <c r="H236" s="107"/>
      <c r="I236" s="103" t="s">
        <v>7</v>
      </c>
      <c r="J236" s="103" t="s">
        <v>8</v>
      </c>
    </row>
    <row r="237" spans="1:10">
      <c r="A237" s="104"/>
      <c r="B237" s="104"/>
      <c r="C237" s="104"/>
      <c r="D237" s="104"/>
      <c r="E237" s="104"/>
      <c r="F237" s="46" t="s">
        <v>9</v>
      </c>
      <c r="G237" s="46" t="s">
        <v>10</v>
      </c>
      <c r="H237" s="46" t="s">
        <v>11</v>
      </c>
      <c r="I237" s="104"/>
      <c r="J237" s="104"/>
    </row>
    <row r="238" spans="1:10">
      <c r="A238" s="5" t="s">
        <v>1084</v>
      </c>
      <c r="B238" s="6">
        <v>44834.763121365744</v>
      </c>
      <c r="C238" s="5" t="s">
        <v>70</v>
      </c>
      <c r="D238" s="11"/>
      <c r="E238" s="8"/>
      <c r="F238" s="9">
        <v>3427.65</v>
      </c>
      <c r="I238" s="7" t="s">
        <v>9</v>
      </c>
      <c r="J238" s="5" t="s">
        <v>70</v>
      </c>
    </row>
    <row r="239" spans="1:10">
      <c r="A239" s="5" t="s">
        <v>1084</v>
      </c>
      <c r="B239" s="6">
        <v>44834.763121365744</v>
      </c>
      <c r="C239" s="5" t="s">
        <v>70</v>
      </c>
      <c r="D239" s="11"/>
      <c r="E239" s="8"/>
      <c r="H239" s="9">
        <v>230.6</v>
      </c>
      <c r="I239" s="5" t="s">
        <v>33</v>
      </c>
      <c r="J239" s="5" t="s">
        <v>70</v>
      </c>
    </row>
    <row r="240" spans="1:10">
      <c r="A240" s="10" t="s">
        <v>15</v>
      </c>
      <c r="B240" s="3"/>
      <c r="C240" s="3"/>
      <c r="D240" s="11"/>
      <c r="E240" s="8"/>
      <c r="H240" s="9"/>
      <c r="I240" s="5"/>
      <c r="J240" s="5"/>
    </row>
    <row r="241" spans="1:10" ht="15.75">
      <c r="A241" s="12" t="s">
        <v>16</v>
      </c>
      <c r="B241" s="12" t="s">
        <v>17</v>
      </c>
      <c r="C241" s="12" t="s">
        <v>18</v>
      </c>
      <c r="D241" s="20">
        <v>111921790</v>
      </c>
      <c r="E241" s="21">
        <v>111925956</v>
      </c>
      <c r="H241" s="9"/>
      <c r="I241" s="5"/>
      <c r="J241" s="5"/>
    </row>
    <row r="242" spans="1:10">
      <c r="A242" s="5"/>
      <c r="B242" s="6"/>
      <c r="C242" s="5"/>
      <c r="D242" s="11"/>
      <c r="E242" s="8"/>
      <c r="H242" s="9"/>
      <c r="I242" s="5"/>
      <c r="J242" s="5"/>
    </row>
    <row r="243" spans="1:10">
      <c r="A243" s="5"/>
      <c r="B243" s="6"/>
      <c r="C243" s="5"/>
      <c r="D243" s="11"/>
      <c r="E243" s="8"/>
      <c r="H243" s="9"/>
      <c r="I243" s="5"/>
      <c r="J243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1057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3" t="s">
        <v>0</v>
      </c>
      <c r="B246" s="103" t="s">
        <v>2</v>
      </c>
      <c r="C246" s="103" t="s">
        <v>3</v>
      </c>
      <c r="D246" s="103" t="s">
        <v>4</v>
      </c>
      <c r="E246" s="103" t="s">
        <v>5</v>
      </c>
      <c r="F246" s="105" t="s">
        <v>6</v>
      </c>
      <c r="G246" s="106"/>
      <c r="H246" s="107"/>
      <c r="I246" s="103" t="s">
        <v>7</v>
      </c>
      <c r="J246" s="103" t="s">
        <v>8</v>
      </c>
    </row>
    <row r="247" spans="1:10">
      <c r="A247" s="104"/>
      <c r="B247" s="104"/>
      <c r="C247" s="104"/>
      <c r="D247" s="104"/>
      <c r="E247" s="104"/>
      <c r="F247" s="46" t="s">
        <v>9</v>
      </c>
      <c r="G247" s="46" t="s">
        <v>10</v>
      </c>
      <c r="H247" s="46" t="s">
        <v>11</v>
      </c>
      <c r="I247" s="104"/>
      <c r="J247" s="104"/>
    </row>
    <row r="248" spans="1:10">
      <c r="A248" s="5" t="s">
        <v>1085</v>
      </c>
      <c r="B248" s="6">
        <v>44835.589839409724</v>
      </c>
      <c r="C248" s="5" t="s">
        <v>70</v>
      </c>
      <c r="D248" s="11"/>
      <c r="E248" s="8"/>
      <c r="F248" s="9">
        <v>1053.77</v>
      </c>
      <c r="I248" s="7" t="s">
        <v>9</v>
      </c>
      <c r="J248" s="5" t="s">
        <v>70</v>
      </c>
    </row>
    <row r="249" spans="1:10">
      <c r="A249" s="10" t="s">
        <v>15</v>
      </c>
      <c r="B249" s="3"/>
      <c r="C249" s="3"/>
      <c r="D249" s="11"/>
      <c r="E249" s="8"/>
      <c r="H249" s="9"/>
      <c r="I249" s="5"/>
      <c r="J249" s="5"/>
    </row>
    <row r="250" spans="1:10" ht="15.75">
      <c r="A250" s="12" t="s">
        <v>16</v>
      </c>
      <c r="B250" s="12" t="s">
        <v>17</v>
      </c>
      <c r="C250" s="12" t="s">
        <v>18</v>
      </c>
      <c r="D250" s="20">
        <v>111922291</v>
      </c>
      <c r="E250" s="21">
        <v>111925957</v>
      </c>
      <c r="H250" s="9"/>
      <c r="I250" s="5"/>
      <c r="J250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1131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103" t="s">
        <v>0</v>
      </c>
      <c r="B255" s="103" t="s">
        <v>2</v>
      </c>
      <c r="C255" s="103" t="s">
        <v>3</v>
      </c>
      <c r="D255" s="103" t="s">
        <v>4</v>
      </c>
      <c r="E255" s="103" t="s">
        <v>5</v>
      </c>
      <c r="F255" s="105" t="s">
        <v>6</v>
      </c>
      <c r="G255" s="106"/>
      <c r="H255" s="107"/>
      <c r="I255" s="103" t="s">
        <v>7</v>
      </c>
      <c r="J255" s="103" t="s">
        <v>8</v>
      </c>
    </row>
    <row r="256" spans="1:10">
      <c r="A256" s="104"/>
      <c r="B256" s="104"/>
      <c r="C256" s="104"/>
      <c r="D256" s="104"/>
      <c r="E256" s="104"/>
      <c r="F256" s="46" t="s">
        <v>9</v>
      </c>
      <c r="G256" s="46" t="s">
        <v>10</v>
      </c>
      <c r="H256" s="46" t="s">
        <v>11</v>
      </c>
      <c r="I256" s="104"/>
      <c r="J256" s="104"/>
    </row>
    <row r="257" spans="1:10">
      <c r="A257" s="5" t="s">
        <v>1145</v>
      </c>
      <c r="B257" s="6">
        <v>44837.795689363425</v>
      </c>
      <c r="C257" s="5" t="s">
        <v>70</v>
      </c>
      <c r="D257" s="11"/>
      <c r="E257" s="8"/>
      <c r="F257" s="9">
        <v>1851.12</v>
      </c>
      <c r="I257" s="7" t="s">
        <v>9</v>
      </c>
      <c r="J257" s="5" t="s">
        <v>70</v>
      </c>
    </row>
    <row r="258" spans="1:10">
      <c r="A258" s="10" t="s">
        <v>15</v>
      </c>
      <c r="B258" s="3"/>
      <c r="C258" s="3"/>
      <c r="D258" s="11"/>
      <c r="E258" s="8"/>
      <c r="H258" s="9"/>
      <c r="I258" s="7"/>
      <c r="J258" s="8"/>
    </row>
    <row r="259" spans="1:10" ht="15.75">
      <c r="A259" s="12" t="s">
        <v>16</v>
      </c>
      <c r="B259" s="12" t="s">
        <v>17</v>
      </c>
      <c r="C259" s="12" t="s">
        <v>18</v>
      </c>
      <c r="D259" s="20">
        <v>111927578</v>
      </c>
      <c r="E259" s="21">
        <v>111927681</v>
      </c>
      <c r="H259" s="9"/>
      <c r="I259" s="7"/>
      <c r="J259" s="8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1170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3" t="s">
        <v>0</v>
      </c>
      <c r="B264" s="103" t="s">
        <v>2</v>
      </c>
      <c r="C264" s="103" t="s">
        <v>3</v>
      </c>
      <c r="D264" s="103" t="s">
        <v>4</v>
      </c>
      <c r="E264" s="103" t="s">
        <v>5</v>
      </c>
      <c r="F264" s="105" t="s">
        <v>6</v>
      </c>
      <c r="G264" s="106"/>
      <c r="H264" s="107"/>
      <c r="I264" s="103" t="s">
        <v>7</v>
      </c>
      <c r="J264" s="103" t="s">
        <v>8</v>
      </c>
    </row>
    <row r="265" spans="1:10">
      <c r="A265" s="104"/>
      <c r="B265" s="104"/>
      <c r="C265" s="104"/>
      <c r="D265" s="104"/>
      <c r="E265" s="104"/>
      <c r="F265" s="46" t="s">
        <v>9</v>
      </c>
      <c r="G265" s="46" t="s">
        <v>10</v>
      </c>
      <c r="H265" s="46" t="s">
        <v>11</v>
      </c>
      <c r="I265" s="104"/>
      <c r="J265" s="104"/>
    </row>
    <row r="266" spans="1:10">
      <c r="A266" s="5" t="s">
        <v>1183</v>
      </c>
      <c r="B266" s="6">
        <v>44838.798348495373</v>
      </c>
      <c r="C266" s="5" t="s">
        <v>70</v>
      </c>
      <c r="D266" s="11"/>
      <c r="E266" s="8"/>
      <c r="F266" s="9">
        <v>2004.03</v>
      </c>
      <c r="I266" s="7" t="s">
        <v>9</v>
      </c>
      <c r="J266" s="5" t="s">
        <v>70</v>
      </c>
    </row>
    <row r="267" spans="1:10">
      <c r="A267" s="10" t="s">
        <v>15</v>
      </c>
      <c r="B267" s="3"/>
      <c r="C267" s="3"/>
      <c r="D267" s="11"/>
      <c r="E267" s="8"/>
      <c r="H267" s="9"/>
      <c r="I267" s="7"/>
      <c r="J267" s="8"/>
    </row>
    <row r="268" spans="1:10" ht="15.75">
      <c r="A268" s="12" t="s">
        <v>16</v>
      </c>
      <c r="B268" s="12" t="s">
        <v>17</v>
      </c>
      <c r="C268" s="12" t="s">
        <v>18</v>
      </c>
      <c r="D268" s="20">
        <v>111942564</v>
      </c>
      <c r="E268" s="21">
        <v>111951843</v>
      </c>
      <c r="H268" s="9"/>
      <c r="I268" s="7"/>
      <c r="J268" s="8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1205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3" t="s">
        <v>0</v>
      </c>
      <c r="B273" s="103" t="s">
        <v>2</v>
      </c>
      <c r="C273" s="103" t="s">
        <v>3</v>
      </c>
      <c r="D273" s="103" t="s">
        <v>4</v>
      </c>
      <c r="E273" s="103" t="s">
        <v>5</v>
      </c>
      <c r="F273" s="105" t="s">
        <v>6</v>
      </c>
      <c r="G273" s="106"/>
      <c r="H273" s="107"/>
      <c r="I273" s="103" t="s">
        <v>7</v>
      </c>
      <c r="J273" s="103" t="s">
        <v>8</v>
      </c>
    </row>
    <row r="274" spans="1:10">
      <c r="A274" s="104"/>
      <c r="B274" s="104"/>
      <c r="C274" s="104"/>
      <c r="D274" s="104"/>
      <c r="E274" s="104"/>
      <c r="F274" s="46" t="s">
        <v>9</v>
      </c>
      <c r="G274" s="46" t="s">
        <v>10</v>
      </c>
      <c r="H274" s="46" t="s">
        <v>11</v>
      </c>
      <c r="I274" s="104"/>
      <c r="J274" s="104"/>
    </row>
    <row r="275" spans="1:10">
      <c r="A275" s="5" t="s">
        <v>1217</v>
      </c>
      <c r="B275" s="6">
        <v>44839.802720081017</v>
      </c>
      <c r="C275" s="5" t="s">
        <v>70</v>
      </c>
      <c r="D275" s="11"/>
      <c r="E275" s="8"/>
      <c r="F275" s="9">
        <v>1143.42</v>
      </c>
      <c r="I275" s="7" t="s">
        <v>9</v>
      </c>
      <c r="J275" s="5" t="s">
        <v>70</v>
      </c>
    </row>
    <row r="276" spans="1:10">
      <c r="A276" s="10" t="s">
        <v>15</v>
      </c>
      <c r="B276" s="3"/>
      <c r="C276" s="3"/>
      <c r="D276" s="11"/>
      <c r="E276" s="8"/>
      <c r="H276" s="9"/>
      <c r="I276" s="7"/>
      <c r="J276" s="8"/>
    </row>
    <row r="277" spans="1:10" ht="15.75">
      <c r="A277" s="12" t="s">
        <v>16</v>
      </c>
      <c r="B277" s="12" t="s">
        <v>17</v>
      </c>
      <c r="C277" s="12" t="s">
        <v>18</v>
      </c>
      <c r="D277" s="20">
        <v>111958319</v>
      </c>
      <c r="E277" s="21">
        <v>111958462</v>
      </c>
      <c r="H277" s="9"/>
      <c r="I277" s="7"/>
      <c r="J277" s="8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1239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3" t="s">
        <v>0</v>
      </c>
      <c r="B282" s="103" t="s">
        <v>2</v>
      </c>
      <c r="C282" s="103" t="s">
        <v>3</v>
      </c>
      <c r="D282" s="103" t="s">
        <v>4</v>
      </c>
      <c r="E282" s="103" t="s">
        <v>5</v>
      </c>
      <c r="F282" s="105" t="s">
        <v>6</v>
      </c>
      <c r="G282" s="106"/>
      <c r="H282" s="107"/>
      <c r="I282" s="103" t="s">
        <v>7</v>
      </c>
      <c r="J282" s="103" t="s">
        <v>8</v>
      </c>
    </row>
    <row r="283" spans="1:10">
      <c r="A283" s="104"/>
      <c r="B283" s="104"/>
      <c r="C283" s="104"/>
      <c r="D283" s="104"/>
      <c r="E283" s="104"/>
      <c r="F283" s="46" t="s">
        <v>9</v>
      </c>
      <c r="G283" s="46" t="s">
        <v>10</v>
      </c>
      <c r="H283" s="46" t="s">
        <v>11</v>
      </c>
      <c r="I283" s="104"/>
      <c r="J283" s="104"/>
    </row>
    <row r="284" spans="1:10">
      <c r="A284" s="5" t="s">
        <v>1251</v>
      </c>
      <c r="B284" s="6">
        <v>44840.796223240737</v>
      </c>
      <c r="C284" s="5" t="s">
        <v>70</v>
      </c>
      <c r="D284" s="11"/>
      <c r="E284" s="8"/>
      <c r="F284" s="9">
        <v>884.76</v>
      </c>
      <c r="I284" s="7" t="s">
        <v>9</v>
      </c>
      <c r="J284" s="5" t="s">
        <v>70</v>
      </c>
    </row>
    <row r="285" spans="1:10">
      <c r="A285" s="10" t="s">
        <v>15</v>
      </c>
      <c r="B285" s="3"/>
      <c r="C285" s="3"/>
      <c r="D285" s="11"/>
      <c r="E285" s="8"/>
      <c r="H285" s="9"/>
      <c r="I285" s="7"/>
      <c r="J285" s="5"/>
    </row>
    <row r="286" spans="1:10" ht="15.75">
      <c r="A286" s="12" t="s">
        <v>16</v>
      </c>
      <c r="B286" s="12" t="s">
        <v>17</v>
      </c>
      <c r="C286" s="12" t="s">
        <v>18</v>
      </c>
      <c r="D286" s="20">
        <v>111968885</v>
      </c>
      <c r="E286" s="21">
        <v>111969009</v>
      </c>
      <c r="H286" s="9"/>
      <c r="I286" s="7"/>
      <c r="J286" s="5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1274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103" t="s">
        <v>0</v>
      </c>
      <c r="B291" s="103" t="s">
        <v>2</v>
      </c>
      <c r="C291" s="103" t="s">
        <v>3</v>
      </c>
      <c r="D291" s="103" t="s">
        <v>4</v>
      </c>
      <c r="E291" s="103" t="s">
        <v>5</v>
      </c>
      <c r="F291" s="105" t="s">
        <v>6</v>
      </c>
      <c r="G291" s="106"/>
      <c r="H291" s="107"/>
      <c r="I291" s="103" t="s">
        <v>7</v>
      </c>
      <c r="J291" s="103" t="s">
        <v>8</v>
      </c>
    </row>
    <row r="292" spans="1:10">
      <c r="A292" s="104"/>
      <c r="B292" s="104"/>
      <c r="C292" s="104"/>
      <c r="D292" s="104"/>
      <c r="E292" s="104"/>
      <c r="F292" s="46" t="s">
        <v>9</v>
      </c>
      <c r="G292" s="46" t="s">
        <v>10</v>
      </c>
      <c r="H292" s="46" t="s">
        <v>11</v>
      </c>
      <c r="I292" s="104"/>
      <c r="J292" s="104"/>
    </row>
    <row r="293" spans="1:10">
      <c r="A293" s="5" t="s">
        <v>1295</v>
      </c>
      <c r="B293" s="6">
        <v>44841.797204652779</v>
      </c>
      <c r="C293" s="5" t="s">
        <v>70</v>
      </c>
      <c r="D293" s="11"/>
      <c r="E293" s="8"/>
      <c r="F293" s="9">
        <v>2363.17</v>
      </c>
      <c r="I293" s="7" t="s">
        <v>9</v>
      </c>
      <c r="J293" s="5" t="s">
        <v>70</v>
      </c>
    </row>
    <row r="294" spans="1:10">
      <c r="A294" s="10" t="s">
        <v>15</v>
      </c>
      <c r="B294" s="3"/>
      <c r="C294" s="3"/>
      <c r="D294" s="11"/>
      <c r="E294" s="8"/>
      <c r="H294" s="9"/>
      <c r="I294" s="7"/>
      <c r="J294" s="5"/>
    </row>
    <row r="295" spans="1:10" ht="15.75">
      <c r="A295" s="12" t="s">
        <v>16</v>
      </c>
      <c r="B295" s="12" t="s">
        <v>17</v>
      </c>
      <c r="C295" s="12" t="s">
        <v>18</v>
      </c>
      <c r="D295" s="20">
        <v>111968887</v>
      </c>
      <c r="E295" s="21">
        <v>111969010</v>
      </c>
      <c r="H295" s="9"/>
      <c r="I295" s="7"/>
      <c r="J295" s="5"/>
    </row>
    <row r="296" spans="1:10">
      <c r="A296" s="5"/>
      <c r="B296" s="6"/>
      <c r="C296" s="5"/>
      <c r="D296" s="11"/>
      <c r="E296" s="8"/>
      <c r="H296" s="9"/>
      <c r="I296" s="7"/>
      <c r="J296" s="5"/>
    </row>
    <row r="297" spans="1:10">
      <c r="A297" s="5"/>
      <c r="B297" s="6"/>
      <c r="C297" s="5"/>
      <c r="D297" s="11"/>
      <c r="E297" s="8"/>
      <c r="H297" s="9"/>
      <c r="I297" s="7"/>
      <c r="J297" s="5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1270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3" t="s">
        <v>0</v>
      </c>
      <c r="B300" s="103" t="s">
        <v>2</v>
      </c>
      <c r="C300" s="103" t="s">
        <v>3</v>
      </c>
      <c r="D300" s="103" t="s">
        <v>4</v>
      </c>
      <c r="E300" s="103" t="s">
        <v>5</v>
      </c>
      <c r="F300" s="105" t="s">
        <v>6</v>
      </c>
      <c r="G300" s="106"/>
      <c r="H300" s="107"/>
      <c r="I300" s="103" t="s">
        <v>7</v>
      </c>
      <c r="J300" s="103" t="s">
        <v>8</v>
      </c>
    </row>
    <row r="301" spans="1:10">
      <c r="A301" s="104"/>
      <c r="B301" s="104"/>
      <c r="C301" s="104"/>
      <c r="D301" s="104"/>
      <c r="E301" s="104"/>
      <c r="F301" s="46" t="s">
        <v>9</v>
      </c>
      <c r="G301" s="46" t="s">
        <v>10</v>
      </c>
      <c r="H301" s="46" t="s">
        <v>11</v>
      </c>
      <c r="I301" s="104"/>
      <c r="J301" s="104"/>
    </row>
    <row r="302" spans="1:10">
      <c r="A302" s="5" t="s">
        <v>1296</v>
      </c>
      <c r="B302" s="6">
        <v>44842.588219571757</v>
      </c>
      <c r="C302" s="5" t="s">
        <v>70</v>
      </c>
      <c r="D302" s="11"/>
      <c r="E302" s="8"/>
      <c r="F302" s="9">
        <v>1093.6400000000001</v>
      </c>
      <c r="I302" s="7" t="s">
        <v>9</v>
      </c>
      <c r="J302" s="5" t="s">
        <v>70</v>
      </c>
    </row>
    <row r="303" spans="1:10">
      <c r="A303" s="5" t="s">
        <v>1296</v>
      </c>
      <c r="B303" s="6">
        <v>44842.588219571757</v>
      </c>
      <c r="C303" s="5" t="s">
        <v>70</v>
      </c>
      <c r="D303" s="11"/>
      <c r="E303" s="8"/>
      <c r="H303" s="9">
        <v>286.83</v>
      </c>
      <c r="I303" s="5" t="s">
        <v>33</v>
      </c>
      <c r="J303" s="5" t="s">
        <v>70</v>
      </c>
    </row>
    <row r="304" spans="1:10">
      <c r="A304" s="10" t="s">
        <v>15</v>
      </c>
      <c r="B304" s="3"/>
      <c r="C304" s="3"/>
      <c r="D304" s="11"/>
      <c r="E304" s="8"/>
      <c r="H304" s="9"/>
      <c r="I304" s="7"/>
      <c r="J304" s="5"/>
    </row>
    <row r="305" spans="1:10" ht="15.75">
      <c r="A305" s="12" t="s">
        <v>16</v>
      </c>
      <c r="B305" s="12" t="s">
        <v>17</v>
      </c>
      <c r="C305" s="12" t="s">
        <v>18</v>
      </c>
      <c r="D305" s="20">
        <v>111976916</v>
      </c>
      <c r="E305" s="21">
        <v>111977101</v>
      </c>
      <c r="H305" s="9"/>
      <c r="I305" s="7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1337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3" t="s">
        <v>0</v>
      </c>
      <c r="B310" s="103" t="s">
        <v>2</v>
      </c>
      <c r="C310" s="103" t="s">
        <v>3</v>
      </c>
      <c r="D310" s="103" t="s">
        <v>4</v>
      </c>
      <c r="E310" s="103" t="s">
        <v>5</v>
      </c>
      <c r="F310" s="105" t="s">
        <v>6</v>
      </c>
      <c r="G310" s="106"/>
      <c r="H310" s="107"/>
      <c r="I310" s="103" t="s">
        <v>7</v>
      </c>
      <c r="J310" s="103" t="s">
        <v>8</v>
      </c>
    </row>
    <row r="311" spans="1:10">
      <c r="A311" s="104"/>
      <c r="B311" s="104"/>
      <c r="C311" s="104"/>
      <c r="D311" s="104"/>
      <c r="E311" s="104"/>
      <c r="F311" s="46" t="s">
        <v>9</v>
      </c>
      <c r="G311" s="46" t="s">
        <v>10</v>
      </c>
      <c r="H311" s="46" t="s">
        <v>11</v>
      </c>
      <c r="I311" s="104"/>
      <c r="J311" s="104"/>
    </row>
    <row r="312" spans="1:10">
      <c r="A312" s="5" t="s">
        <v>1352</v>
      </c>
      <c r="B312" s="6">
        <v>44844.798736574077</v>
      </c>
      <c r="C312" s="5" t="s">
        <v>70</v>
      </c>
      <c r="D312" s="11"/>
      <c r="E312" s="8"/>
      <c r="F312" s="9">
        <v>884.89</v>
      </c>
      <c r="I312" s="7" t="s">
        <v>9</v>
      </c>
      <c r="J312" s="5" t="s">
        <v>70</v>
      </c>
    </row>
    <row r="313" spans="1:10">
      <c r="A313" s="10" t="s">
        <v>15</v>
      </c>
      <c r="B313" s="3"/>
      <c r="C313" s="3"/>
      <c r="D313" s="11"/>
      <c r="E313" s="8"/>
      <c r="H313" s="9"/>
      <c r="I313" s="7"/>
      <c r="J313" s="5"/>
    </row>
    <row r="314" spans="1:10" ht="15.75">
      <c r="A314" s="12" t="s">
        <v>16</v>
      </c>
      <c r="B314" s="12" t="s">
        <v>17</v>
      </c>
      <c r="C314" s="12" t="s">
        <v>18</v>
      </c>
      <c r="D314" s="20">
        <v>111983668</v>
      </c>
      <c r="E314" s="21">
        <v>111983731</v>
      </c>
      <c r="H314" s="9"/>
      <c r="I314" s="7"/>
      <c r="J314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1374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3" t="s">
        <v>0</v>
      </c>
      <c r="B319" s="103" t="s">
        <v>2</v>
      </c>
      <c r="C319" s="103" t="s">
        <v>3</v>
      </c>
      <c r="D319" s="103" t="s">
        <v>4</v>
      </c>
      <c r="E319" s="103" t="s">
        <v>5</v>
      </c>
      <c r="F319" s="105" t="s">
        <v>6</v>
      </c>
      <c r="G319" s="106"/>
      <c r="H319" s="107"/>
      <c r="I319" s="103" t="s">
        <v>7</v>
      </c>
      <c r="J319" s="103" t="s">
        <v>8</v>
      </c>
    </row>
    <row r="320" spans="1:10">
      <c r="A320" s="104"/>
      <c r="B320" s="104"/>
      <c r="C320" s="104"/>
      <c r="D320" s="104"/>
      <c r="E320" s="104"/>
      <c r="F320" s="46" t="s">
        <v>9</v>
      </c>
      <c r="G320" s="46" t="s">
        <v>10</v>
      </c>
      <c r="H320" s="46" t="s">
        <v>11</v>
      </c>
      <c r="I320" s="104"/>
      <c r="J320" s="104"/>
    </row>
    <row r="321" spans="1:10">
      <c r="A321" s="5" t="s">
        <v>1392</v>
      </c>
      <c r="B321" s="6">
        <v>44845.796962233799</v>
      </c>
      <c r="C321" s="5" t="s">
        <v>70</v>
      </c>
      <c r="D321" s="11"/>
      <c r="E321" s="8"/>
      <c r="F321" s="9">
        <v>1197.23</v>
      </c>
      <c r="I321" s="7" t="s">
        <v>9</v>
      </c>
      <c r="J321" s="5" t="s">
        <v>70</v>
      </c>
    </row>
    <row r="322" spans="1:10">
      <c r="A322" s="10" t="s">
        <v>15</v>
      </c>
      <c r="B322" s="3"/>
      <c r="C322" s="3"/>
      <c r="D322" s="11"/>
      <c r="E322" s="8"/>
      <c r="H322" s="9"/>
      <c r="I322" s="7"/>
      <c r="J322" s="5"/>
    </row>
    <row r="323" spans="1:10" ht="15.75">
      <c r="A323" s="12" t="s">
        <v>16</v>
      </c>
      <c r="B323" s="12" t="s">
        <v>17</v>
      </c>
      <c r="C323" s="12" t="s">
        <v>18</v>
      </c>
      <c r="D323" s="20">
        <v>111991272</v>
      </c>
      <c r="E323" s="21">
        <v>111991591</v>
      </c>
      <c r="H323" s="9"/>
      <c r="I323" s="7"/>
      <c r="J323" s="5"/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1415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3" t="s">
        <v>0</v>
      </c>
      <c r="B328" s="103" t="s">
        <v>2</v>
      </c>
      <c r="C328" s="103" t="s">
        <v>3</v>
      </c>
      <c r="D328" s="103" t="s">
        <v>4</v>
      </c>
      <c r="E328" s="103" t="s">
        <v>5</v>
      </c>
      <c r="F328" s="105" t="s">
        <v>6</v>
      </c>
      <c r="G328" s="106"/>
      <c r="H328" s="107"/>
      <c r="I328" s="103" t="s">
        <v>7</v>
      </c>
      <c r="J328" s="103" t="s">
        <v>8</v>
      </c>
    </row>
    <row r="329" spans="1:10">
      <c r="A329" s="104"/>
      <c r="B329" s="104"/>
      <c r="C329" s="104"/>
      <c r="D329" s="104"/>
      <c r="E329" s="104"/>
      <c r="F329" s="46" t="s">
        <v>9</v>
      </c>
      <c r="G329" s="46" t="s">
        <v>10</v>
      </c>
      <c r="H329" s="46" t="s">
        <v>11</v>
      </c>
      <c r="I329" s="104"/>
      <c r="J329" s="104"/>
    </row>
    <row r="330" spans="1:10">
      <c r="A330" s="5" t="s">
        <v>1430</v>
      </c>
      <c r="B330" s="6">
        <v>44846.798351666665</v>
      </c>
      <c r="C330" s="5" t="s">
        <v>70</v>
      </c>
      <c r="D330" s="11"/>
      <c r="E330" s="8"/>
      <c r="F330" s="9">
        <v>1527.5</v>
      </c>
      <c r="I330" s="7" t="s">
        <v>9</v>
      </c>
      <c r="J330" s="5" t="s">
        <v>70</v>
      </c>
    </row>
    <row r="331" spans="1:10">
      <c r="A331" s="10" t="s">
        <v>15</v>
      </c>
      <c r="B331" s="3"/>
      <c r="C331" s="3"/>
      <c r="D331" s="11"/>
      <c r="E331" s="8"/>
      <c r="H331" s="9"/>
      <c r="I331" s="7"/>
      <c r="J331" s="8"/>
    </row>
    <row r="332" spans="1:10" ht="15.75">
      <c r="A332" s="12" t="s">
        <v>16</v>
      </c>
      <c r="B332" s="12" t="s">
        <v>17</v>
      </c>
      <c r="C332" s="12" t="s">
        <v>18</v>
      </c>
      <c r="D332" s="20">
        <v>111997058</v>
      </c>
      <c r="E332" s="21">
        <v>112000577</v>
      </c>
      <c r="H332" s="9"/>
      <c r="I332" s="7"/>
      <c r="J332" s="8"/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1451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103" t="s">
        <v>0</v>
      </c>
      <c r="B337" s="103" t="s">
        <v>2</v>
      </c>
      <c r="C337" s="103" t="s">
        <v>3</v>
      </c>
      <c r="D337" s="103" t="s">
        <v>4</v>
      </c>
      <c r="E337" s="103" t="s">
        <v>5</v>
      </c>
      <c r="F337" s="105" t="s">
        <v>6</v>
      </c>
      <c r="G337" s="106"/>
      <c r="H337" s="107"/>
      <c r="I337" s="103" t="s">
        <v>7</v>
      </c>
      <c r="J337" s="103" t="s">
        <v>8</v>
      </c>
    </row>
    <row r="338" spans="1:10">
      <c r="A338" s="104"/>
      <c r="B338" s="104"/>
      <c r="C338" s="104"/>
      <c r="D338" s="104"/>
      <c r="E338" s="104"/>
      <c r="F338" s="46" t="s">
        <v>9</v>
      </c>
      <c r="G338" s="46" t="s">
        <v>10</v>
      </c>
      <c r="H338" s="46" t="s">
        <v>11</v>
      </c>
      <c r="I338" s="104"/>
      <c r="J338" s="104"/>
    </row>
    <row r="339" spans="1:10">
      <c r="A339" s="5" t="s">
        <v>1466</v>
      </c>
      <c r="B339" s="6">
        <v>44847.795525624999</v>
      </c>
      <c r="C339" s="5" t="s">
        <v>70</v>
      </c>
      <c r="D339" s="11"/>
      <c r="E339" s="8"/>
      <c r="F339" s="9">
        <v>615.51</v>
      </c>
      <c r="I339" s="7" t="s">
        <v>9</v>
      </c>
      <c r="J339" s="5" t="s">
        <v>70</v>
      </c>
    </row>
    <row r="340" spans="1:10" ht="15.75">
      <c r="A340" s="10" t="s">
        <v>15</v>
      </c>
      <c r="B340" s="3"/>
      <c r="C340" s="3"/>
      <c r="D340" s="57">
        <v>112010781</v>
      </c>
      <c r="E340" s="47">
        <v>112010893</v>
      </c>
      <c r="F340" s="23" t="s">
        <v>257</v>
      </c>
      <c r="H340" s="9"/>
      <c r="I340" s="7"/>
      <c r="J340" s="8"/>
    </row>
    <row r="341" spans="1:10" ht="15.75">
      <c r="A341" s="12" t="s">
        <v>16</v>
      </c>
      <c r="B341" s="12" t="s">
        <v>17</v>
      </c>
      <c r="C341" s="12" t="s">
        <v>18</v>
      </c>
      <c r="D341" s="20">
        <v>112011067</v>
      </c>
      <c r="E341" s="21">
        <v>112020989</v>
      </c>
      <c r="H341" s="9"/>
      <c r="I341" s="7"/>
      <c r="J341" s="8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1496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3" t="s">
        <v>0</v>
      </c>
      <c r="B346" s="103" t="s">
        <v>2</v>
      </c>
      <c r="C346" s="103" t="s">
        <v>3</v>
      </c>
      <c r="D346" s="103" t="s">
        <v>4</v>
      </c>
      <c r="E346" s="103" t="s">
        <v>5</v>
      </c>
      <c r="F346" s="105" t="s">
        <v>6</v>
      </c>
      <c r="G346" s="106"/>
      <c r="H346" s="107"/>
      <c r="I346" s="103" t="s">
        <v>7</v>
      </c>
      <c r="J346" s="103" t="s">
        <v>8</v>
      </c>
    </row>
    <row r="347" spans="1:10">
      <c r="A347" s="104"/>
      <c r="B347" s="104"/>
      <c r="C347" s="104"/>
      <c r="D347" s="104"/>
      <c r="E347" s="104"/>
      <c r="F347" s="46" t="s">
        <v>9</v>
      </c>
      <c r="G347" s="46" t="s">
        <v>10</v>
      </c>
      <c r="H347" s="46" t="s">
        <v>11</v>
      </c>
      <c r="I347" s="104"/>
      <c r="J347" s="104"/>
    </row>
    <row r="348" spans="1:10">
      <c r="A348" s="5" t="s">
        <v>1523</v>
      </c>
      <c r="B348" s="6">
        <v>44848.795419606482</v>
      </c>
      <c r="C348" s="5" t="s">
        <v>70</v>
      </c>
      <c r="D348" s="11"/>
      <c r="E348" s="8"/>
      <c r="F348" s="9">
        <v>3196.99</v>
      </c>
      <c r="I348" s="7" t="s">
        <v>9</v>
      </c>
      <c r="J348" s="5" t="s">
        <v>70</v>
      </c>
    </row>
    <row r="349" spans="1:10">
      <c r="A349" s="5" t="s">
        <v>1523</v>
      </c>
      <c r="B349" s="6">
        <v>44848.795419606482</v>
      </c>
      <c r="C349" s="5" t="s">
        <v>70</v>
      </c>
      <c r="D349" s="11"/>
      <c r="E349" s="8"/>
      <c r="H349" s="9">
        <v>119.2</v>
      </c>
      <c r="I349" s="5" t="s">
        <v>33</v>
      </c>
      <c r="J349" s="5" t="s">
        <v>70</v>
      </c>
    </row>
    <row r="350" spans="1:10" ht="15.75">
      <c r="A350" s="10" t="s">
        <v>15</v>
      </c>
      <c r="B350" s="3"/>
      <c r="C350" s="3"/>
      <c r="D350" s="57">
        <v>112010783</v>
      </c>
      <c r="E350" s="47">
        <v>112010894</v>
      </c>
      <c r="F350" s="23" t="s">
        <v>257</v>
      </c>
      <c r="H350" s="9"/>
      <c r="I350" s="7"/>
      <c r="J350" s="8"/>
    </row>
    <row r="351" spans="1:10" ht="15.75">
      <c r="A351" s="12" t="s">
        <v>16</v>
      </c>
      <c r="B351" s="12" t="s">
        <v>17</v>
      </c>
      <c r="C351" s="12" t="s">
        <v>18</v>
      </c>
      <c r="D351" s="20">
        <v>112011074</v>
      </c>
      <c r="E351" s="21">
        <v>112020992</v>
      </c>
      <c r="H351" s="9"/>
      <c r="I351" s="7"/>
      <c r="J351" s="8"/>
    </row>
    <row r="352" spans="1:10">
      <c r="A352" s="5"/>
      <c r="B352" s="6"/>
      <c r="C352" s="5"/>
      <c r="D352" s="11"/>
      <c r="E352" s="8"/>
      <c r="H352" s="9"/>
      <c r="I352" s="7"/>
      <c r="J352" s="8"/>
    </row>
    <row r="353" spans="1:10">
      <c r="A353" s="5"/>
      <c r="B353" s="6"/>
      <c r="C353" s="5"/>
      <c r="D353" s="11"/>
      <c r="E353" s="8"/>
      <c r="H353" s="9"/>
      <c r="I353" s="7"/>
      <c r="J353" s="8"/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1491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103" t="s">
        <v>0</v>
      </c>
      <c r="B356" s="103" t="s">
        <v>2</v>
      </c>
      <c r="C356" s="103" t="s">
        <v>3</v>
      </c>
      <c r="D356" s="103" t="s">
        <v>4</v>
      </c>
      <c r="E356" s="103" t="s">
        <v>5</v>
      </c>
      <c r="F356" s="105" t="s">
        <v>6</v>
      </c>
      <c r="G356" s="106"/>
      <c r="H356" s="107"/>
      <c r="I356" s="103" t="s">
        <v>7</v>
      </c>
      <c r="J356" s="103" t="s">
        <v>8</v>
      </c>
    </row>
    <row r="357" spans="1:10">
      <c r="A357" s="104"/>
      <c r="B357" s="104"/>
      <c r="C357" s="104"/>
      <c r="D357" s="104"/>
      <c r="E357" s="104"/>
      <c r="F357" s="46" t="s">
        <v>9</v>
      </c>
      <c r="G357" s="46" t="s">
        <v>10</v>
      </c>
      <c r="H357" s="46" t="s">
        <v>11</v>
      </c>
      <c r="I357" s="104"/>
      <c r="J357" s="104"/>
    </row>
    <row r="358" spans="1:10">
      <c r="A358" s="5" t="s">
        <v>1524</v>
      </c>
      <c r="B358" s="6">
        <v>44849.589230787038</v>
      </c>
      <c r="C358" s="5" t="s">
        <v>70</v>
      </c>
      <c r="D358" s="11"/>
      <c r="E358" s="8"/>
      <c r="F358" s="9">
        <v>891.33</v>
      </c>
      <c r="I358" s="7" t="s">
        <v>9</v>
      </c>
      <c r="J358" s="5" t="s">
        <v>70</v>
      </c>
    </row>
    <row r="359" spans="1:10">
      <c r="A359" s="10" t="s">
        <v>15</v>
      </c>
      <c r="B359" s="3"/>
      <c r="C359" s="3"/>
      <c r="D359" s="11"/>
      <c r="E359" s="8"/>
      <c r="H359" s="9"/>
      <c r="I359" s="7"/>
      <c r="J359" s="8"/>
    </row>
    <row r="360" spans="1:10" ht="15.75">
      <c r="A360" s="12" t="s">
        <v>16</v>
      </c>
      <c r="B360" s="12" t="s">
        <v>17</v>
      </c>
      <c r="C360" s="12" t="s">
        <v>18</v>
      </c>
      <c r="D360" s="20">
        <v>112020919</v>
      </c>
      <c r="E360" s="21">
        <v>112020993</v>
      </c>
      <c r="H360" s="9"/>
      <c r="I360" s="7"/>
      <c r="J360" s="8"/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1564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103" t="s">
        <v>0</v>
      </c>
      <c r="B365" s="103" t="s">
        <v>2</v>
      </c>
      <c r="C365" s="103" t="s">
        <v>3</v>
      </c>
      <c r="D365" s="103" t="s">
        <v>4</v>
      </c>
      <c r="E365" s="103" t="s">
        <v>5</v>
      </c>
      <c r="F365" s="105" t="s">
        <v>6</v>
      </c>
      <c r="G365" s="106"/>
      <c r="H365" s="107"/>
      <c r="I365" s="103" t="s">
        <v>7</v>
      </c>
      <c r="J365" s="103" t="s">
        <v>8</v>
      </c>
    </row>
    <row r="366" spans="1:10">
      <c r="A366" s="104"/>
      <c r="B366" s="104"/>
      <c r="C366" s="104"/>
      <c r="D366" s="104"/>
      <c r="E366" s="104"/>
      <c r="F366" s="46" t="s">
        <v>9</v>
      </c>
      <c r="G366" s="46" t="s">
        <v>10</v>
      </c>
      <c r="H366" s="46" t="s">
        <v>11</v>
      </c>
      <c r="I366" s="104"/>
      <c r="J366" s="104"/>
    </row>
    <row r="367" spans="1:10">
      <c r="A367" s="5" t="s">
        <v>1579</v>
      </c>
      <c r="B367" s="6">
        <v>44851.79861888889</v>
      </c>
      <c r="C367" s="5" t="s">
        <v>70</v>
      </c>
      <c r="D367" s="11"/>
      <c r="E367" s="8"/>
      <c r="F367" s="9">
        <v>1321.72</v>
      </c>
      <c r="I367" s="7" t="s">
        <v>9</v>
      </c>
      <c r="J367" s="5" t="s">
        <v>70</v>
      </c>
    </row>
    <row r="368" spans="1:10">
      <c r="A368" s="5" t="s">
        <v>1579</v>
      </c>
      <c r="B368" s="6">
        <v>44851.79861888889</v>
      </c>
      <c r="C368" s="5" t="s">
        <v>70</v>
      </c>
      <c r="D368" s="11"/>
      <c r="E368" s="8"/>
      <c r="H368" s="9">
        <v>46.31</v>
      </c>
      <c r="I368" s="5" t="s">
        <v>33</v>
      </c>
      <c r="J368" s="5" t="s">
        <v>70</v>
      </c>
    </row>
    <row r="369" spans="1:10">
      <c r="A369" s="10" t="s">
        <v>15</v>
      </c>
      <c r="B369" s="3"/>
      <c r="C369" s="3"/>
      <c r="D369" s="11"/>
      <c r="E369" s="8"/>
      <c r="H369" s="9"/>
      <c r="I369" s="7"/>
      <c r="J369" s="5"/>
    </row>
    <row r="370" spans="1:10" ht="15.75">
      <c r="A370" s="12" t="s">
        <v>16</v>
      </c>
      <c r="B370" s="12" t="s">
        <v>17</v>
      </c>
      <c r="C370" s="12" t="s">
        <v>18</v>
      </c>
      <c r="D370" s="20">
        <v>112024230</v>
      </c>
      <c r="E370" s="21">
        <v>112027975</v>
      </c>
      <c r="H370" s="9"/>
      <c r="I370" s="7"/>
      <c r="J370" s="5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1603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103" t="s">
        <v>0</v>
      </c>
      <c r="B375" s="103" t="s">
        <v>2</v>
      </c>
      <c r="C375" s="103" t="s">
        <v>3</v>
      </c>
      <c r="D375" s="103" t="s">
        <v>4</v>
      </c>
      <c r="E375" s="103" t="s">
        <v>5</v>
      </c>
      <c r="F375" s="105" t="s">
        <v>6</v>
      </c>
      <c r="G375" s="106"/>
      <c r="H375" s="107"/>
      <c r="I375" s="103" t="s">
        <v>7</v>
      </c>
      <c r="J375" s="103" t="s">
        <v>8</v>
      </c>
    </row>
    <row r="376" spans="1:10">
      <c r="A376" s="104"/>
      <c r="B376" s="104"/>
      <c r="C376" s="104"/>
      <c r="D376" s="104"/>
      <c r="E376" s="104"/>
      <c r="F376" s="46" t="s">
        <v>9</v>
      </c>
      <c r="G376" s="46" t="s">
        <v>10</v>
      </c>
      <c r="H376" s="46" t="s">
        <v>11</v>
      </c>
      <c r="I376" s="104"/>
      <c r="J376" s="104"/>
    </row>
    <row r="377" spans="1:10">
      <c r="A377" s="5" t="s">
        <v>1616</v>
      </c>
      <c r="B377" s="6">
        <v>44852.795486759256</v>
      </c>
      <c r="C377" s="5" t="s">
        <v>70</v>
      </c>
      <c r="D377" s="11"/>
      <c r="E377" s="8"/>
      <c r="F377" s="9">
        <v>779.47</v>
      </c>
      <c r="I377" s="7" t="s">
        <v>9</v>
      </c>
      <c r="J377" s="5" t="s">
        <v>70</v>
      </c>
    </row>
    <row r="378" spans="1:10">
      <c r="A378" s="5" t="s">
        <v>1616</v>
      </c>
      <c r="B378" s="6">
        <v>44852.795486759256</v>
      </c>
      <c r="C378" s="5" t="s">
        <v>70</v>
      </c>
      <c r="D378" s="11"/>
      <c r="E378" s="8"/>
      <c r="H378" s="9">
        <v>255.07</v>
      </c>
      <c r="I378" s="5" t="s">
        <v>33</v>
      </c>
      <c r="J378" s="5" t="s">
        <v>70</v>
      </c>
    </row>
    <row r="379" spans="1:10">
      <c r="A379" s="10" t="s">
        <v>15</v>
      </c>
      <c r="B379" s="3"/>
      <c r="C379" s="3"/>
      <c r="D379" s="11"/>
      <c r="E379" s="8"/>
      <c r="F379" s="7"/>
      <c r="G379" s="5"/>
      <c r="H379" s="9"/>
      <c r="I379" s="5"/>
      <c r="J379" s="7"/>
    </row>
    <row r="380" spans="1:10">
      <c r="A380" s="12" t="s">
        <v>16</v>
      </c>
      <c r="B380" s="12" t="s">
        <v>17</v>
      </c>
      <c r="C380" s="12" t="s">
        <v>18</v>
      </c>
      <c r="D380" s="11"/>
      <c r="E380" s="8"/>
      <c r="F380" s="7"/>
      <c r="G380" s="5"/>
      <c r="H380" s="9"/>
      <c r="I380" s="5"/>
      <c r="J380" s="7"/>
    </row>
  </sheetData>
  <mergeCells count="320">
    <mergeCell ref="I365:I366"/>
    <mergeCell ref="J365:J366"/>
    <mergeCell ref="A365:A366"/>
    <mergeCell ref="B365:B366"/>
    <mergeCell ref="C365:C366"/>
    <mergeCell ref="D365:D366"/>
    <mergeCell ref="E365:E366"/>
    <mergeCell ref="F365:H365"/>
    <mergeCell ref="A300:A301"/>
    <mergeCell ref="B300:B301"/>
    <mergeCell ref="C300:C301"/>
    <mergeCell ref="D300:D301"/>
    <mergeCell ref="E300:E301"/>
    <mergeCell ref="F300:H300"/>
    <mergeCell ref="I300:I301"/>
    <mergeCell ref="J300:J301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I310:I311"/>
    <mergeCell ref="J310:J311"/>
    <mergeCell ref="A310:A311"/>
    <mergeCell ref="B310:B311"/>
    <mergeCell ref="C310:C311"/>
    <mergeCell ref="D310:D311"/>
    <mergeCell ref="E310:E311"/>
    <mergeCell ref="F310:H310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I153:I154"/>
    <mergeCell ref="J153:J154"/>
    <mergeCell ref="A153:A154"/>
    <mergeCell ref="B153:B154"/>
    <mergeCell ref="C153:C154"/>
    <mergeCell ref="D153:D154"/>
    <mergeCell ref="E153:E154"/>
    <mergeCell ref="F153:H153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I162:I163"/>
    <mergeCell ref="J162:J163"/>
    <mergeCell ref="A162:A163"/>
    <mergeCell ref="B162:B163"/>
    <mergeCell ref="C162:C163"/>
    <mergeCell ref="D162:D163"/>
    <mergeCell ref="E162:E163"/>
    <mergeCell ref="F162:H162"/>
    <mergeCell ref="A143:A144"/>
    <mergeCell ref="B143:B144"/>
    <mergeCell ref="C143:C144"/>
    <mergeCell ref="D143:D144"/>
    <mergeCell ref="E143:E144"/>
    <mergeCell ref="F143:H143"/>
    <mergeCell ref="I143:I144"/>
    <mergeCell ref="J143:J144"/>
    <mergeCell ref="I124:I125"/>
    <mergeCell ref="J124:J125"/>
    <mergeCell ref="A124:A125"/>
    <mergeCell ref="B124:B125"/>
    <mergeCell ref="C124:C125"/>
    <mergeCell ref="D124:D125"/>
    <mergeCell ref="E124:E125"/>
    <mergeCell ref="F124:H124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I60:I61"/>
    <mergeCell ref="J60:J61"/>
    <mergeCell ref="A60:A61"/>
    <mergeCell ref="B60:B61"/>
    <mergeCell ref="C60:C61"/>
    <mergeCell ref="D60:D61"/>
    <mergeCell ref="E60:E61"/>
    <mergeCell ref="F60:H60"/>
    <mergeCell ref="I78:I79"/>
    <mergeCell ref="J78:J79"/>
    <mergeCell ref="A78:A79"/>
    <mergeCell ref="B78:B79"/>
    <mergeCell ref="C78:C79"/>
    <mergeCell ref="D78:D79"/>
    <mergeCell ref="E78:E79"/>
    <mergeCell ref="F78:H78"/>
    <mergeCell ref="F69:H69"/>
    <mergeCell ref="I69:I70"/>
    <mergeCell ref="J69:J70"/>
    <mergeCell ref="A69:A70"/>
    <mergeCell ref="B69:B70"/>
    <mergeCell ref="C69:C70"/>
    <mergeCell ref="D69:D70"/>
    <mergeCell ref="E69:E70"/>
    <mergeCell ref="I3:I4"/>
    <mergeCell ref="J3:J4"/>
    <mergeCell ref="A3:A4"/>
    <mergeCell ref="B3:B4"/>
    <mergeCell ref="C3:C4"/>
    <mergeCell ref="D3:D4"/>
    <mergeCell ref="E3:E4"/>
    <mergeCell ref="F3:H3"/>
    <mergeCell ref="F51:H51"/>
    <mergeCell ref="I51:I52"/>
    <mergeCell ref="J51:J52"/>
    <mergeCell ref="A51:A52"/>
    <mergeCell ref="B51:B52"/>
    <mergeCell ref="C51:C52"/>
    <mergeCell ref="D51:D52"/>
    <mergeCell ref="E51:E52"/>
    <mergeCell ref="A13:A14"/>
    <mergeCell ref="B13:B14"/>
    <mergeCell ref="C13:C14"/>
    <mergeCell ref="D13:D14"/>
    <mergeCell ref="E13:E14"/>
    <mergeCell ref="F13:H13"/>
    <mergeCell ref="I13:I14"/>
    <mergeCell ref="J13:J14"/>
    <mergeCell ref="A23:A24"/>
    <mergeCell ref="B23:B24"/>
    <mergeCell ref="C23:C24"/>
    <mergeCell ref="D23:D24"/>
    <mergeCell ref="E23:E24"/>
    <mergeCell ref="I42:I43"/>
    <mergeCell ref="J42:J43"/>
    <mergeCell ref="A42:A43"/>
    <mergeCell ref="B42:B43"/>
    <mergeCell ref="C42:C43"/>
    <mergeCell ref="D42:D43"/>
    <mergeCell ref="E42:E43"/>
    <mergeCell ref="F42:H42"/>
    <mergeCell ref="F23:H23"/>
    <mergeCell ref="I23:I24"/>
    <mergeCell ref="J23:J24"/>
    <mergeCell ref="F87:H87"/>
    <mergeCell ref="I87:I88"/>
    <mergeCell ref="J87:J88"/>
    <mergeCell ref="A87:A88"/>
    <mergeCell ref="B87:B88"/>
    <mergeCell ref="C87:C88"/>
    <mergeCell ref="D87:D88"/>
    <mergeCell ref="E87:E88"/>
    <mergeCell ref="F96:H96"/>
    <mergeCell ref="I96:I97"/>
    <mergeCell ref="J96:J97"/>
    <mergeCell ref="A96:A97"/>
    <mergeCell ref="B96:B97"/>
    <mergeCell ref="C96:C97"/>
    <mergeCell ref="D96:D97"/>
    <mergeCell ref="E96:E9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F115:H115"/>
    <mergeCell ref="I115:I116"/>
    <mergeCell ref="J115:J116"/>
    <mergeCell ref="A115:A116"/>
    <mergeCell ref="B115:B116"/>
    <mergeCell ref="C115:C116"/>
    <mergeCell ref="D115:D116"/>
    <mergeCell ref="E115:E116"/>
    <mergeCell ref="A172:A173"/>
    <mergeCell ref="B172:B173"/>
    <mergeCell ref="C172:C173"/>
    <mergeCell ref="D172:D173"/>
    <mergeCell ref="E172:E173"/>
    <mergeCell ref="F172:H172"/>
    <mergeCell ref="I172:I173"/>
    <mergeCell ref="J172:J173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36:A237"/>
    <mergeCell ref="B236:B237"/>
    <mergeCell ref="C236:C237"/>
    <mergeCell ref="D236:D237"/>
    <mergeCell ref="E236:E237"/>
    <mergeCell ref="F236:H236"/>
    <mergeCell ref="I236:I237"/>
    <mergeCell ref="J236:J237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56:A357"/>
    <mergeCell ref="B356:B357"/>
    <mergeCell ref="C356:C357"/>
    <mergeCell ref="D356:D357"/>
    <mergeCell ref="E356:E357"/>
    <mergeCell ref="F356:H356"/>
    <mergeCell ref="I356:I357"/>
    <mergeCell ref="J356:J35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B5CD2-7780-4E00-85A9-47BFC45B91B2}">
  <sheetPr>
    <tabColor theme="8"/>
  </sheetPr>
  <dimension ref="A1:J588"/>
  <sheetViews>
    <sheetView topLeftCell="A570" workbookViewId="0">
      <selection activeCell="D575" sqref="D575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71</v>
      </c>
      <c r="B5" s="6">
        <v>44805.722964016204</v>
      </c>
      <c r="C5" s="5" t="s">
        <v>72</v>
      </c>
      <c r="D5" s="11">
        <v>9066062</v>
      </c>
      <c r="E5" s="5" t="s">
        <v>73</v>
      </c>
      <c r="H5" s="9">
        <v>10000</v>
      </c>
      <c r="I5" s="5" t="s">
        <v>22</v>
      </c>
      <c r="J5" s="8" t="s">
        <v>74</v>
      </c>
    </row>
    <row r="6" spans="1:10">
      <c r="A6" s="5" t="s">
        <v>71</v>
      </c>
      <c r="B6" s="6">
        <v>44805.722964016204</v>
      </c>
      <c r="C6" s="5" t="s">
        <v>72</v>
      </c>
      <c r="D6" s="11">
        <v>20084628</v>
      </c>
      <c r="E6" s="5" t="s">
        <v>73</v>
      </c>
      <c r="H6" s="9">
        <v>14725.89</v>
      </c>
      <c r="I6" s="5" t="s">
        <v>22</v>
      </c>
      <c r="J6" s="5" t="s">
        <v>75</v>
      </c>
    </row>
    <row r="7" spans="1:10">
      <c r="A7" s="5" t="s">
        <v>71</v>
      </c>
      <c r="B7" s="6">
        <v>44805.722964016204</v>
      </c>
      <c r="C7" s="5" t="s">
        <v>72</v>
      </c>
      <c r="D7" s="11"/>
      <c r="E7" s="8"/>
      <c r="F7" s="9">
        <v>884</v>
      </c>
      <c r="I7" s="7" t="s">
        <v>9</v>
      </c>
      <c r="J7" s="5" t="s">
        <v>76</v>
      </c>
    </row>
    <row r="8" spans="1:10">
      <c r="A8" s="5" t="s">
        <v>71</v>
      </c>
      <c r="B8" s="6">
        <v>44805.722964016204</v>
      </c>
      <c r="C8" s="5" t="s">
        <v>72</v>
      </c>
      <c r="D8" s="11"/>
      <c r="E8" s="8"/>
      <c r="F8" s="9">
        <v>63804.7</v>
      </c>
      <c r="I8" s="7" t="s">
        <v>9</v>
      </c>
      <c r="J8" s="5" t="s">
        <v>75</v>
      </c>
    </row>
    <row r="9" spans="1:10">
      <c r="A9" s="5" t="s">
        <v>71</v>
      </c>
      <c r="B9" s="6">
        <v>44805.722964016204</v>
      </c>
      <c r="C9" s="5" t="s">
        <v>72</v>
      </c>
      <c r="D9" s="11"/>
      <c r="E9" s="8"/>
      <c r="F9" s="9">
        <v>35.799999999999997</v>
      </c>
      <c r="I9" s="7" t="s">
        <v>9</v>
      </c>
      <c r="J9" s="8" t="s">
        <v>74</v>
      </c>
    </row>
    <row r="10" spans="1:10">
      <c r="A10" s="10" t="s">
        <v>15</v>
      </c>
      <c r="B10" s="3"/>
      <c r="C10" s="3"/>
      <c r="D10" s="11"/>
      <c r="E10" s="8"/>
      <c r="F10" s="14">
        <f>SUM(F5:G9)</f>
        <v>64724.5</v>
      </c>
      <c r="H10" s="9"/>
      <c r="I10" s="7"/>
      <c r="J10" s="8"/>
    </row>
    <row r="11" spans="1:10" ht="15.75">
      <c r="A11" s="12" t="s">
        <v>16</v>
      </c>
      <c r="B11" s="12" t="s">
        <v>17</v>
      </c>
      <c r="C11" s="12" t="s">
        <v>18</v>
      </c>
      <c r="D11" s="21">
        <v>111734698</v>
      </c>
      <c r="E11" s="8"/>
      <c r="H11" s="9"/>
      <c r="I11" s="7"/>
      <c r="J11" s="8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146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103" t="s">
        <v>0</v>
      </c>
      <c r="B16" s="103" t="s">
        <v>2</v>
      </c>
      <c r="C16" s="103" t="s">
        <v>3</v>
      </c>
      <c r="D16" s="103" t="s">
        <v>4</v>
      </c>
      <c r="E16" s="103" t="s">
        <v>5</v>
      </c>
      <c r="F16" s="105" t="s">
        <v>6</v>
      </c>
      <c r="G16" s="106"/>
      <c r="H16" s="107"/>
      <c r="I16" s="103" t="s">
        <v>7</v>
      </c>
      <c r="J16" s="103" t="s">
        <v>8</v>
      </c>
    </row>
    <row r="17" spans="1:10">
      <c r="A17" s="104"/>
      <c r="B17" s="104"/>
      <c r="C17" s="104"/>
      <c r="D17" s="104"/>
      <c r="E17" s="104"/>
      <c r="F17" s="4" t="s">
        <v>9</v>
      </c>
      <c r="G17" s="4" t="s">
        <v>10</v>
      </c>
      <c r="H17" s="4" t="s">
        <v>11</v>
      </c>
      <c r="I17" s="104"/>
      <c r="J17" s="104"/>
    </row>
    <row r="18" spans="1:10">
      <c r="A18" s="5" t="s">
        <v>212</v>
      </c>
      <c r="B18" s="6">
        <v>44806.813432025461</v>
      </c>
      <c r="C18" s="5" t="s">
        <v>72</v>
      </c>
      <c r="D18" s="11">
        <v>992086</v>
      </c>
      <c r="E18" s="5" t="s">
        <v>73</v>
      </c>
      <c r="H18" s="9">
        <v>518.4</v>
      </c>
      <c r="I18" s="5" t="s">
        <v>22</v>
      </c>
      <c r="J18" s="8" t="s">
        <v>213</v>
      </c>
    </row>
    <row r="19" spans="1:10">
      <c r="A19" s="5" t="s">
        <v>214</v>
      </c>
      <c r="B19" s="6">
        <v>44806.813432025461</v>
      </c>
      <c r="C19" s="5" t="s">
        <v>72</v>
      </c>
      <c r="D19" s="11">
        <v>32795320</v>
      </c>
      <c r="E19" s="8" t="s">
        <v>215</v>
      </c>
      <c r="H19" s="9">
        <v>19827.46</v>
      </c>
      <c r="I19" s="5" t="s">
        <v>22</v>
      </c>
      <c r="J19" s="8" t="s">
        <v>216</v>
      </c>
    </row>
    <row r="20" spans="1:10">
      <c r="A20" s="5" t="s">
        <v>214</v>
      </c>
      <c r="B20" s="6">
        <v>44806.813432025461</v>
      </c>
      <c r="C20" s="5" t="s">
        <v>72</v>
      </c>
      <c r="D20" s="11">
        <v>10646086</v>
      </c>
      <c r="E20" s="8" t="s">
        <v>215</v>
      </c>
      <c r="H20" s="9">
        <v>485.99</v>
      </c>
      <c r="I20" s="5" t="s">
        <v>22</v>
      </c>
      <c r="J20" s="8" t="s">
        <v>74</v>
      </c>
    </row>
    <row r="21" spans="1:10">
      <c r="A21" s="5" t="s">
        <v>214</v>
      </c>
      <c r="B21" s="6">
        <v>44806.813432025461</v>
      </c>
      <c r="C21" s="5" t="s">
        <v>72</v>
      </c>
      <c r="D21" s="11"/>
      <c r="E21" s="8"/>
      <c r="F21" s="9">
        <v>4628.6000000000004</v>
      </c>
      <c r="I21" s="7" t="s">
        <v>9</v>
      </c>
      <c r="J21" s="5" t="s">
        <v>76</v>
      </c>
    </row>
    <row r="22" spans="1:10">
      <c r="A22" s="5" t="s">
        <v>214</v>
      </c>
      <c r="B22" s="6">
        <v>44806.813432025461</v>
      </c>
      <c r="C22" s="5" t="s">
        <v>72</v>
      </c>
      <c r="D22" s="11"/>
      <c r="E22" s="8"/>
      <c r="F22" s="9">
        <v>19967.8</v>
      </c>
      <c r="I22" s="7" t="s">
        <v>9</v>
      </c>
      <c r="J22" s="8" t="s">
        <v>216</v>
      </c>
    </row>
    <row r="23" spans="1:10">
      <c r="A23" s="5" t="s">
        <v>214</v>
      </c>
      <c r="B23" s="6">
        <v>44806.813432025461</v>
      </c>
      <c r="C23" s="5" t="s">
        <v>72</v>
      </c>
      <c r="D23" s="11"/>
      <c r="E23" s="8"/>
      <c r="F23" s="9">
        <v>921.4</v>
      </c>
      <c r="I23" s="7" t="s">
        <v>9</v>
      </c>
      <c r="J23" s="5" t="s">
        <v>75</v>
      </c>
    </row>
    <row r="24" spans="1:10">
      <c r="A24" s="5" t="s">
        <v>214</v>
      </c>
      <c r="B24" s="6">
        <v>44806.813432025461</v>
      </c>
      <c r="C24" s="5" t="s">
        <v>72</v>
      </c>
      <c r="D24" s="11"/>
      <c r="E24" s="8"/>
      <c r="F24" s="9">
        <v>32993.1</v>
      </c>
      <c r="I24" s="7" t="s">
        <v>9</v>
      </c>
      <c r="J24" s="5" t="s">
        <v>217</v>
      </c>
    </row>
    <row r="25" spans="1:10">
      <c r="A25" s="5" t="s">
        <v>214</v>
      </c>
      <c r="B25" s="6">
        <v>44806.813432025461</v>
      </c>
      <c r="C25" s="5" t="s">
        <v>72</v>
      </c>
      <c r="D25" s="11"/>
      <c r="E25" s="8"/>
      <c r="F25" s="9">
        <v>27268.3</v>
      </c>
      <c r="I25" s="7" t="s">
        <v>9</v>
      </c>
      <c r="J25" s="8" t="s">
        <v>213</v>
      </c>
    </row>
    <row r="26" spans="1:10">
      <c r="A26" s="10" t="s">
        <v>15</v>
      </c>
      <c r="B26" s="3"/>
      <c r="C26" s="3"/>
      <c r="D26" s="11"/>
      <c r="E26" s="8"/>
      <c r="F26" s="14">
        <f>SUM(F18:G25)</f>
        <v>85779.199999999997</v>
      </c>
      <c r="G26" s="9"/>
      <c r="I26" s="7"/>
      <c r="J26" s="8"/>
    </row>
    <row r="27" spans="1:10">
      <c r="A27" s="12" t="s">
        <v>16</v>
      </c>
      <c r="B27" s="12" t="s">
        <v>17</v>
      </c>
      <c r="C27" s="12" t="s">
        <v>18</v>
      </c>
      <c r="E27" s="8"/>
      <c r="H27" s="9"/>
      <c r="I27" s="7"/>
      <c r="J27" s="8"/>
    </row>
    <row r="28" spans="1:10">
      <c r="A28" s="5"/>
      <c r="B28" s="6"/>
      <c r="C28" s="5"/>
      <c r="D28" s="26" t="s">
        <v>257</v>
      </c>
      <c r="E28" s="8"/>
      <c r="H28" s="9"/>
      <c r="I28" s="7"/>
      <c r="J28" s="8"/>
    </row>
    <row r="29" spans="1:10">
      <c r="A29" s="5"/>
      <c r="B29" s="6"/>
      <c r="C29" s="5"/>
      <c r="D29" s="11"/>
      <c r="E29" s="8"/>
      <c r="H29" s="9"/>
      <c r="I29" s="7"/>
      <c r="J29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159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103" t="s">
        <v>0</v>
      </c>
      <c r="B32" s="103" t="s">
        <v>2</v>
      </c>
      <c r="C32" s="103" t="s">
        <v>3</v>
      </c>
      <c r="D32" s="103" t="s">
        <v>4</v>
      </c>
      <c r="E32" s="103" t="s">
        <v>5</v>
      </c>
      <c r="F32" s="105" t="s">
        <v>6</v>
      </c>
      <c r="G32" s="106"/>
      <c r="H32" s="107"/>
      <c r="I32" s="103" t="s">
        <v>7</v>
      </c>
      <c r="J32" s="103" t="s">
        <v>8</v>
      </c>
    </row>
    <row r="33" spans="1:10">
      <c r="A33" s="104"/>
      <c r="B33" s="104"/>
      <c r="C33" s="104"/>
      <c r="D33" s="104"/>
      <c r="E33" s="104"/>
      <c r="F33" s="4" t="s">
        <v>9</v>
      </c>
      <c r="G33" s="4" t="s">
        <v>10</v>
      </c>
      <c r="H33" s="4" t="s">
        <v>11</v>
      </c>
      <c r="I33" s="104"/>
      <c r="J33" s="104"/>
    </row>
    <row r="34" spans="1:10">
      <c r="A34" s="5" t="s">
        <v>218</v>
      </c>
      <c r="B34" s="6">
        <v>44807.639153298609</v>
      </c>
      <c r="C34" s="5" t="s">
        <v>72</v>
      </c>
      <c r="D34" s="11">
        <v>1163167</v>
      </c>
      <c r="E34" s="5" t="s">
        <v>73</v>
      </c>
      <c r="H34" s="9">
        <v>1857.33</v>
      </c>
      <c r="I34" s="5" t="s">
        <v>22</v>
      </c>
      <c r="J34" s="8" t="s">
        <v>216</v>
      </c>
    </row>
    <row r="35" spans="1:10">
      <c r="A35" s="5" t="s">
        <v>218</v>
      </c>
      <c r="B35" s="6">
        <v>44807.639153298609</v>
      </c>
      <c r="C35" s="5" t="s">
        <v>72</v>
      </c>
      <c r="D35" s="11">
        <v>367071</v>
      </c>
      <c r="E35" s="5" t="s">
        <v>73</v>
      </c>
      <c r="H35" s="9">
        <v>7108</v>
      </c>
      <c r="I35" s="5" t="s">
        <v>22</v>
      </c>
      <c r="J35" s="8" t="s">
        <v>74</v>
      </c>
    </row>
    <row r="36" spans="1:10">
      <c r="A36" s="5" t="s">
        <v>218</v>
      </c>
      <c r="B36" s="6">
        <v>44807.639153298609</v>
      </c>
      <c r="C36" s="5" t="s">
        <v>72</v>
      </c>
      <c r="D36" s="11"/>
      <c r="E36" s="8"/>
      <c r="F36" s="9">
        <v>8039.4</v>
      </c>
      <c r="I36" s="7" t="s">
        <v>9</v>
      </c>
      <c r="J36" s="8" t="s">
        <v>216</v>
      </c>
    </row>
    <row r="37" spans="1:10">
      <c r="A37" s="10" t="s">
        <v>15</v>
      </c>
      <c r="B37" s="3"/>
      <c r="C37" s="3"/>
      <c r="D37" s="11"/>
      <c r="E37" s="8"/>
      <c r="G37" s="9"/>
      <c r="I37" s="7"/>
      <c r="J37" s="8"/>
    </row>
    <row r="38" spans="1:10">
      <c r="A38" s="12" t="s">
        <v>16</v>
      </c>
      <c r="B38" s="12" t="s">
        <v>17</v>
      </c>
      <c r="C38" s="12" t="s">
        <v>18</v>
      </c>
      <c r="E38" s="8"/>
      <c r="H38" s="9"/>
      <c r="I38" s="7"/>
      <c r="J38" s="8"/>
    </row>
    <row r="39" spans="1:10">
      <c r="D39" s="26" t="s">
        <v>257</v>
      </c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260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27" t="s">
        <v>0</v>
      </c>
      <c r="B43" s="27" t="s">
        <v>2</v>
      </c>
      <c r="C43" s="27" t="s">
        <v>3</v>
      </c>
      <c r="D43" s="27" t="s">
        <v>4</v>
      </c>
      <c r="E43" s="27" t="s">
        <v>5</v>
      </c>
      <c r="F43" s="29" t="s">
        <v>6</v>
      </c>
      <c r="G43" s="30"/>
      <c r="H43" s="31"/>
      <c r="I43" s="27" t="s">
        <v>7</v>
      </c>
      <c r="J43" s="27" t="s">
        <v>8</v>
      </c>
    </row>
    <row r="44" spans="1:10">
      <c r="A44" s="28"/>
      <c r="B44" s="28"/>
      <c r="C44" s="28"/>
      <c r="D44" s="28"/>
      <c r="E44" s="28"/>
      <c r="F44" s="4" t="s">
        <v>9</v>
      </c>
      <c r="G44" s="4" t="s">
        <v>10</v>
      </c>
      <c r="H44" s="4" t="s">
        <v>11</v>
      </c>
      <c r="I44" s="28"/>
      <c r="J44" s="28"/>
    </row>
    <row r="45" spans="1:10">
      <c r="A45" s="5" t="s">
        <v>281</v>
      </c>
      <c r="B45" s="6">
        <v>44809.701177476854</v>
      </c>
      <c r="C45" s="5" t="s">
        <v>72</v>
      </c>
      <c r="D45" s="11">
        <v>32795320</v>
      </c>
      <c r="E45" s="8" t="s">
        <v>215</v>
      </c>
      <c r="H45" s="9">
        <v>19827.46</v>
      </c>
      <c r="I45" s="5" t="s">
        <v>22</v>
      </c>
      <c r="J45" s="8" t="s">
        <v>216</v>
      </c>
    </row>
    <row r="46" spans="1:10">
      <c r="A46" s="5" t="s">
        <v>281</v>
      </c>
      <c r="B46" s="6">
        <v>44809.701177476854</v>
      </c>
      <c r="C46" s="5" t="s">
        <v>72</v>
      </c>
      <c r="D46" s="11">
        <v>10646086</v>
      </c>
      <c r="E46" s="8" t="s">
        <v>215</v>
      </c>
      <c r="H46" s="9">
        <v>485.99</v>
      </c>
      <c r="I46" s="5" t="s">
        <v>22</v>
      </c>
      <c r="J46" s="8" t="s">
        <v>74</v>
      </c>
    </row>
    <row r="47" spans="1:10">
      <c r="A47" s="5" t="s">
        <v>281</v>
      </c>
      <c r="B47" s="6">
        <v>44809.701177476854</v>
      </c>
      <c r="C47" s="5" t="s">
        <v>72</v>
      </c>
      <c r="D47" s="11"/>
      <c r="E47" s="8"/>
      <c r="F47" s="9">
        <v>4628.6000000000004</v>
      </c>
      <c r="I47" s="7" t="s">
        <v>9</v>
      </c>
      <c r="J47" s="5" t="s">
        <v>76</v>
      </c>
    </row>
    <row r="48" spans="1:10">
      <c r="A48" s="5" t="s">
        <v>281</v>
      </c>
      <c r="B48" s="6">
        <v>44809.701177476854</v>
      </c>
      <c r="C48" s="5" t="s">
        <v>72</v>
      </c>
      <c r="D48" s="11"/>
      <c r="E48" s="8"/>
      <c r="F48" s="9">
        <v>19967.8</v>
      </c>
      <c r="I48" s="7" t="s">
        <v>9</v>
      </c>
      <c r="J48" s="8" t="s">
        <v>216</v>
      </c>
    </row>
    <row r="49" spans="1:10">
      <c r="A49" s="5" t="s">
        <v>281</v>
      </c>
      <c r="B49" s="6">
        <v>44809.701177476854</v>
      </c>
      <c r="C49" s="5" t="s">
        <v>72</v>
      </c>
      <c r="D49" s="11"/>
      <c r="E49" s="8"/>
      <c r="F49" s="9">
        <v>921.4</v>
      </c>
      <c r="I49" s="7" t="s">
        <v>9</v>
      </c>
      <c r="J49" s="5" t="s">
        <v>75</v>
      </c>
    </row>
    <row r="50" spans="1:10">
      <c r="A50" s="5" t="s">
        <v>281</v>
      </c>
      <c r="B50" s="6">
        <v>44809.701177476854</v>
      </c>
      <c r="C50" s="5" t="s">
        <v>72</v>
      </c>
      <c r="D50" s="11"/>
      <c r="E50" s="8"/>
      <c r="F50" s="9">
        <v>32993.1</v>
      </c>
      <c r="I50" s="7" t="s">
        <v>9</v>
      </c>
      <c r="J50" s="5" t="s">
        <v>217</v>
      </c>
    </row>
    <row r="51" spans="1:10">
      <c r="A51" s="10" t="s">
        <v>15</v>
      </c>
      <c r="B51" s="3"/>
      <c r="C51" s="3"/>
      <c r="D51" s="11"/>
      <c r="E51" s="8"/>
      <c r="F51" s="33">
        <f>SUM(F45:G50)</f>
        <v>58510.9</v>
      </c>
      <c r="H51" s="9"/>
      <c r="I51" s="7"/>
      <c r="J51" s="5"/>
    </row>
    <row r="52" spans="1:10" ht="15.75">
      <c r="A52" s="12" t="s">
        <v>16</v>
      </c>
      <c r="B52" s="12" t="s">
        <v>17</v>
      </c>
      <c r="C52" s="12" t="s">
        <v>18</v>
      </c>
      <c r="D52" s="21">
        <v>111768299</v>
      </c>
      <c r="E52" s="8"/>
      <c r="H52" s="9"/>
      <c r="I52" s="7"/>
      <c r="J52" s="5"/>
    </row>
    <row r="53" spans="1:10">
      <c r="A53" s="5"/>
      <c r="B53" s="6"/>
      <c r="C53" s="5"/>
      <c r="E53" s="8"/>
      <c r="H53" s="9"/>
      <c r="I53" s="7"/>
      <c r="J53" s="5"/>
    </row>
    <row r="54" spans="1:10">
      <c r="A54" s="19" t="s">
        <v>307</v>
      </c>
      <c r="B54" s="37"/>
      <c r="C54" s="5"/>
      <c r="D54" s="11"/>
      <c r="E54" s="8"/>
      <c r="H54" s="9"/>
      <c r="I54" s="7"/>
      <c r="J54" s="5"/>
    </row>
    <row r="55" spans="1:10">
      <c r="A55" s="5"/>
      <c r="B55" s="6"/>
      <c r="C55" s="5"/>
      <c r="D55" s="11"/>
      <c r="E55" s="8"/>
      <c r="H55" s="9"/>
      <c r="I55" s="7"/>
      <c r="J55" s="5"/>
    </row>
    <row r="56" spans="1:10">
      <c r="A56" s="5" t="s">
        <v>282</v>
      </c>
      <c r="B56" s="6">
        <v>44809.705850243059</v>
      </c>
      <c r="C56" s="5" t="s">
        <v>72</v>
      </c>
      <c r="D56" s="11">
        <v>1163167</v>
      </c>
      <c r="E56" s="5" t="s">
        <v>73</v>
      </c>
      <c r="H56" s="9">
        <v>1857.33</v>
      </c>
      <c r="I56" s="5" t="s">
        <v>22</v>
      </c>
      <c r="J56" s="8" t="s">
        <v>216</v>
      </c>
    </row>
    <row r="57" spans="1:10">
      <c r="A57" s="5" t="s">
        <v>282</v>
      </c>
      <c r="B57" s="6">
        <v>44809.705850243059</v>
      </c>
      <c r="C57" s="5" t="s">
        <v>72</v>
      </c>
      <c r="D57" s="11"/>
      <c r="E57" s="8"/>
      <c r="F57" s="9">
        <v>8039.4</v>
      </c>
      <c r="I57" s="7" t="s">
        <v>9</v>
      </c>
      <c r="J57" s="8" t="s">
        <v>216</v>
      </c>
    </row>
    <row r="58" spans="1:10">
      <c r="A58" s="10" t="s">
        <v>15</v>
      </c>
      <c r="B58" s="3"/>
      <c r="C58" s="3"/>
      <c r="D58" s="11"/>
      <c r="E58" s="8"/>
      <c r="H58" s="9"/>
      <c r="I58" s="7"/>
      <c r="J58" s="5"/>
    </row>
    <row r="59" spans="1:10" ht="15.75">
      <c r="A59" s="12" t="s">
        <v>16</v>
      </c>
      <c r="B59" s="12" t="s">
        <v>17</v>
      </c>
      <c r="C59" s="12" t="s">
        <v>18</v>
      </c>
      <c r="D59" s="21">
        <v>111768300</v>
      </c>
      <c r="E59" s="8"/>
      <c r="H59" s="9"/>
      <c r="I59" s="7"/>
      <c r="J59" s="5"/>
    </row>
    <row r="60" spans="1:10">
      <c r="A60" s="5"/>
      <c r="B60" s="6"/>
      <c r="C60" s="5"/>
      <c r="D60" s="11"/>
      <c r="E60" s="8"/>
      <c r="H60" s="9"/>
      <c r="I60" s="7"/>
      <c r="J60" s="5"/>
    </row>
    <row r="61" spans="1:10">
      <c r="A61" s="19" t="s">
        <v>307</v>
      </c>
      <c r="B61" s="37"/>
      <c r="C61" s="5"/>
      <c r="D61" s="11"/>
      <c r="E61" s="8"/>
      <c r="H61" s="9"/>
      <c r="I61" s="7"/>
      <c r="J61" s="5"/>
    </row>
    <row r="62" spans="1:10">
      <c r="A62" s="5"/>
      <c r="B62" s="6"/>
      <c r="C62" s="5"/>
      <c r="D62" s="11"/>
      <c r="E62" s="8"/>
      <c r="H62" s="9"/>
      <c r="I62" s="7"/>
      <c r="J62" s="5"/>
    </row>
    <row r="63" spans="1:10">
      <c r="A63" s="5" t="s">
        <v>283</v>
      </c>
      <c r="B63" s="6">
        <v>44809.772792511576</v>
      </c>
      <c r="C63" s="5" t="s">
        <v>72</v>
      </c>
      <c r="D63" s="11">
        <v>992086</v>
      </c>
      <c r="E63" s="5" t="s">
        <v>73</v>
      </c>
      <c r="H63" s="9">
        <v>518.4</v>
      </c>
      <c r="I63" s="5" t="s">
        <v>22</v>
      </c>
      <c r="J63" s="8" t="s">
        <v>213</v>
      </c>
    </row>
    <row r="64" spans="1:10">
      <c r="A64" s="5" t="s">
        <v>283</v>
      </c>
      <c r="B64" s="6">
        <v>44809.772792511576</v>
      </c>
      <c r="C64" s="5" t="s">
        <v>72</v>
      </c>
      <c r="D64" s="11">
        <v>2921280436</v>
      </c>
      <c r="E64" s="5" t="s">
        <v>73</v>
      </c>
      <c r="H64" s="9">
        <v>240</v>
      </c>
      <c r="I64" s="5" t="s">
        <v>22</v>
      </c>
      <c r="J64" s="5" t="s">
        <v>217</v>
      </c>
    </row>
    <row r="65" spans="1:10">
      <c r="A65" s="5" t="s">
        <v>283</v>
      </c>
      <c r="B65" s="6">
        <v>44809.772792511576</v>
      </c>
      <c r="C65" s="5" t="s">
        <v>72</v>
      </c>
      <c r="D65" s="11">
        <v>891923</v>
      </c>
      <c r="E65" s="8" t="s">
        <v>215</v>
      </c>
      <c r="H65" s="9">
        <v>716</v>
      </c>
      <c r="I65" s="5" t="s">
        <v>22</v>
      </c>
      <c r="J65" s="8" t="s">
        <v>74</v>
      </c>
    </row>
    <row r="66" spans="1:10">
      <c r="A66" s="5" t="s">
        <v>283</v>
      </c>
      <c r="B66" s="6">
        <v>44809.772792511576</v>
      </c>
      <c r="C66" s="5" t="s">
        <v>72</v>
      </c>
      <c r="D66" s="11">
        <v>124129</v>
      </c>
      <c r="E66" s="5" t="s">
        <v>284</v>
      </c>
      <c r="H66" s="9">
        <v>4565.18</v>
      </c>
      <c r="I66" s="5" t="s">
        <v>22</v>
      </c>
      <c r="J66" s="8" t="s">
        <v>213</v>
      </c>
    </row>
    <row r="67" spans="1:10">
      <c r="A67" s="5" t="s">
        <v>283</v>
      </c>
      <c r="B67" s="6">
        <v>44809.772792511576</v>
      </c>
      <c r="C67" s="5" t="s">
        <v>72</v>
      </c>
      <c r="D67" s="11">
        <v>367072</v>
      </c>
      <c r="E67" s="5" t="s">
        <v>73</v>
      </c>
      <c r="H67" s="9">
        <v>7108</v>
      </c>
      <c r="I67" s="5" t="s">
        <v>22</v>
      </c>
      <c r="J67" s="8" t="s">
        <v>213</v>
      </c>
    </row>
    <row r="68" spans="1:10">
      <c r="A68" s="5" t="s">
        <v>283</v>
      </c>
      <c r="B68" s="6">
        <v>44809.772792511576</v>
      </c>
      <c r="C68" s="5" t="s">
        <v>72</v>
      </c>
      <c r="D68" s="11"/>
      <c r="E68" s="8"/>
      <c r="F68" s="9">
        <v>28908.3</v>
      </c>
      <c r="I68" s="7" t="s">
        <v>9</v>
      </c>
      <c r="J68" s="5" t="s">
        <v>217</v>
      </c>
    </row>
    <row r="69" spans="1:10">
      <c r="A69" s="5" t="s">
        <v>283</v>
      </c>
      <c r="B69" s="6">
        <v>44809.772792511576</v>
      </c>
      <c r="C69" s="5" t="s">
        <v>72</v>
      </c>
      <c r="D69" s="11"/>
      <c r="E69" s="8"/>
      <c r="F69" s="9">
        <v>31655</v>
      </c>
      <c r="I69" s="7" t="s">
        <v>9</v>
      </c>
      <c r="J69" s="8" t="s">
        <v>213</v>
      </c>
    </row>
    <row r="70" spans="1:10">
      <c r="A70" s="10" t="s">
        <v>15</v>
      </c>
      <c r="B70" s="3"/>
      <c r="C70" s="3"/>
      <c r="D70" s="11"/>
      <c r="E70" s="8"/>
      <c r="F70" s="33">
        <f>SUM(F63:G69)</f>
        <v>60563.3</v>
      </c>
      <c r="H70" s="9"/>
      <c r="I70" s="7"/>
      <c r="J70" s="5"/>
    </row>
    <row r="71" spans="1:10" ht="15.75">
      <c r="A71" s="12" t="s">
        <v>16</v>
      </c>
      <c r="B71" s="12" t="s">
        <v>17</v>
      </c>
      <c r="C71" s="12" t="s">
        <v>18</v>
      </c>
      <c r="D71" s="21">
        <v>111768301</v>
      </c>
      <c r="E71" s="8"/>
      <c r="H71" s="9"/>
      <c r="I71" s="7"/>
      <c r="J71" s="5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312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3" t="s">
        <v>0</v>
      </c>
      <c r="B76" s="103" t="s">
        <v>2</v>
      </c>
      <c r="C76" s="103" t="s">
        <v>3</v>
      </c>
      <c r="D76" s="103" t="s">
        <v>4</v>
      </c>
      <c r="E76" s="103" t="s">
        <v>5</v>
      </c>
      <c r="F76" s="105" t="s">
        <v>6</v>
      </c>
      <c r="G76" s="106"/>
      <c r="H76" s="107"/>
      <c r="I76" s="103" t="s">
        <v>7</v>
      </c>
      <c r="J76" s="103" t="s">
        <v>8</v>
      </c>
    </row>
    <row r="77" spans="1:10">
      <c r="A77" s="104"/>
      <c r="B77" s="104"/>
      <c r="C77" s="104"/>
      <c r="D77" s="104"/>
      <c r="E77" s="104"/>
      <c r="F77" s="46" t="s">
        <v>9</v>
      </c>
      <c r="G77" s="46" t="s">
        <v>10</v>
      </c>
      <c r="H77" s="46" t="s">
        <v>11</v>
      </c>
      <c r="I77" s="104"/>
      <c r="J77" s="104"/>
    </row>
    <row r="78" spans="1:10">
      <c r="A78" s="5" t="s">
        <v>326</v>
      </c>
      <c r="B78" s="6">
        <v>44810.630304942133</v>
      </c>
      <c r="C78" s="5" t="s">
        <v>72</v>
      </c>
      <c r="D78" s="11">
        <v>3172846</v>
      </c>
      <c r="E78" s="5" t="s">
        <v>73</v>
      </c>
      <c r="H78" s="9">
        <v>396</v>
      </c>
      <c r="I78" s="5" t="s">
        <v>22</v>
      </c>
      <c r="J78" s="8" t="s">
        <v>74</v>
      </c>
    </row>
    <row r="79" spans="1:10">
      <c r="A79" s="5" t="s">
        <v>326</v>
      </c>
      <c r="B79" s="6">
        <v>44810.630304942133</v>
      </c>
      <c r="C79" s="5" t="s">
        <v>72</v>
      </c>
      <c r="D79" s="11"/>
      <c r="E79" s="8"/>
      <c r="F79" s="9">
        <v>3884.8</v>
      </c>
      <c r="I79" s="7" t="s">
        <v>9</v>
      </c>
      <c r="J79" s="5" t="s">
        <v>76</v>
      </c>
    </row>
    <row r="80" spans="1:10">
      <c r="A80" s="5" t="s">
        <v>326</v>
      </c>
      <c r="B80" s="6">
        <v>44810.630304942133</v>
      </c>
      <c r="C80" s="5" t="s">
        <v>72</v>
      </c>
      <c r="D80" s="11"/>
      <c r="E80" s="8"/>
      <c r="F80" s="9">
        <v>7050.4</v>
      </c>
      <c r="I80" s="7" t="s">
        <v>9</v>
      </c>
      <c r="J80" s="8" t="s">
        <v>216</v>
      </c>
    </row>
    <row r="81" spans="1:10">
      <c r="A81" s="5" t="s">
        <v>326</v>
      </c>
      <c r="B81" s="6">
        <v>44810.630304942133</v>
      </c>
      <c r="C81" s="5" t="s">
        <v>72</v>
      </c>
      <c r="D81" s="11"/>
      <c r="E81" s="8"/>
      <c r="F81" s="9">
        <v>32317.200000000001</v>
      </c>
      <c r="I81" s="7" t="s">
        <v>9</v>
      </c>
      <c r="J81" s="5" t="s">
        <v>75</v>
      </c>
    </row>
    <row r="82" spans="1:10">
      <c r="A82" s="10" t="s">
        <v>15</v>
      </c>
      <c r="B82" s="3"/>
      <c r="C82" s="3"/>
      <c r="D82" s="11"/>
      <c r="E82" s="8"/>
      <c r="F82" s="45">
        <f>SUM(F78:G81)</f>
        <v>43252.4</v>
      </c>
      <c r="I82" s="7"/>
      <c r="J82" s="5"/>
    </row>
    <row r="83" spans="1:10" ht="15.75">
      <c r="A83" s="12" t="s">
        <v>16</v>
      </c>
      <c r="B83" s="12" t="s">
        <v>17</v>
      </c>
      <c r="C83" s="12" t="s">
        <v>18</v>
      </c>
      <c r="D83" s="21">
        <v>111768302</v>
      </c>
      <c r="E83" s="8"/>
      <c r="F83" s="9"/>
      <c r="I83" s="7"/>
      <c r="J83" s="5"/>
    </row>
    <row r="86" spans="1:10">
      <c r="A86" s="1" t="s">
        <v>0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3" t="s">
        <v>357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103" t="s">
        <v>0</v>
      </c>
      <c r="B88" s="103" t="s">
        <v>2</v>
      </c>
      <c r="C88" s="103" t="s">
        <v>3</v>
      </c>
      <c r="D88" s="103" t="s">
        <v>4</v>
      </c>
      <c r="E88" s="103" t="s">
        <v>5</v>
      </c>
      <c r="F88" s="105" t="s">
        <v>6</v>
      </c>
      <c r="G88" s="106"/>
      <c r="H88" s="107"/>
      <c r="I88" s="103" t="s">
        <v>7</v>
      </c>
      <c r="J88" s="103" t="s">
        <v>8</v>
      </c>
    </row>
    <row r="89" spans="1:10">
      <c r="A89" s="104"/>
      <c r="B89" s="104"/>
      <c r="C89" s="104"/>
      <c r="D89" s="104"/>
      <c r="E89" s="104"/>
      <c r="F89" s="46" t="s">
        <v>9</v>
      </c>
      <c r="G89" s="46" t="s">
        <v>10</v>
      </c>
      <c r="H89" s="46" t="s">
        <v>11</v>
      </c>
      <c r="I89" s="104"/>
      <c r="J89" s="104"/>
    </row>
    <row r="90" spans="1:10">
      <c r="A90" s="5" t="s">
        <v>372</v>
      </c>
      <c r="B90" s="6">
        <v>44811.637825300924</v>
      </c>
      <c r="C90" s="5" t="s">
        <v>72</v>
      </c>
      <c r="D90" s="11"/>
      <c r="E90" s="8"/>
      <c r="G90" s="9">
        <v>3156.71</v>
      </c>
      <c r="I90" s="7" t="s">
        <v>10</v>
      </c>
      <c r="J90" s="5" t="s">
        <v>75</v>
      </c>
    </row>
    <row r="91" spans="1:10">
      <c r="A91" s="5" t="s">
        <v>372</v>
      </c>
      <c r="B91" s="6">
        <v>44811.637825300924</v>
      </c>
      <c r="C91" s="5" t="s">
        <v>72</v>
      </c>
      <c r="D91" s="11">
        <v>940363</v>
      </c>
      <c r="E91" s="8" t="s">
        <v>215</v>
      </c>
      <c r="H91" s="9">
        <v>15640</v>
      </c>
      <c r="I91" s="5" t="s">
        <v>22</v>
      </c>
      <c r="J91" s="8" t="s">
        <v>213</v>
      </c>
    </row>
    <row r="92" spans="1:10">
      <c r="A92" s="5" t="s">
        <v>372</v>
      </c>
      <c r="B92" s="6">
        <v>44811.637825300924</v>
      </c>
      <c r="C92" s="5" t="s">
        <v>72</v>
      </c>
      <c r="D92" s="11"/>
      <c r="E92" s="8"/>
      <c r="F92" s="9">
        <v>5026.3999999999996</v>
      </c>
      <c r="I92" s="7" t="s">
        <v>9</v>
      </c>
      <c r="J92" s="5" t="s">
        <v>76</v>
      </c>
    </row>
    <row r="93" spans="1:10">
      <c r="A93" s="5" t="s">
        <v>372</v>
      </c>
      <c r="B93" s="6">
        <v>44811.637825300924</v>
      </c>
      <c r="C93" s="5" t="s">
        <v>72</v>
      </c>
      <c r="D93" s="11"/>
      <c r="E93" s="8"/>
      <c r="F93" s="9">
        <v>15798.6</v>
      </c>
      <c r="I93" s="7" t="s">
        <v>9</v>
      </c>
      <c r="J93" s="8" t="s">
        <v>216</v>
      </c>
    </row>
    <row r="94" spans="1:10">
      <c r="A94" s="5" t="s">
        <v>372</v>
      </c>
      <c r="B94" s="6">
        <v>44811.637825300924</v>
      </c>
      <c r="C94" s="5" t="s">
        <v>72</v>
      </c>
      <c r="D94" s="11"/>
      <c r="E94" s="8"/>
      <c r="F94" s="9">
        <v>55560.9</v>
      </c>
      <c r="I94" s="7" t="s">
        <v>9</v>
      </c>
      <c r="J94" s="5" t="s">
        <v>75</v>
      </c>
    </row>
    <row r="95" spans="1:10">
      <c r="A95" s="5" t="s">
        <v>372</v>
      </c>
      <c r="B95" s="6">
        <v>44811.637825300924</v>
      </c>
      <c r="C95" s="5" t="s">
        <v>72</v>
      </c>
      <c r="D95" s="11"/>
      <c r="E95" s="8"/>
      <c r="F95" s="9">
        <v>18582.3</v>
      </c>
      <c r="I95" s="7" t="s">
        <v>9</v>
      </c>
      <c r="J95" s="5" t="s">
        <v>217</v>
      </c>
    </row>
    <row r="96" spans="1:10">
      <c r="A96" s="10" t="s">
        <v>15</v>
      </c>
      <c r="B96" s="3"/>
      <c r="C96" s="3"/>
      <c r="D96" s="11"/>
      <c r="E96" s="8"/>
      <c r="F96" s="14">
        <f>SUM(F90:G95)</f>
        <v>98124.91</v>
      </c>
      <c r="H96" s="9"/>
      <c r="I96" s="7"/>
      <c r="J96" s="8"/>
    </row>
    <row r="97" spans="1:10" ht="15.75">
      <c r="A97" s="12" t="s">
        <v>16</v>
      </c>
      <c r="B97" s="12" t="s">
        <v>17</v>
      </c>
      <c r="C97" s="12" t="s">
        <v>18</v>
      </c>
      <c r="D97" s="21">
        <v>111794586</v>
      </c>
      <c r="E97" s="8"/>
      <c r="H97" s="9"/>
      <c r="I97" s="7"/>
      <c r="J97" s="8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399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413</v>
      </c>
      <c r="B104" s="6">
        <v>44812.631296527776</v>
      </c>
      <c r="C104" s="5" t="s">
        <v>72</v>
      </c>
      <c r="D104" s="11"/>
      <c r="E104" s="8"/>
      <c r="G104" s="9">
        <v>1688.6</v>
      </c>
      <c r="I104" s="7" t="s">
        <v>10</v>
      </c>
      <c r="J104" s="5" t="s">
        <v>217</v>
      </c>
    </row>
    <row r="105" spans="1:10">
      <c r="A105" s="5" t="s">
        <v>413</v>
      </c>
      <c r="B105" s="6">
        <v>44812.631296527776</v>
      </c>
      <c r="C105" s="5" t="s">
        <v>72</v>
      </c>
      <c r="D105" s="11">
        <v>2806481</v>
      </c>
      <c r="E105" s="8" t="s">
        <v>215</v>
      </c>
      <c r="H105" s="9">
        <v>409.24</v>
      </c>
      <c r="I105" s="5" t="s">
        <v>22</v>
      </c>
      <c r="J105" s="5" t="s">
        <v>217</v>
      </c>
    </row>
    <row r="106" spans="1:10">
      <c r="A106" s="5" t="s">
        <v>413</v>
      </c>
      <c r="B106" s="6">
        <v>44812.631296527776</v>
      </c>
      <c r="C106" s="5" t="s">
        <v>72</v>
      </c>
      <c r="D106" s="11">
        <v>3175023</v>
      </c>
      <c r="E106" s="8" t="s">
        <v>215</v>
      </c>
      <c r="H106" s="9">
        <v>140</v>
      </c>
      <c r="I106" s="5" t="s">
        <v>22</v>
      </c>
      <c r="J106" s="5" t="s">
        <v>217</v>
      </c>
    </row>
    <row r="107" spans="1:10">
      <c r="A107" s="5" t="s">
        <v>413</v>
      </c>
      <c r="B107" s="6">
        <v>44812.631296527776</v>
      </c>
      <c r="C107" s="5" t="s">
        <v>72</v>
      </c>
      <c r="D107" s="11">
        <v>31788148</v>
      </c>
      <c r="E107" s="8" t="s">
        <v>215</v>
      </c>
      <c r="H107" s="9">
        <v>1455.75</v>
      </c>
      <c r="I107" s="5" t="s">
        <v>22</v>
      </c>
      <c r="J107" s="5" t="s">
        <v>217</v>
      </c>
    </row>
    <row r="108" spans="1:10">
      <c r="A108" s="5" t="s">
        <v>413</v>
      </c>
      <c r="B108" s="6">
        <v>44812.631296527776</v>
      </c>
      <c r="C108" s="5" t="s">
        <v>72</v>
      </c>
      <c r="D108" s="11"/>
      <c r="E108" s="8"/>
      <c r="F108" s="9">
        <v>12433.3</v>
      </c>
      <c r="I108" s="7" t="s">
        <v>9</v>
      </c>
      <c r="J108" s="5" t="s">
        <v>76</v>
      </c>
    </row>
    <row r="109" spans="1:10">
      <c r="A109" s="5" t="s">
        <v>413</v>
      </c>
      <c r="B109" s="6">
        <v>44812.631296527776</v>
      </c>
      <c r="C109" s="5" t="s">
        <v>72</v>
      </c>
      <c r="D109" s="11"/>
      <c r="E109" s="8"/>
      <c r="F109" s="9">
        <v>24112.400000000001</v>
      </c>
      <c r="I109" s="7" t="s">
        <v>9</v>
      </c>
      <c r="J109" s="8" t="s">
        <v>216</v>
      </c>
    </row>
    <row r="110" spans="1:10">
      <c r="A110" s="5" t="s">
        <v>413</v>
      </c>
      <c r="B110" s="6">
        <v>44812.631296527776</v>
      </c>
      <c r="C110" s="5" t="s">
        <v>72</v>
      </c>
      <c r="D110" s="11"/>
      <c r="E110" s="8"/>
      <c r="F110" s="9">
        <v>13074.4</v>
      </c>
      <c r="I110" s="7" t="s">
        <v>9</v>
      </c>
      <c r="J110" s="5" t="s">
        <v>75</v>
      </c>
    </row>
    <row r="111" spans="1:10">
      <c r="A111" s="5" t="s">
        <v>413</v>
      </c>
      <c r="B111" s="6">
        <v>44812.631296527776</v>
      </c>
      <c r="C111" s="5" t="s">
        <v>72</v>
      </c>
      <c r="D111" s="11"/>
      <c r="E111" s="8"/>
      <c r="F111" s="9">
        <v>14206.9</v>
      </c>
      <c r="I111" s="7" t="s">
        <v>9</v>
      </c>
      <c r="J111" s="5" t="s">
        <v>217</v>
      </c>
    </row>
    <row r="112" spans="1:10">
      <c r="A112" s="10" t="s">
        <v>15</v>
      </c>
      <c r="B112" s="3"/>
      <c r="C112" s="3"/>
      <c r="D112" s="11"/>
      <c r="E112" s="8"/>
      <c r="F112" s="33">
        <f>SUM(F104:G111)</f>
        <v>65515.600000000006</v>
      </c>
      <c r="H112" s="9"/>
      <c r="I112" s="7"/>
      <c r="J112" s="5"/>
    </row>
    <row r="113" spans="1:10" ht="15.75">
      <c r="A113" s="12" t="s">
        <v>16</v>
      </c>
      <c r="B113" s="12" t="s">
        <v>17</v>
      </c>
      <c r="C113" s="12" t="s">
        <v>18</v>
      </c>
      <c r="D113" s="21">
        <v>111794589</v>
      </c>
      <c r="E113" s="8"/>
      <c r="H113" s="9"/>
      <c r="I113" s="7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441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3" t="s">
        <v>0</v>
      </c>
      <c r="B118" s="103" t="s">
        <v>2</v>
      </c>
      <c r="C118" s="103" t="s">
        <v>3</v>
      </c>
      <c r="D118" s="103" t="s">
        <v>4</v>
      </c>
      <c r="E118" s="103" t="s">
        <v>5</v>
      </c>
      <c r="F118" s="105" t="s">
        <v>6</v>
      </c>
      <c r="G118" s="106"/>
      <c r="H118" s="107"/>
      <c r="I118" s="103" t="s">
        <v>7</v>
      </c>
      <c r="J118" s="103" t="s">
        <v>8</v>
      </c>
    </row>
    <row r="119" spans="1:10">
      <c r="A119" s="104"/>
      <c r="B119" s="104"/>
      <c r="C119" s="104"/>
      <c r="D119" s="104"/>
      <c r="E119" s="104"/>
      <c r="F119" s="46" t="s">
        <v>9</v>
      </c>
      <c r="G119" s="46" t="s">
        <v>10</v>
      </c>
      <c r="H119" s="46" t="s">
        <v>11</v>
      </c>
      <c r="I119" s="104"/>
      <c r="J119" s="104"/>
    </row>
    <row r="120" spans="1:10">
      <c r="A120" s="5" t="s">
        <v>467</v>
      </c>
      <c r="B120" s="6">
        <v>44813.642195717592</v>
      </c>
      <c r="C120" s="5" t="s">
        <v>72</v>
      </c>
      <c r="D120" s="11">
        <v>4255858</v>
      </c>
      <c r="E120" s="5" t="s">
        <v>73</v>
      </c>
      <c r="H120" s="9">
        <v>26400.87</v>
      </c>
      <c r="I120" s="5" t="s">
        <v>22</v>
      </c>
      <c r="J120" s="8" t="s">
        <v>74</v>
      </c>
    </row>
    <row r="121" spans="1:10">
      <c r="A121" s="5" t="s">
        <v>467</v>
      </c>
      <c r="B121" s="6">
        <v>44813.642195717592</v>
      </c>
      <c r="C121" s="5" t="s">
        <v>72</v>
      </c>
      <c r="D121" s="11">
        <v>6035327</v>
      </c>
      <c r="E121" s="8" t="s">
        <v>215</v>
      </c>
      <c r="H121" s="9">
        <v>101</v>
      </c>
      <c r="I121" s="5" t="s">
        <v>22</v>
      </c>
      <c r="J121" s="8" t="s">
        <v>74</v>
      </c>
    </row>
    <row r="122" spans="1:10">
      <c r="A122" s="5" t="s">
        <v>467</v>
      </c>
      <c r="B122" s="6">
        <v>44813.642195717592</v>
      </c>
      <c r="C122" s="5" t="s">
        <v>72</v>
      </c>
      <c r="D122" s="11"/>
      <c r="E122" s="8"/>
      <c r="F122" s="9">
        <v>6373.5</v>
      </c>
      <c r="I122" s="7" t="s">
        <v>9</v>
      </c>
      <c r="J122" s="5" t="s">
        <v>76</v>
      </c>
    </row>
    <row r="123" spans="1:10">
      <c r="A123" s="5" t="s">
        <v>467</v>
      </c>
      <c r="B123" s="6">
        <v>44813.642195717592</v>
      </c>
      <c r="C123" s="5" t="s">
        <v>72</v>
      </c>
      <c r="D123" s="11"/>
      <c r="E123" s="8"/>
      <c r="F123" s="9">
        <v>14026.5</v>
      </c>
      <c r="I123" s="7" t="s">
        <v>9</v>
      </c>
      <c r="J123" s="8" t="s">
        <v>216</v>
      </c>
    </row>
    <row r="124" spans="1:10">
      <c r="A124" s="5" t="s">
        <v>467</v>
      </c>
      <c r="B124" s="6">
        <v>44813.642195717592</v>
      </c>
      <c r="C124" s="5" t="s">
        <v>72</v>
      </c>
      <c r="D124" s="11"/>
      <c r="E124" s="8"/>
      <c r="F124" s="9">
        <v>37065.9</v>
      </c>
      <c r="I124" s="7" t="s">
        <v>9</v>
      </c>
      <c r="J124" s="5" t="s">
        <v>75</v>
      </c>
    </row>
    <row r="125" spans="1:10">
      <c r="A125" s="5" t="s">
        <v>467</v>
      </c>
      <c r="B125" s="6">
        <v>44813.642195717592</v>
      </c>
      <c r="C125" s="5" t="s">
        <v>72</v>
      </c>
      <c r="D125" s="11"/>
      <c r="E125" s="8"/>
      <c r="F125" s="9">
        <v>8575.2999999999993</v>
      </c>
      <c r="I125" s="7" t="s">
        <v>9</v>
      </c>
      <c r="J125" s="5" t="s">
        <v>217</v>
      </c>
    </row>
    <row r="126" spans="1:10">
      <c r="A126" s="10" t="s">
        <v>15</v>
      </c>
      <c r="B126" s="3"/>
      <c r="C126" s="3"/>
      <c r="D126" s="11"/>
      <c r="E126" s="8"/>
      <c r="F126" s="32">
        <f>SUM(F120:G125)</f>
        <v>66041.2</v>
      </c>
      <c r="I126" s="7"/>
      <c r="J126" s="8"/>
    </row>
    <row r="127" spans="1:10" ht="15.75">
      <c r="A127" s="12" t="s">
        <v>16</v>
      </c>
      <c r="B127" s="12" t="s">
        <v>17</v>
      </c>
      <c r="C127" s="12" t="s">
        <v>18</v>
      </c>
      <c r="D127" s="21">
        <v>111803084</v>
      </c>
      <c r="E127" s="8"/>
      <c r="F127" s="9"/>
      <c r="I127" s="7"/>
      <c r="J127" s="8"/>
    </row>
    <row r="128" spans="1:10">
      <c r="A128" s="5"/>
      <c r="B128" s="6"/>
      <c r="C128" s="5"/>
      <c r="D128" s="11"/>
      <c r="E128" s="8"/>
      <c r="F128" s="9"/>
      <c r="I128" s="7"/>
      <c r="J128" s="8"/>
    </row>
    <row r="129" spans="1:10">
      <c r="A129" s="5"/>
      <c r="B129" s="6"/>
      <c r="C129" s="5"/>
      <c r="D129" s="11"/>
      <c r="E129" s="8"/>
      <c r="F129" s="9"/>
      <c r="I129" s="7"/>
      <c r="J129" s="8"/>
    </row>
    <row r="130" spans="1:10">
      <c r="A130" s="1" t="s">
        <v>0</v>
      </c>
      <c r="B130" s="2"/>
      <c r="C130" s="2"/>
      <c r="D130" s="2"/>
      <c r="E130" s="2"/>
      <c r="F130" s="2"/>
      <c r="G130" s="2"/>
      <c r="H130" s="2"/>
      <c r="I130" s="2"/>
      <c r="J130" s="2"/>
    </row>
    <row r="131" spans="1:10">
      <c r="A131" s="3" t="s">
        <v>437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103" t="s">
        <v>0</v>
      </c>
      <c r="B132" s="103" t="s">
        <v>2</v>
      </c>
      <c r="C132" s="103" t="s">
        <v>3</v>
      </c>
      <c r="D132" s="103" t="s">
        <v>4</v>
      </c>
      <c r="E132" s="103" t="s">
        <v>5</v>
      </c>
      <c r="F132" s="105" t="s">
        <v>6</v>
      </c>
      <c r="G132" s="106"/>
      <c r="H132" s="107"/>
      <c r="I132" s="103" t="s">
        <v>7</v>
      </c>
      <c r="J132" s="103" t="s">
        <v>8</v>
      </c>
    </row>
    <row r="133" spans="1:10">
      <c r="A133" s="104"/>
      <c r="B133" s="104"/>
      <c r="C133" s="104"/>
      <c r="D133" s="104"/>
      <c r="E133" s="104"/>
      <c r="F133" s="46" t="s">
        <v>9</v>
      </c>
      <c r="G133" s="46" t="s">
        <v>10</v>
      </c>
      <c r="H133" s="46" t="s">
        <v>11</v>
      </c>
      <c r="I133" s="104"/>
      <c r="J133" s="104"/>
    </row>
    <row r="134" spans="1:10">
      <c r="A134" s="5" t="s">
        <v>468</v>
      </c>
      <c r="B134" s="6">
        <v>44814.633470138891</v>
      </c>
      <c r="C134" s="5" t="s">
        <v>72</v>
      </c>
      <c r="D134" s="11">
        <v>2931392</v>
      </c>
      <c r="E134" s="8" t="s">
        <v>215</v>
      </c>
      <c r="H134" s="9">
        <v>350</v>
      </c>
      <c r="I134" s="5" t="s">
        <v>22</v>
      </c>
      <c r="J134" s="5" t="s">
        <v>217</v>
      </c>
    </row>
    <row r="135" spans="1:10">
      <c r="A135" s="5" t="s">
        <v>468</v>
      </c>
      <c r="B135" s="6">
        <v>44814.633470138891</v>
      </c>
      <c r="C135" s="5" t="s">
        <v>72</v>
      </c>
      <c r="D135" s="11">
        <v>2949236</v>
      </c>
      <c r="E135" s="8" t="s">
        <v>215</v>
      </c>
      <c r="H135" s="9">
        <v>354.24</v>
      </c>
      <c r="I135" s="5" t="s">
        <v>22</v>
      </c>
      <c r="J135" s="5" t="s">
        <v>217</v>
      </c>
    </row>
    <row r="136" spans="1:10">
      <c r="A136" s="5" t="s">
        <v>468</v>
      </c>
      <c r="B136" s="6">
        <v>44814.633470138891</v>
      </c>
      <c r="C136" s="5" t="s">
        <v>72</v>
      </c>
      <c r="D136" s="11"/>
      <c r="E136" s="8"/>
      <c r="F136" s="9">
        <v>11667.6</v>
      </c>
      <c r="I136" s="7" t="s">
        <v>9</v>
      </c>
      <c r="J136" s="5" t="s">
        <v>76</v>
      </c>
    </row>
    <row r="137" spans="1:10">
      <c r="A137" s="5" t="s">
        <v>468</v>
      </c>
      <c r="B137" s="6">
        <v>44814.633470138891</v>
      </c>
      <c r="C137" s="5" t="s">
        <v>72</v>
      </c>
      <c r="D137" s="11"/>
      <c r="E137" s="8"/>
      <c r="F137" s="9">
        <v>50779.8</v>
      </c>
      <c r="I137" s="7" t="s">
        <v>9</v>
      </c>
      <c r="J137" s="8" t="s">
        <v>216</v>
      </c>
    </row>
    <row r="138" spans="1:10">
      <c r="A138" s="5" t="s">
        <v>468</v>
      </c>
      <c r="B138" s="6">
        <v>44814.633470138891</v>
      </c>
      <c r="C138" s="5" t="s">
        <v>72</v>
      </c>
      <c r="D138" s="11"/>
      <c r="E138" s="8"/>
      <c r="F138" s="9">
        <v>59403</v>
      </c>
      <c r="I138" s="7" t="s">
        <v>9</v>
      </c>
      <c r="J138" s="5" t="s">
        <v>75</v>
      </c>
    </row>
    <row r="139" spans="1:10">
      <c r="A139" s="5" t="s">
        <v>468</v>
      </c>
      <c r="B139" s="6">
        <v>44814.633470138891</v>
      </c>
      <c r="C139" s="5" t="s">
        <v>72</v>
      </c>
      <c r="D139" s="11"/>
      <c r="E139" s="8"/>
      <c r="F139" s="9">
        <v>26965</v>
      </c>
      <c r="I139" s="7" t="s">
        <v>9</v>
      </c>
      <c r="J139" s="5" t="s">
        <v>217</v>
      </c>
    </row>
    <row r="140" spans="1:10">
      <c r="A140" s="5" t="s">
        <v>468</v>
      </c>
      <c r="B140" s="6">
        <v>44814.633470138891</v>
      </c>
      <c r="C140" s="5" t="s">
        <v>72</v>
      </c>
      <c r="D140" s="11"/>
      <c r="E140" s="8"/>
      <c r="F140" s="9">
        <v>1255.0999999999999</v>
      </c>
      <c r="I140" s="7" t="s">
        <v>9</v>
      </c>
      <c r="J140" s="8" t="s">
        <v>213</v>
      </c>
    </row>
    <row r="141" spans="1:10">
      <c r="A141" s="10" t="s">
        <v>15</v>
      </c>
      <c r="B141" s="3"/>
      <c r="C141" s="3"/>
      <c r="D141" s="11"/>
      <c r="E141" s="8"/>
      <c r="F141" s="32">
        <f>SUM(F134:G140)</f>
        <v>150070.5</v>
      </c>
      <c r="H141" s="9"/>
      <c r="I141" s="5"/>
      <c r="J141" s="5"/>
    </row>
    <row r="142" spans="1:10" ht="15.75">
      <c r="A142" s="12" t="s">
        <v>16</v>
      </c>
      <c r="B142" s="12" t="s">
        <v>17</v>
      </c>
      <c r="C142" s="12" t="s">
        <v>18</v>
      </c>
      <c r="D142" s="21">
        <v>111803086</v>
      </c>
      <c r="E142" s="8"/>
      <c r="H142" s="9"/>
      <c r="I142" s="5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504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3" t="s">
        <v>0</v>
      </c>
      <c r="B147" s="103" t="s">
        <v>2</v>
      </c>
      <c r="C147" s="103" t="s">
        <v>3</v>
      </c>
      <c r="D147" s="103" t="s">
        <v>4</v>
      </c>
      <c r="E147" s="103" t="s">
        <v>5</v>
      </c>
      <c r="F147" s="105" t="s">
        <v>6</v>
      </c>
      <c r="G147" s="106"/>
      <c r="H147" s="107"/>
      <c r="I147" s="103" t="s">
        <v>7</v>
      </c>
      <c r="J147" s="103" t="s">
        <v>8</v>
      </c>
    </row>
    <row r="148" spans="1:10">
      <c r="A148" s="104"/>
      <c r="B148" s="104"/>
      <c r="C148" s="104"/>
      <c r="D148" s="104"/>
      <c r="E148" s="104"/>
      <c r="F148" s="46" t="s">
        <v>9</v>
      </c>
      <c r="G148" s="46" t="s">
        <v>10</v>
      </c>
      <c r="H148" s="46" t="s">
        <v>11</v>
      </c>
      <c r="I148" s="104"/>
      <c r="J148" s="104"/>
    </row>
    <row r="149" spans="1:10">
      <c r="A149" s="5" t="s">
        <v>520</v>
      </c>
      <c r="B149" s="6">
        <v>44816.621769513891</v>
      </c>
      <c r="C149" s="5" t="s">
        <v>72</v>
      </c>
      <c r="D149" s="7"/>
      <c r="E149" s="8"/>
      <c r="G149" s="9">
        <v>1621.86</v>
      </c>
      <c r="I149" s="7" t="s">
        <v>10</v>
      </c>
      <c r="J149" s="8" t="s">
        <v>74</v>
      </c>
    </row>
    <row r="150" spans="1:10">
      <c r="A150" s="5" t="s">
        <v>520</v>
      </c>
      <c r="B150" s="6">
        <v>44816.621769513891</v>
      </c>
      <c r="C150" s="5" t="s">
        <v>72</v>
      </c>
      <c r="D150" s="7"/>
      <c r="E150" s="8"/>
      <c r="F150" s="9">
        <v>22856.5</v>
      </c>
      <c r="I150" s="7" t="s">
        <v>9</v>
      </c>
      <c r="J150" s="5" t="s">
        <v>217</v>
      </c>
    </row>
    <row r="151" spans="1:10">
      <c r="A151" s="5" t="s">
        <v>520</v>
      </c>
      <c r="B151" s="6">
        <v>44816.621769513891</v>
      </c>
      <c r="C151" s="5" t="s">
        <v>72</v>
      </c>
      <c r="D151" s="7"/>
      <c r="E151" s="8"/>
      <c r="F151" s="9">
        <v>1048.0999999999999</v>
      </c>
      <c r="I151" s="7" t="s">
        <v>9</v>
      </c>
      <c r="J151" s="8" t="s">
        <v>74</v>
      </c>
    </row>
    <row r="152" spans="1:10">
      <c r="A152" s="10" t="s">
        <v>15</v>
      </c>
      <c r="B152" s="3"/>
      <c r="C152" s="3"/>
      <c r="D152" s="11"/>
      <c r="E152" s="8"/>
      <c r="F152" s="14">
        <f>SUM(F149:G151)</f>
        <v>25526.46</v>
      </c>
      <c r="H152" s="9"/>
      <c r="I152" s="7"/>
      <c r="J152" s="8"/>
    </row>
    <row r="153" spans="1:10" ht="15.75">
      <c r="A153" s="12" t="s">
        <v>16</v>
      </c>
      <c r="B153" s="12" t="s">
        <v>17</v>
      </c>
      <c r="C153" s="12" t="s">
        <v>18</v>
      </c>
      <c r="D153" s="21">
        <v>111808301</v>
      </c>
      <c r="E153" s="8"/>
      <c r="H153" s="9"/>
      <c r="I153" s="7"/>
      <c r="J153" s="8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542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3" t="s">
        <v>0</v>
      </c>
      <c r="B158" s="103" t="s">
        <v>2</v>
      </c>
      <c r="C158" s="103" t="s">
        <v>3</v>
      </c>
      <c r="D158" s="103" t="s">
        <v>4</v>
      </c>
      <c r="E158" s="103" t="s">
        <v>5</v>
      </c>
      <c r="F158" s="105" t="s">
        <v>6</v>
      </c>
      <c r="G158" s="106"/>
      <c r="H158" s="107"/>
      <c r="I158" s="103" t="s">
        <v>7</v>
      </c>
      <c r="J158" s="103" t="s">
        <v>8</v>
      </c>
    </row>
    <row r="159" spans="1:10">
      <c r="A159" s="104"/>
      <c r="B159" s="104"/>
      <c r="C159" s="104"/>
      <c r="D159" s="104"/>
      <c r="E159" s="104"/>
      <c r="F159" s="46" t="s">
        <v>9</v>
      </c>
      <c r="G159" s="46" t="s">
        <v>10</v>
      </c>
      <c r="H159" s="46" t="s">
        <v>11</v>
      </c>
      <c r="I159" s="104"/>
      <c r="J159" s="104"/>
    </row>
    <row r="160" spans="1:10">
      <c r="A160" s="5" t="s">
        <v>557</v>
      </c>
      <c r="B160" s="6">
        <v>44817.630580821758</v>
      </c>
      <c r="C160" s="5" t="s">
        <v>72</v>
      </c>
      <c r="D160" s="11"/>
      <c r="E160" s="8"/>
      <c r="G160" s="9">
        <v>5000</v>
      </c>
      <c r="I160" s="7" t="s">
        <v>10</v>
      </c>
      <c r="J160" s="5" t="s">
        <v>75</v>
      </c>
    </row>
    <row r="161" spans="1:10">
      <c r="A161" s="5" t="s">
        <v>557</v>
      </c>
      <c r="B161" s="6">
        <v>44817.630580821758</v>
      </c>
      <c r="C161" s="5" t="s">
        <v>72</v>
      </c>
      <c r="D161" s="11">
        <v>879722</v>
      </c>
      <c r="E161" s="8" t="s">
        <v>215</v>
      </c>
      <c r="H161" s="9">
        <v>1474.01</v>
      </c>
      <c r="I161" s="5" t="s">
        <v>22</v>
      </c>
      <c r="J161" s="8" t="s">
        <v>213</v>
      </c>
    </row>
    <row r="162" spans="1:10">
      <c r="A162" s="5" t="s">
        <v>557</v>
      </c>
      <c r="B162" s="6">
        <v>44817.630580821758</v>
      </c>
      <c r="C162" s="5" t="s">
        <v>72</v>
      </c>
      <c r="D162" s="11"/>
      <c r="E162" s="8"/>
      <c r="F162" s="9">
        <v>2236.4</v>
      </c>
      <c r="I162" s="7" t="s">
        <v>9</v>
      </c>
      <c r="J162" s="5" t="s">
        <v>76</v>
      </c>
    </row>
    <row r="163" spans="1:10">
      <c r="A163" s="5" t="s">
        <v>557</v>
      </c>
      <c r="B163" s="6">
        <v>44817.630580821758</v>
      </c>
      <c r="C163" s="5" t="s">
        <v>72</v>
      </c>
      <c r="D163" s="11"/>
      <c r="E163" s="8"/>
      <c r="F163" s="9">
        <v>8657.2000000000007</v>
      </c>
      <c r="I163" s="7" t="s">
        <v>9</v>
      </c>
      <c r="J163" s="8" t="s">
        <v>216</v>
      </c>
    </row>
    <row r="164" spans="1:10">
      <c r="A164" s="5" t="s">
        <v>557</v>
      </c>
      <c r="B164" s="6">
        <v>44817.630580821758</v>
      </c>
      <c r="C164" s="5" t="s">
        <v>72</v>
      </c>
      <c r="D164" s="11"/>
      <c r="E164" s="8"/>
      <c r="F164" s="9">
        <v>29117.200000000001</v>
      </c>
      <c r="I164" s="7" t="s">
        <v>9</v>
      </c>
      <c r="J164" s="5" t="s">
        <v>75</v>
      </c>
    </row>
    <row r="165" spans="1:10">
      <c r="A165" s="5" t="s">
        <v>557</v>
      </c>
      <c r="B165" s="6">
        <v>44817.630580821758</v>
      </c>
      <c r="C165" s="5" t="s">
        <v>72</v>
      </c>
      <c r="D165" s="11"/>
      <c r="E165" s="8"/>
      <c r="F165" s="9">
        <v>694.1</v>
      </c>
      <c r="I165" s="7" t="s">
        <v>9</v>
      </c>
      <c r="J165" s="8" t="s">
        <v>213</v>
      </c>
    </row>
    <row r="166" spans="1:10">
      <c r="A166" s="10" t="s">
        <v>15</v>
      </c>
      <c r="B166" s="3"/>
      <c r="C166" s="3"/>
      <c r="D166" s="11"/>
      <c r="E166" s="8"/>
      <c r="F166" s="33">
        <f>SUM(F160:G165)</f>
        <v>45704.9</v>
      </c>
      <c r="H166" s="9"/>
      <c r="I166" s="5"/>
      <c r="J166" s="5"/>
    </row>
    <row r="167" spans="1:10" ht="15.75">
      <c r="A167" s="12" t="s">
        <v>16</v>
      </c>
      <c r="B167" s="12" t="s">
        <v>17</v>
      </c>
      <c r="C167" s="12" t="s">
        <v>18</v>
      </c>
      <c r="D167" s="21">
        <v>111808303</v>
      </c>
      <c r="E167" s="8"/>
      <c r="H167" s="9"/>
      <c r="I167" s="5"/>
      <c r="J167" s="5"/>
    </row>
    <row r="170" spans="1:10">
      <c r="A170" s="1" t="s">
        <v>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3" t="s">
        <v>573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103" t="s">
        <v>0</v>
      </c>
      <c r="B172" s="103" t="s">
        <v>2</v>
      </c>
      <c r="C172" s="103" t="s">
        <v>3</v>
      </c>
      <c r="D172" s="103" t="s">
        <v>4</v>
      </c>
      <c r="E172" s="103" t="s">
        <v>5</v>
      </c>
      <c r="F172" s="105" t="s">
        <v>6</v>
      </c>
      <c r="G172" s="106"/>
      <c r="H172" s="107"/>
      <c r="I172" s="103" t="s">
        <v>7</v>
      </c>
      <c r="J172" s="103" t="s">
        <v>8</v>
      </c>
    </row>
    <row r="173" spans="1:10">
      <c r="A173" s="104"/>
      <c r="B173" s="104"/>
      <c r="C173" s="104"/>
      <c r="D173" s="104"/>
      <c r="E173" s="104"/>
      <c r="F173" s="46" t="s">
        <v>9</v>
      </c>
      <c r="G173" s="46" t="s">
        <v>10</v>
      </c>
      <c r="H173" s="46" t="s">
        <v>11</v>
      </c>
      <c r="I173" s="104"/>
      <c r="J173" s="104"/>
    </row>
    <row r="174" spans="1:10">
      <c r="A174" s="5" t="s">
        <v>589</v>
      </c>
      <c r="B174" s="6">
        <v>44818.630405081021</v>
      </c>
      <c r="C174" s="5" t="s">
        <v>72</v>
      </c>
      <c r="D174" s="11">
        <v>72887172</v>
      </c>
      <c r="E174" s="8" t="s">
        <v>215</v>
      </c>
      <c r="H174" s="9">
        <v>2193</v>
      </c>
      <c r="I174" s="5" t="s">
        <v>22</v>
      </c>
      <c r="J174" s="5" t="s">
        <v>75</v>
      </c>
    </row>
    <row r="175" spans="1:10">
      <c r="A175" s="5" t="s">
        <v>589</v>
      </c>
      <c r="B175" s="6">
        <v>44818.630405081021</v>
      </c>
      <c r="C175" s="5" t="s">
        <v>72</v>
      </c>
      <c r="D175" s="11"/>
      <c r="E175" s="8"/>
      <c r="F175" s="9">
        <v>8140</v>
      </c>
      <c r="I175" s="7" t="s">
        <v>9</v>
      </c>
      <c r="J175" s="5" t="s">
        <v>76</v>
      </c>
    </row>
    <row r="176" spans="1:10">
      <c r="A176" s="5" t="s">
        <v>589</v>
      </c>
      <c r="B176" s="6">
        <v>44818.630405081021</v>
      </c>
      <c r="C176" s="5" t="s">
        <v>72</v>
      </c>
      <c r="D176" s="11"/>
      <c r="E176" s="8"/>
      <c r="F176" s="9">
        <v>26260.5</v>
      </c>
      <c r="I176" s="7" t="s">
        <v>9</v>
      </c>
      <c r="J176" s="8" t="s">
        <v>216</v>
      </c>
    </row>
    <row r="177" spans="1:10">
      <c r="A177" s="5" t="s">
        <v>589</v>
      </c>
      <c r="B177" s="6">
        <v>44818.630405081021</v>
      </c>
      <c r="C177" s="5" t="s">
        <v>72</v>
      </c>
      <c r="D177" s="11"/>
      <c r="E177" s="8"/>
      <c r="F177" s="9">
        <v>30428</v>
      </c>
      <c r="I177" s="7" t="s">
        <v>9</v>
      </c>
      <c r="J177" s="5" t="s">
        <v>75</v>
      </c>
    </row>
    <row r="178" spans="1:10">
      <c r="A178" s="5" t="s">
        <v>589</v>
      </c>
      <c r="B178" s="6">
        <v>44818.630405081021</v>
      </c>
      <c r="C178" s="5" t="s">
        <v>72</v>
      </c>
      <c r="D178" s="11"/>
      <c r="E178" s="8"/>
      <c r="F178" s="9">
        <v>14676.5</v>
      </c>
      <c r="I178" s="7" t="s">
        <v>9</v>
      </c>
      <c r="J178" s="5" t="s">
        <v>217</v>
      </c>
    </row>
    <row r="179" spans="1:10">
      <c r="A179" s="10" t="s">
        <v>15</v>
      </c>
      <c r="B179" s="3"/>
      <c r="C179" s="3"/>
      <c r="D179" s="11"/>
      <c r="E179" s="8"/>
      <c r="F179" s="33">
        <f>SUM(F174:G178)</f>
        <v>79505</v>
      </c>
      <c r="H179" s="9"/>
      <c r="I179" s="7"/>
      <c r="J179" s="5"/>
    </row>
    <row r="180" spans="1:10" ht="15.75">
      <c r="A180" s="12" t="s">
        <v>16</v>
      </c>
      <c r="B180" s="12" t="s">
        <v>17</v>
      </c>
      <c r="C180" s="12" t="s">
        <v>18</v>
      </c>
      <c r="D180" s="21">
        <v>111833509</v>
      </c>
      <c r="E180" s="8"/>
      <c r="H180" s="9"/>
      <c r="I180" s="7"/>
      <c r="J180" s="5"/>
    </row>
    <row r="183" spans="1:10">
      <c r="A183" s="1" t="s">
        <v>0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3" t="s">
        <v>606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103" t="s">
        <v>0</v>
      </c>
      <c r="B185" s="103" t="s">
        <v>2</v>
      </c>
      <c r="C185" s="103" t="s">
        <v>3</v>
      </c>
      <c r="D185" s="103" t="s">
        <v>4</v>
      </c>
      <c r="E185" s="103" t="s">
        <v>5</v>
      </c>
      <c r="F185" s="105" t="s">
        <v>6</v>
      </c>
      <c r="G185" s="106"/>
      <c r="H185" s="107"/>
      <c r="I185" s="103" t="s">
        <v>7</v>
      </c>
      <c r="J185" s="103" t="s">
        <v>8</v>
      </c>
    </row>
    <row r="186" spans="1:10">
      <c r="A186" s="104"/>
      <c r="B186" s="104"/>
      <c r="C186" s="104"/>
      <c r="D186" s="104"/>
      <c r="E186" s="104"/>
      <c r="F186" s="46" t="s">
        <v>9</v>
      </c>
      <c r="G186" s="46" t="s">
        <v>10</v>
      </c>
      <c r="H186" s="46" t="s">
        <v>11</v>
      </c>
      <c r="I186" s="104"/>
      <c r="J186" s="104"/>
    </row>
    <row r="187" spans="1:10">
      <c r="A187" s="5" t="s">
        <v>621</v>
      </c>
      <c r="B187" s="6">
        <v>44819.635900937501</v>
      </c>
      <c r="C187" s="5" t="s">
        <v>72</v>
      </c>
      <c r="D187" s="11">
        <v>654680</v>
      </c>
      <c r="E187" s="8" t="s">
        <v>215</v>
      </c>
      <c r="H187" s="9">
        <v>1033</v>
      </c>
      <c r="I187" s="5" t="s">
        <v>22</v>
      </c>
      <c r="J187" s="5" t="s">
        <v>76</v>
      </c>
    </row>
    <row r="188" spans="1:10">
      <c r="A188" s="5" t="s">
        <v>621</v>
      </c>
      <c r="B188" s="6">
        <v>44819.635900937501</v>
      </c>
      <c r="C188" s="5" t="s">
        <v>72</v>
      </c>
      <c r="D188" s="11"/>
      <c r="E188" s="8"/>
      <c r="F188" s="9">
        <v>3409.2</v>
      </c>
      <c r="I188" s="7" t="s">
        <v>9</v>
      </c>
      <c r="J188" s="5" t="s">
        <v>76</v>
      </c>
    </row>
    <row r="189" spans="1:10">
      <c r="A189" s="5" t="s">
        <v>621</v>
      </c>
      <c r="B189" s="6">
        <v>44819.635900937501</v>
      </c>
      <c r="C189" s="5" t="s">
        <v>72</v>
      </c>
      <c r="D189" s="11"/>
      <c r="E189" s="8"/>
      <c r="F189" s="9">
        <v>61337.5</v>
      </c>
      <c r="I189" s="7" t="s">
        <v>9</v>
      </c>
      <c r="J189" s="5" t="s">
        <v>75</v>
      </c>
    </row>
    <row r="190" spans="1:10">
      <c r="A190" s="5" t="s">
        <v>621</v>
      </c>
      <c r="B190" s="6">
        <v>44819.635900937501</v>
      </c>
      <c r="C190" s="5" t="s">
        <v>72</v>
      </c>
      <c r="D190" s="11"/>
      <c r="E190" s="8"/>
      <c r="F190" s="9">
        <v>13573</v>
      </c>
      <c r="I190" s="7" t="s">
        <v>9</v>
      </c>
      <c r="J190" s="5" t="s">
        <v>217</v>
      </c>
    </row>
    <row r="191" spans="1:10">
      <c r="A191" s="10" t="s">
        <v>15</v>
      </c>
      <c r="B191" s="3"/>
      <c r="C191" s="3"/>
      <c r="D191" s="11"/>
      <c r="E191" s="8"/>
      <c r="F191" s="33">
        <f>SUM(F187:G190)</f>
        <v>78319.7</v>
      </c>
      <c r="H191" s="9"/>
      <c r="I191" s="7"/>
      <c r="J191" s="8"/>
    </row>
    <row r="192" spans="1:10" ht="15.75">
      <c r="A192" s="12" t="s">
        <v>16</v>
      </c>
      <c r="B192" s="12" t="s">
        <v>17</v>
      </c>
      <c r="C192" s="12" t="s">
        <v>18</v>
      </c>
      <c r="D192" s="21">
        <v>111833510</v>
      </c>
      <c r="E192" s="8"/>
      <c r="H192" s="9"/>
      <c r="I192" s="7"/>
      <c r="J192" s="8"/>
    </row>
    <row r="195" spans="1:10">
      <c r="A195" s="1" t="s">
        <v>0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3" t="s">
        <v>650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103" t="s">
        <v>0</v>
      </c>
      <c r="B197" s="103" t="s">
        <v>2</v>
      </c>
      <c r="C197" s="103" t="s">
        <v>3</v>
      </c>
      <c r="D197" s="103" t="s">
        <v>4</v>
      </c>
      <c r="E197" s="103" t="s">
        <v>5</v>
      </c>
      <c r="F197" s="105" t="s">
        <v>6</v>
      </c>
      <c r="G197" s="106"/>
      <c r="H197" s="107"/>
      <c r="I197" s="103" t="s">
        <v>7</v>
      </c>
      <c r="J197" s="103" t="s">
        <v>8</v>
      </c>
    </row>
    <row r="198" spans="1:10">
      <c r="A198" s="104"/>
      <c r="B198" s="104"/>
      <c r="C198" s="104"/>
      <c r="D198" s="104"/>
      <c r="E198" s="104"/>
      <c r="F198" s="46" t="s">
        <v>9</v>
      </c>
      <c r="G198" s="46" t="s">
        <v>10</v>
      </c>
      <c r="H198" s="46" t="s">
        <v>11</v>
      </c>
      <c r="I198" s="104"/>
      <c r="J198" s="104"/>
    </row>
    <row r="199" spans="1:10">
      <c r="A199" s="5" t="s">
        <v>674</v>
      </c>
      <c r="B199" s="6">
        <v>44820.628151701392</v>
      </c>
      <c r="C199" s="5" t="s">
        <v>72</v>
      </c>
      <c r="D199" s="11">
        <v>645389</v>
      </c>
      <c r="E199" s="8" t="s">
        <v>215</v>
      </c>
      <c r="H199" s="9">
        <v>264.48</v>
      </c>
      <c r="I199" s="5" t="s">
        <v>22</v>
      </c>
      <c r="J199" s="8" t="s">
        <v>74</v>
      </c>
    </row>
    <row r="200" spans="1:10">
      <c r="A200" s="5" t="s">
        <v>675</v>
      </c>
      <c r="B200" s="6">
        <v>44820.628151701392</v>
      </c>
      <c r="C200" s="5" t="s">
        <v>72</v>
      </c>
      <c r="D200" s="11"/>
      <c r="E200" s="8"/>
      <c r="F200" s="9">
        <v>1</v>
      </c>
      <c r="I200" s="7" t="s">
        <v>9</v>
      </c>
      <c r="J200" s="8" t="s">
        <v>74</v>
      </c>
    </row>
    <row r="201" spans="1:10">
      <c r="A201" s="5" t="s">
        <v>674</v>
      </c>
      <c r="B201" s="6">
        <v>44820.628151701392</v>
      </c>
      <c r="C201" s="5" t="s">
        <v>72</v>
      </c>
      <c r="D201" s="11"/>
      <c r="E201" s="8"/>
      <c r="F201" s="9">
        <v>8679.7999999999993</v>
      </c>
      <c r="I201" s="7" t="s">
        <v>9</v>
      </c>
      <c r="J201" s="5" t="s">
        <v>76</v>
      </c>
    </row>
    <row r="202" spans="1:10">
      <c r="A202" s="5" t="s">
        <v>674</v>
      </c>
      <c r="B202" s="6">
        <v>44820.628151701392</v>
      </c>
      <c r="C202" s="5" t="s">
        <v>72</v>
      </c>
      <c r="D202" s="11"/>
      <c r="E202" s="8"/>
      <c r="F202" s="9">
        <v>20513.599999999999</v>
      </c>
      <c r="I202" s="7" t="s">
        <v>9</v>
      </c>
      <c r="J202" s="8" t="s">
        <v>216</v>
      </c>
    </row>
    <row r="203" spans="1:10">
      <c r="A203" s="5" t="s">
        <v>674</v>
      </c>
      <c r="B203" s="6">
        <v>44820.628151701392</v>
      </c>
      <c r="C203" s="5" t="s">
        <v>72</v>
      </c>
      <c r="D203" s="11"/>
      <c r="E203" s="8"/>
      <c r="F203" s="9">
        <v>29056.6</v>
      </c>
      <c r="I203" s="7" t="s">
        <v>9</v>
      </c>
      <c r="J203" s="5" t="s">
        <v>75</v>
      </c>
    </row>
    <row r="204" spans="1:10">
      <c r="A204" s="5" t="s">
        <v>674</v>
      </c>
      <c r="B204" s="6">
        <v>44820.628151701392</v>
      </c>
      <c r="C204" s="5" t="s">
        <v>72</v>
      </c>
      <c r="D204" s="11"/>
      <c r="E204" s="8"/>
      <c r="F204" s="9">
        <v>20414.3</v>
      </c>
      <c r="I204" s="7" t="s">
        <v>9</v>
      </c>
      <c r="J204" s="5" t="s">
        <v>217</v>
      </c>
    </row>
    <row r="205" spans="1:10">
      <c r="A205" s="5" t="s">
        <v>674</v>
      </c>
      <c r="B205" s="6">
        <v>44820.628151701392</v>
      </c>
      <c r="C205" s="5" t="s">
        <v>72</v>
      </c>
      <c r="D205" s="11"/>
      <c r="E205" s="8"/>
      <c r="F205" s="9">
        <v>2409.4</v>
      </c>
      <c r="I205" s="7" t="s">
        <v>9</v>
      </c>
      <c r="J205" s="8" t="s">
        <v>213</v>
      </c>
    </row>
    <row r="206" spans="1:10">
      <c r="A206" s="10" t="s">
        <v>15</v>
      </c>
      <c r="B206" s="3"/>
      <c r="C206" s="3"/>
      <c r="D206" s="16">
        <f>77594.7+3480</f>
        <v>81074.7</v>
      </c>
      <c r="E206" s="8"/>
      <c r="F206" s="14">
        <f>SUM(F199:G205)</f>
        <v>81074.7</v>
      </c>
      <c r="H206" s="9"/>
      <c r="I206" s="7"/>
      <c r="J206" s="8"/>
    </row>
    <row r="207" spans="1:10">
      <c r="A207" s="12" t="s">
        <v>16</v>
      </c>
      <c r="B207" s="12" t="s">
        <v>17</v>
      </c>
      <c r="C207" s="12" t="s">
        <v>18</v>
      </c>
      <c r="D207" s="11"/>
      <c r="E207" s="8"/>
      <c r="H207" s="9"/>
      <c r="I207" s="7"/>
      <c r="J207" s="8"/>
    </row>
    <row r="208" spans="1:10" ht="15.75">
      <c r="A208" s="5"/>
      <c r="B208" s="6"/>
      <c r="C208" s="5"/>
      <c r="D208" s="21">
        <v>111840903</v>
      </c>
      <c r="E208" s="8"/>
      <c r="H208" s="9"/>
      <c r="I208" s="7"/>
      <c r="J208" s="8"/>
    </row>
    <row r="209" spans="1:10" ht="15.75">
      <c r="A209" s="5"/>
      <c r="B209" s="6"/>
      <c r="C209" s="5"/>
      <c r="D209" s="21">
        <v>111842015</v>
      </c>
      <c r="E209" s="8"/>
      <c r="H209" s="9"/>
      <c r="I209" s="7"/>
      <c r="J209" s="8"/>
    </row>
    <row r="210" spans="1:10">
      <c r="A210" s="5"/>
      <c r="B210" s="6"/>
      <c r="C210" s="5"/>
      <c r="D210" s="11"/>
      <c r="E210" s="8"/>
      <c r="H210" s="9"/>
      <c r="I210" s="7"/>
      <c r="J210" s="8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645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103" t="s">
        <v>0</v>
      </c>
      <c r="B213" s="103" t="s">
        <v>2</v>
      </c>
      <c r="C213" s="103" t="s">
        <v>3</v>
      </c>
      <c r="D213" s="103" t="s">
        <v>4</v>
      </c>
      <c r="E213" s="103" t="s">
        <v>5</v>
      </c>
      <c r="F213" s="105" t="s">
        <v>6</v>
      </c>
      <c r="G213" s="106"/>
      <c r="H213" s="107"/>
      <c r="I213" s="103" t="s">
        <v>7</v>
      </c>
      <c r="J213" s="103" t="s">
        <v>8</v>
      </c>
    </row>
    <row r="214" spans="1:10">
      <c r="A214" s="104"/>
      <c r="B214" s="104"/>
      <c r="C214" s="104"/>
      <c r="D214" s="104"/>
      <c r="E214" s="104"/>
      <c r="F214" s="46" t="s">
        <v>9</v>
      </c>
      <c r="G214" s="46" t="s">
        <v>10</v>
      </c>
      <c r="H214" s="46" t="s">
        <v>11</v>
      </c>
      <c r="I214" s="104"/>
      <c r="J214" s="104"/>
    </row>
    <row r="215" spans="1:10">
      <c r="A215" s="5" t="s">
        <v>676</v>
      </c>
      <c r="B215" s="6">
        <v>44821.622598703703</v>
      </c>
      <c r="C215" s="5" t="s">
        <v>72</v>
      </c>
      <c r="D215" s="11">
        <v>2826411</v>
      </c>
      <c r="E215" s="8" t="s">
        <v>215</v>
      </c>
      <c r="H215" s="9">
        <v>771.84</v>
      </c>
      <c r="I215" s="5" t="s">
        <v>22</v>
      </c>
      <c r="J215" s="5" t="s">
        <v>217</v>
      </c>
    </row>
    <row r="216" spans="1:10">
      <c r="A216" s="5" t="s">
        <v>676</v>
      </c>
      <c r="B216" s="6">
        <v>44821.622598703703</v>
      </c>
      <c r="C216" s="5" t="s">
        <v>72</v>
      </c>
      <c r="D216" s="11">
        <v>656745</v>
      </c>
      <c r="E216" s="8" t="s">
        <v>215</v>
      </c>
      <c r="H216" s="9">
        <v>1020</v>
      </c>
      <c r="I216" s="5" t="s">
        <v>22</v>
      </c>
      <c r="J216" s="5" t="s">
        <v>76</v>
      </c>
    </row>
    <row r="217" spans="1:10">
      <c r="A217" s="5" t="s">
        <v>676</v>
      </c>
      <c r="B217" s="6">
        <v>44821.622598703703</v>
      </c>
      <c r="C217" s="5" t="s">
        <v>72</v>
      </c>
      <c r="D217" s="11">
        <v>656745</v>
      </c>
      <c r="E217" s="8" t="s">
        <v>215</v>
      </c>
      <c r="H217" s="9">
        <v>1340</v>
      </c>
      <c r="I217" s="5" t="s">
        <v>22</v>
      </c>
      <c r="J217" s="5" t="s">
        <v>76</v>
      </c>
    </row>
    <row r="218" spans="1:10">
      <c r="A218" s="5" t="s">
        <v>676</v>
      </c>
      <c r="B218" s="6">
        <v>44821.622598703703</v>
      </c>
      <c r="C218" s="5" t="s">
        <v>72</v>
      </c>
      <c r="D218" s="11"/>
      <c r="E218" s="8"/>
      <c r="F218" s="9">
        <v>13904.7</v>
      </c>
      <c r="I218" s="7" t="s">
        <v>9</v>
      </c>
      <c r="J218" s="5" t="s">
        <v>76</v>
      </c>
    </row>
    <row r="219" spans="1:10">
      <c r="A219" s="5" t="s">
        <v>676</v>
      </c>
      <c r="B219" s="6">
        <v>44821.622598703703</v>
      </c>
      <c r="C219" s="5" t="s">
        <v>72</v>
      </c>
      <c r="D219" s="11"/>
      <c r="E219" s="8"/>
      <c r="F219" s="9">
        <v>46498.1</v>
      </c>
      <c r="I219" s="7" t="s">
        <v>9</v>
      </c>
      <c r="J219" s="8" t="s">
        <v>216</v>
      </c>
    </row>
    <row r="220" spans="1:10">
      <c r="A220" s="5" t="s">
        <v>676</v>
      </c>
      <c r="B220" s="6">
        <v>44821.622598703703</v>
      </c>
      <c r="C220" s="5" t="s">
        <v>72</v>
      </c>
      <c r="D220" s="11"/>
      <c r="E220" s="8"/>
      <c r="F220" s="9">
        <v>80599.3</v>
      </c>
      <c r="I220" s="7" t="s">
        <v>9</v>
      </c>
      <c r="J220" s="5" t="s">
        <v>75</v>
      </c>
    </row>
    <row r="221" spans="1:10">
      <c r="A221" s="5" t="s">
        <v>676</v>
      </c>
      <c r="B221" s="6">
        <v>44821.622598703703</v>
      </c>
      <c r="C221" s="5" t="s">
        <v>72</v>
      </c>
      <c r="D221" s="11"/>
      <c r="E221" s="8"/>
      <c r="F221" s="9">
        <v>19572.3</v>
      </c>
      <c r="I221" s="7" t="s">
        <v>9</v>
      </c>
      <c r="J221" s="5" t="s">
        <v>217</v>
      </c>
    </row>
    <row r="222" spans="1:10">
      <c r="A222" s="10" t="s">
        <v>15</v>
      </c>
      <c r="B222" s="3"/>
      <c r="C222" s="3"/>
      <c r="D222" s="11"/>
      <c r="E222" s="8"/>
      <c r="F222" s="14">
        <f>SUM(F215:G221)</f>
        <v>160574.39999999999</v>
      </c>
      <c r="H222" s="9"/>
      <c r="I222" s="7"/>
      <c r="J222" s="8"/>
    </row>
    <row r="223" spans="1:10" ht="15.75">
      <c r="A223" s="12" t="s">
        <v>16</v>
      </c>
      <c r="B223" s="12" t="s">
        <v>17</v>
      </c>
      <c r="C223" s="12" t="s">
        <v>18</v>
      </c>
      <c r="D223" s="21">
        <v>111841033</v>
      </c>
      <c r="E223" s="8"/>
      <c r="H223" s="9"/>
      <c r="I223" s="7"/>
      <c r="J223" s="8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708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723</v>
      </c>
      <c r="B230" s="6">
        <v>44823.630324907404</v>
      </c>
      <c r="C230" s="5" t="s">
        <v>72</v>
      </c>
      <c r="D230" s="11">
        <v>2937163497</v>
      </c>
      <c r="E230" s="5" t="s">
        <v>73</v>
      </c>
      <c r="H230" s="9">
        <v>1604.75</v>
      </c>
      <c r="I230" s="5" t="s">
        <v>22</v>
      </c>
      <c r="J230" s="5" t="s">
        <v>217</v>
      </c>
    </row>
    <row r="231" spans="1:10">
      <c r="A231" s="5" t="s">
        <v>723</v>
      </c>
      <c r="B231" s="6">
        <v>44823.630324907404</v>
      </c>
      <c r="C231" s="5" t="s">
        <v>72</v>
      </c>
      <c r="D231" s="11"/>
      <c r="E231" s="8"/>
      <c r="F231" s="9">
        <v>25983.200000000001</v>
      </c>
      <c r="I231" s="7" t="s">
        <v>9</v>
      </c>
      <c r="J231" s="5" t="s">
        <v>217</v>
      </c>
    </row>
    <row r="232" spans="1:10">
      <c r="A232" s="10" t="s">
        <v>15</v>
      </c>
      <c r="B232" s="3"/>
      <c r="C232" s="3"/>
      <c r="D232" s="11"/>
      <c r="E232" s="8"/>
      <c r="H232" s="9"/>
      <c r="I232" s="7"/>
      <c r="J232" s="5"/>
    </row>
    <row r="233" spans="1:10" ht="15.75">
      <c r="A233" s="12" t="s">
        <v>16</v>
      </c>
      <c r="B233" s="12" t="s">
        <v>17</v>
      </c>
      <c r="C233" s="12" t="s">
        <v>18</v>
      </c>
      <c r="D233" s="21">
        <v>111856742</v>
      </c>
      <c r="E233" s="8"/>
      <c r="H233" s="9"/>
      <c r="I233" s="7"/>
      <c r="J233" s="5"/>
    </row>
    <row r="236" spans="1:10">
      <c r="A236" s="1" t="s">
        <v>0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3" t="s">
        <v>746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103" t="s">
        <v>0</v>
      </c>
      <c r="B238" s="103" t="s">
        <v>2</v>
      </c>
      <c r="C238" s="103" t="s">
        <v>3</v>
      </c>
      <c r="D238" s="103" t="s">
        <v>4</v>
      </c>
      <c r="E238" s="103" t="s">
        <v>5</v>
      </c>
      <c r="F238" s="105" t="s">
        <v>6</v>
      </c>
      <c r="G238" s="106"/>
      <c r="H238" s="107"/>
      <c r="I238" s="103" t="s">
        <v>7</v>
      </c>
      <c r="J238" s="103" t="s">
        <v>8</v>
      </c>
    </row>
    <row r="239" spans="1:10">
      <c r="A239" s="104"/>
      <c r="B239" s="104"/>
      <c r="C239" s="104"/>
      <c r="D239" s="104"/>
      <c r="E239" s="104"/>
      <c r="F239" s="46" t="s">
        <v>9</v>
      </c>
      <c r="G239" s="46" t="s">
        <v>10</v>
      </c>
      <c r="H239" s="46" t="s">
        <v>11</v>
      </c>
      <c r="I239" s="104"/>
      <c r="J239" s="104"/>
    </row>
    <row r="240" spans="1:10">
      <c r="A240" s="5" t="s">
        <v>761</v>
      </c>
      <c r="B240" s="6">
        <v>44824.637443078704</v>
      </c>
      <c r="C240" s="5" t="s">
        <v>72</v>
      </c>
      <c r="D240" s="7"/>
      <c r="E240" s="8"/>
      <c r="G240" s="9">
        <v>3455.59</v>
      </c>
      <c r="I240" s="7" t="s">
        <v>10</v>
      </c>
      <c r="J240" s="5" t="s">
        <v>75</v>
      </c>
    </row>
    <row r="241" spans="1:10">
      <c r="A241" s="5" t="s">
        <v>761</v>
      </c>
      <c r="B241" s="6">
        <v>44824.637443078704</v>
      </c>
      <c r="C241" s="5" t="s">
        <v>72</v>
      </c>
      <c r="D241" s="7"/>
      <c r="E241" s="8"/>
      <c r="F241" s="9">
        <v>7719.9</v>
      </c>
      <c r="I241" s="7" t="s">
        <v>9</v>
      </c>
      <c r="J241" s="5" t="s">
        <v>76</v>
      </c>
    </row>
    <row r="242" spans="1:10">
      <c r="A242" s="5" t="s">
        <v>761</v>
      </c>
      <c r="B242" s="6">
        <v>44824.637443078704</v>
      </c>
      <c r="C242" s="5" t="s">
        <v>72</v>
      </c>
      <c r="D242" s="7"/>
      <c r="E242" s="8"/>
      <c r="F242" s="9">
        <v>19335.400000000001</v>
      </c>
      <c r="I242" s="7" t="s">
        <v>9</v>
      </c>
      <c r="J242" s="8" t="s">
        <v>216</v>
      </c>
    </row>
    <row r="243" spans="1:10">
      <c r="A243" s="5" t="s">
        <v>761</v>
      </c>
      <c r="B243" s="6">
        <v>44824.637443078704</v>
      </c>
      <c r="C243" s="5" t="s">
        <v>72</v>
      </c>
      <c r="D243" s="7"/>
      <c r="E243" s="8"/>
      <c r="F243" s="9">
        <v>14618.5</v>
      </c>
      <c r="I243" s="7" t="s">
        <v>9</v>
      </c>
      <c r="J243" s="5" t="s">
        <v>75</v>
      </c>
    </row>
    <row r="244" spans="1:10">
      <c r="A244" s="5" t="s">
        <v>761</v>
      </c>
      <c r="B244" s="6">
        <v>44824.637443078704</v>
      </c>
      <c r="C244" s="5" t="s">
        <v>72</v>
      </c>
      <c r="D244" s="7"/>
      <c r="E244" s="8"/>
      <c r="F244" s="9">
        <v>5544.2</v>
      </c>
      <c r="I244" s="7" t="s">
        <v>9</v>
      </c>
      <c r="J244" s="5" t="s">
        <v>217</v>
      </c>
    </row>
    <row r="245" spans="1:10">
      <c r="A245" s="5" t="s">
        <v>761</v>
      </c>
      <c r="B245" s="6">
        <v>44824.637443078704</v>
      </c>
      <c r="C245" s="5" t="s">
        <v>72</v>
      </c>
      <c r="D245" s="7"/>
      <c r="E245" s="8"/>
      <c r="F245" s="9">
        <v>572.1</v>
      </c>
      <c r="I245" s="7" t="s">
        <v>9</v>
      </c>
      <c r="J245" s="8" t="s">
        <v>213</v>
      </c>
    </row>
    <row r="246" spans="1:10">
      <c r="A246" s="10" t="s">
        <v>15</v>
      </c>
      <c r="B246" s="3"/>
      <c r="C246" s="3"/>
      <c r="D246" s="11"/>
      <c r="E246" s="8"/>
      <c r="F246" s="14">
        <f>SUM(F240:G245)</f>
        <v>51245.689999999995</v>
      </c>
      <c r="H246" s="9"/>
      <c r="I246" s="7"/>
      <c r="J246" s="5"/>
    </row>
    <row r="247" spans="1:10" ht="15.75">
      <c r="A247" s="12" t="s">
        <v>16</v>
      </c>
      <c r="B247" s="12" t="s">
        <v>17</v>
      </c>
      <c r="C247" s="12" t="s">
        <v>18</v>
      </c>
      <c r="D247" s="21">
        <v>111856744</v>
      </c>
      <c r="E247" s="8"/>
      <c r="H247" s="9"/>
      <c r="I247" s="7"/>
      <c r="J247" s="5"/>
    </row>
    <row r="250" spans="1:10">
      <c r="A250" s="1" t="s">
        <v>0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3" t="s">
        <v>784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103" t="s">
        <v>0</v>
      </c>
      <c r="B252" s="103" t="s">
        <v>2</v>
      </c>
      <c r="C252" s="103" t="s">
        <v>3</v>
      </c>
      <c r="D252" s="103" t="s">
        <v>4</v>
      </c>
      <c r="E252" s="103" t="s">
        <v>5</v>
      </c>
      <c r="F252" s="105" t="s">
        <v>6</v>
      </c>
      <c r="G252" s="106"/>
      <c r="H252" s="107"/>
      <c r="I252" s="103" t="s">
        <v>7</v>
      </c>
      <c r="J252" s="103" t="s">
        <v>8</v>
      </c>
    </row>
    <row r="253" spans="1:10">
      <c r="A253" s="104"/>
      <c r="B253" s="104"/>
      <c r="C253" s="104"/>
      <c r="D253" s="104"/>
      <c r="E253" s="104"/>
      <c r="F253" s="46" t="s">
        <v>9</v>
      </c>
      <c r="G253" s="46" t="s">
        <v>10</v>
      </c>
      <c r="H253" s="46" t="s">
        <v>11</v>
      </c>
      <c r="I253" s="104"/>
      <c r="J253" s="104"/>
    </row>
    <row r="254" spans="1:10">
      <c r="A254" s="5" t="s">
        <v>797</v>
      </c>
      <c r="B254" s="6">
        <v>44825.630035497685</v>
      </c>
      <c r="C254" s="5" t="s">
        <v>72</v>
      </c>
      <c r="D254" s="11">
        <v>72901369</v>
      </c>
      <c r="E254" s="8" t="s">
        <v>215</v>
      </c>
      <c r="H254" s="9">
        <v>450</v>
      </c>
      <c r="I254" s="5" t="s">
        <v>22</v>
      </c>
      <c r="J254" s="8" t="s">
        <v>74</v>
      </c>
    </row>
    <row r="255" spans="1:10">
      <c r="A255" s="5" t="s">
        <v>798</v>
      </c>
      <c r="B255" s="6">
        <v>44825.630035497685</v>
      </c>
      <c r="C255" s="5" t="s">
        <v>72</v>
      </c>
      <c r="D255" s="11"/>
      <c r="E255" s="8"/>
      <c r="F255" s="9">
        <v>7238.1</v>
      </c>
      <c r="I255" s="7" t="s">
        <v>9</v>
      </c>
      <c r="J255" s="5" t="s">
        <v>76</v>
      </c>
    </row>
    <row r="256" spans="1:10">
      <c r="A256" s="5" t="s">
        <v>797</v>
      </c>
      <c r="B256" s="6">
        <v>44825.630035497685</v>
      </c>
      <c r="C256" s="5" t="s">
        <v>72</v>
      </c>
      <c r="D256" s="11"/>
      <c r="E256" s="8"/>
      <c r="F256" s="9">
        <v>30352.5</v>
      </c>
      <c r="I256" s="7" t="s">
        <v>9</v>
      </c>
      <c r="J256" s="8" t="s">
        <v>216</v>
      </c>
    </row>
    <row r="257" spans="1:10">
      <c r="A257" s="5" t="s">
        <v>797</v>
      </c>
      <c r="B257" s="6">
        <v>44825.630035497685</v>
      </c>
      <c r="C257" s="5" t="s">
        <v>72</v>
      </c>
      <c r="D257" s="11"/>
      <c r="E257" s="8"/>
      <c r="F257" s="9">
        <v>36807.9</v>
      </c>
      <c r="I257" s="7" t="s">
        <v>9</v>
      </c>
      <c r="J257" s="5" t="s">
        <v>75</v>
      </c>
    </row>
    <row r="258" spans="1:10">
      <c r="A258" s="5" t="s">
        <v>797</v>
      </c>
      <c r="B258" s="6">
        <v>44825.630035497685</v>
      </c>
      <c r="C258" s="5" t="s">
        <v>72</v>
      </c>
      <c r="D258" s="11"/>
      <c r="E258" s="8"/>
      <c r="F258" s="9">
        <v>28041.9</v>
      </c>
      <c r="I258" s="7" t="s">
        <v>9</v>
      </c>
      <c r="J258" s="5" t="s">
        <v>217</v>
      </c>
    </row>
    <row r="259" spans="1:10">
      <c r="A259" s="5" t="s">
        <v>797</v>
      </c>
      <c r="B259" s="6">
        <v>44825.630035497685</v>
      </c>
      <c r="C259" s="5" t="s">
        <v>72</v>
      </c>
      <c r="D259" s="11"/>
      <c r="E259" s="8"/>
      <c r="F259" s="9">
        <v>2025</v>
      </c>
      <c r="I259" s="7" t="s">
        <v>9</v>
      </c>
      <c r="J259" s="8" t="s">
        <v>213</v>
      </c>
    </row>
    <row r="260" spans="1:10">
      <c r="A260" s="10" t="s">
        <v>15</v>
      </c>
      <c r="B260" s="3"/>
      <c r="C260" s="3"/>
      <c r="D260" s="11"/>
      <c r="E260" s="8"/>
      <c r="F260" s="33">
        <f>SUM(F254:G259)</f>
        <v>104465.4</v>
      </c>
      <c r="H260" s="9"/>
      <c r="I260" s="7"/>
      <c r="J260" s="5"/>
    </row>
    <row r="261" spans="1:10">
      <c r="A261" s="12" t="s">
        <v>16</v>
      </c>
      <c r="B261" s="12" t="s">
        <v>17</v>
      </c>
      <c r="C261" s="12" t="s">
        <v>18</v>
      </c>
      <c r="D261" s="11"/>
      <c r="E261" s="8"/>
      <c r="H261" s="9"/>
      <c r="I261" s="7"/>
      <c r="J261" s="5"/>
    </row>
    <row r="262" spans="1:10" ht="15.75">
      <c r="D262" s="21">
        <v>111866174</v>
      </c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817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103" t="s">
        <v>0</v>
      </c>
      <c r="B266" s="103" t="s">
        <v>2</v>
      </c>
      <c r="C266" s="103" t="s">
        <v>3</v>
      </c>
      <c r="D266" s="103" t="s">
        <v>4</v>
      </c>
      <c r="E266" s="103" t="s">
        <v>5</v>
      </c>
      <c r="F266" s="105" t="s">
        <v>6</v>
      </c>
      <c r="G266" s="106"/>
      <c r="H266" s="107"/>
      <c r="I266" s="103" t="s">
        <v>7</v>
      </c>
      <c r="J266" s="103" t="s">
        <v>8</v>
      </c>
    </row>
    <row r="267" spans="1:10">
      <c r="A267" s="104"/>
      <c r="B267" s="104"/>
      <c r="C267" s="104"/>
      <c r="D267" s="104"/>
      <c r="E267" s="104"/>
      <c r="F267" s="46" t="s">
        <v>9</v>
      </c>
      <c r="G267" s="46" t="s">
        <v>10</v>
      </c>
      <c r="H267" s="46" t="s">
        <v>11</v>
      </c>
      <c r="I267" s="104"/>
      <c r="J267" s="104"/>
    </row>
    <row r="268" spans="1:10">
      <c r="A268" s="5" t="s">
        <v>829</v>
      </c>
      <c r="B268" s="6">
        <v>44826.630006504631</v>
      </c>
      <c r="C268" s="5" t="s">
        <v>72</v>
      </c>
      <c r="D268" s="11">
        <v>2961673</v>
      </c>
      <c r="E268" s="8" t="s">
        <v>215</v>
      </c>
      <c r="H268" s="9">
        <v>463.31</v>
      </c>
      <c r="I268" s="5" t="s">
        <v>22</v>
      </c>
      <c r="J268" s="5" t="s">
        <v>76</v>
      </c>
    </row>
    <row r="269" spans="1:10">
      <c r="A269" s="5" t="s">
        <v>829</v>
      </c>
      <c r="B269" s="6">
        <v>44826.630006504631</v>
      </c>
      <c r="C269" s="5" t="s">
        <v>72</v>
      </c>
      <c r="D269" s="11">
        <v>2935545</v>
      </c>
      <c r="E269" s="8" t="s">
        <v>215</v>
      </c>
      <c r="H269" s="9">
        <v>96.94</v>
      </c>
      <c r="I269" s="5" t="s">
        <v>22</v>
      </c>
      <c r="J269" s="5" t="s">
        <v>76</v>
      </c>
    </row>
    <row r="270" spans="1:10">
      <c r="A270" s="5" t="s">
        <v>829</v>
      </c>
      <c r="B270" s="6">
        <v>44826.630006504631</v>
      </c>
      <c r="C270" s="5" t="s">
        <v>72</v>
      </c>
      <c r="D270" s="11">
        <v>659512</v>
      </c>
      <c r="E270" s="8" t="s">
        <v>215</v>
      </c>
      <c r="H270" s="9">
        <v>226.24</v>
      </c>
      <c r="I270" s="5" t="s">
        <v>22</v>
      </c>
      <c r="J270" s="8" t="s">
        <v>74</v>
      </c>
    </row>
    <row r="271" spans="1:10">
      <c r="A271" s="5" t="s">
        <v>829</v>
      </c>
      <c r="B271" s="6">
        <v>44826.630006504631</v>
      </c>
      <c r="C271" s="5" t="s">
        <v>72</v>
      </c>
      <c r="D271" s="11"/>
      <c r="E271" s="8"/>
      <c r="F271" s="9">
        <v>4744.3999999999996</v>
      </c>
      <c r="I271" s="7" t="s">
        <v>9</v>
      </c>
      <c r="J271" s="5" t="s">
        <v>76</v>
      </c>
    </row>
    <row r="272" spans="1:10">
      <c r="A272" s="5" t="s">
        <v>829</v>
      </c>
      <c r="B272" s="6">
        <v>44826.630006504631</v>
      </c>
      <c r="C272" s="5" t="s">
        <v>72</v>
      </c>
      <c r="D272" s="11"/>
      <c r="E272" s="8"/>
      <c r="F272" s="9">
        <v>37085.5</v>
      </c>
      <c r="I272" s="7" t="s">
        <v>9</v>
      </c>
      <c r="J272" s="5" t="s">
        <v>75</v>
      </c>
    </row>
    <row r="273" spans="1:10">
      <c r="A273" s="5" t="s">
        <v>829</v>
      </c>
      <c r="B273" s="6">
        <v>44826.630006504631</v>
      </c>
      <c r="C273" s="5" t="s">
        <v>72</v>
      </c>
      <c r="D273" s="11"/>
      <c r="E273" s="8"/>
      <c r="F273" s="9">
        <v>18974.400000000001</v>
      </c>
      <c r="I273" s="7" t="s">
        <v>9</v>
      </c>
      <c r="J273" s="5" t="s">
        <v>217</v>
      </c>
    </row>
    <row r="274" spans="1:10">
      <c r="A274" s="5" t="s">
        <v>829</v>
      </c>
      <c r="B274" s="6">
        <v>44826.630006504631</v>
      </c>
      <c r="C274" s="5" t="s">
        <v>72</v>
      </c>
      <c r="D274" s="11"/>
      <c r="E274" s="8"/>
      <c r="F274" s="9">
        <v>370.8</v>
      </c>
      <c r="I274" s="7" t="s">
        <v>9</v>
      </c>
      <c r="J274" s="8" t="s">
        <v>213</v>
      </c>
    </row>
    <row r="275" spans="1:10">
      <c r="A275" s="10" t="s">
        <v>15</v>
      </c>
      <c r="B275" s="3"/>
      <c r="C275" s="3"/>
      <c r="D275" s="11"/>
      <c r="E275" s="8"/>
      <c r="F275" s="14">
        <f>SUM(F268:G274)</f>
        <v>61175.100000000006</v>
      </c>
      <c r="H275" s="9"/>
      <c r="I275" s="7"/>
      <c r="J275" s="5"/>
    </row>
    <row r="276" spans="1:10" ht="15.75">
      <c r="A276" s="12" t="s">
        <v>16</v>
      </c>
      <c r="B276" s="12" t="s">
        <v>17</v>
      </c>
      <c r="C276" s="12" t="s">
        <v>18</v>
      </c>
      <c r="D276" s="21">
        <v>111866176</v>
      </c>
      <c r="E276" s="8"/>
      <c r="H276" s="9"/>
      <c r="I276" s="7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853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3" t="s">
        <v>0</v>
      </c>
      <c r="B281" s="103" t="s">
        <v>2</v>
      </c>
      <c r="C281" s="103" t="s">
        <v>3</v>
      </c>
      <c r="D281" s="103" t="s">
        <v>4</v>
      </c>
      <c r="E281" s="103" t="s">
        <v>5</v>
      </c>
      <c r="F281" s="105" t="s">
        <v>6</v>
      </c>
      <c r="G281" s="106"/>
      <c r="H281" s="107"/>
      <c r="I281" s="103" t="s">
        <v>7</v>
      </c>
      <c r="J281" s="103" t="s">
        <v>8</v>
      </c>
    </row>
    <row r="282" spans="1:10">
      <c r="A282" s="104"/>
      <c r="B282" s="104"/>
      <c r="C282" s="104"/>
      <c r="D282" s="104"/>
      <c r="E282" s="104"/>
      <c r="F282" s="46" t="s">
        <v>9</v>
      </c>
      <c r="G282" s="46" t="s">
        <v>10</v>
      </c>
      <c r="H282" s="46" t="s">
        <v>11</v>
      </c>
      <c r="I282" s="104"/>
      <c r="J282" s="104"/>
    </row>
    <row r="283" spans="1:10">
      <c r="A283" s="5" t="s">
        <v>878</v>
      </c>
      <c r="B283" s="6">
        <v>44827.658511122689</v>
      </c>
      <c r="C283" s="5" t="s">
        <v>72</v>
      </c>
      <c r="D283" s="11">
        <v>1990495</v>
      </c>
      <c r="E283" s="5" t="s">
        <v>73</v>
      </c>
      <c r="H283" s="9">
        <v>30000</v>
      </c>
      <c r="I283" s="5" t="s">
        <v>22</v>
      </c>
      <c r="J283" s="8" t="s">
        <v>74</v>
      </c>
    </row>
    <row r="284" spans="1:10">
      <c r="A284" s="5" t="s">
        <v>878</v>
      </c>
      <c r="B284" s="6">
        <v>44827.658511122689</v>
      </c>
      <c r="C284" s="5" t="s">
        <v>72</v>
      </c>
      <c r="D284" s="11">
        <v>22496540</v>
      </c>
      <c r="E284" s="5" t="s">
        <v>73</v>
      </c>
      <c r="H284" s="9">
        <v>49937</v>
      </c>
      <c r="I284" s="5" t="s">
        <v>22</v>
      </c>
      <c r="J284" s="8" t="s">
        <v>74</v>
      </c>
    </row>
    <row r="285" spans="1:10">
      <c r="A285" s="5" t="s">
        <v>878</v>
      </c>
      <c r="B285" s="6">
        <v>44827.658511122689</v>
      </c>
      <c r="C285" s="5" t="s">
        <v>72</v>
      </c>
      <c r="D285" s="11"/>
      <c r="E285" s="8"/>
      <c r="F285" s="9">
        <v>20767.599999999999</v>
      </c>
      <c r="I285" s="7" t="s">
        <v>9</v>
      </c>
      <c r="J285" s="5" t="s">
        <v>76</v>
      </c>
    </row>
    <row r="286" spans="1:10">
      <c r="A286" s="5" t="s">
        <v>878</v>
      </c>
      <c r="B286" s="6">
        <v>44827.658511122689</v>
      </c>
      <c r="C286" s="5" t="s">
        <v>72</v>
      </c>
      <c r="D286" s="11"/>
      <c r="E286" s="8"/>
      <c r="F286" s="9">
        <v>22981.1</v>
      </c>
      <c r="I286" s="7" t="s">
        <v>9</v>
      </c>
      <c r="J286" s="5" t="s">
        <v>75</v>
      </c>
    </row>
    <row r="287" spans="1:10">
      <c r="A287" s="5" t="s">
        <v>878</v>
      </c>
      <c r="B287" s="6">
        <v>44827.658511122689</v>
      </c>
      <c r="C287" s="5" t="s">
        <v>72</v>
      </c>
      <c r="D287" s="11"/>
      <c r="E287" s="8"/>
      <c r="F287" s="9">
        <v>55.3</v>
      </c>
      <c r="I287" s="7" t="s">
        <v>9</v>
      </c>
      <c r="J287" s="8" t="s">
        <v>213</v>
      </c>
    </row>
    <row r="288" spans="1:10">
      <c r="A288" s="10" t="s">
        <v>15</v>
      </c>
      <c r="B288" s="3"/>
      <c r="C288" s="3"/>
      <c r="D288" s="11"/>
      <c r="E288" s="8"/>
      <c r="F288" s="14">
        <f>SUM(F283:G287)</f>
        <v>43804</v>
      </c>
      <c r="H288" s="9"/>
      <c r="I288" s="7"/>
      <c r="J288" s="5"/>
    </row>
    <row r="289" spans="1:10" ht="15.75">
      <c r="A289" s="12" t="s">
        <v>16</v>
      </c>
      <c r="B289" s="12" t="s">
        <v>17</v>
      </c>
      <c r="C289" s="12" t="s">
        <v>18</v>
      </c>
      <c r="D289" s="21">
        <v>111883127</v>
      </c>
      <c r="E289" s="8"/>
      <c r="H289" s="9"/>
      <c r="I289" s="7"/>
      <c r="J289" s="5"/>
    </row>
    <row r="292" spans="1:10">
      <c r="A292" s="1" t="s">
        <v>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3" t="s">
        <v>855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103" t="s">
        <v>0</v>
      </c>
      <c r="B294" s="103" t="s">
        <v>2</v>
      </c>
      <c r="C294" s="103" t="s">
        <v>3</v>
      </c>
      <c r="D294" s="103" t="s">
        <v>4</v>
      </c>
      <c r="E294" s="103" t="s">
        <v>5</v>
      </c>
      <c r="F294" s="105" t="s">
        <v>6</v>
      </c>
      <c r="G294" s="106"/>
      <c r="H294" s="107"/>
      <c r="I294" s="103" t="s">
        <v>7</v>
      </c>
      <c r="J294" s="103" t="s">
        <v>8</v>
      </c>
    </row>
    <row r="295" spans="1:10">
      <c r="A295" s="104"/>
      <c r="B295" s="104"/>
      <c r="C295" s="104"/>
      <c r="D295" s="104"/>
      <c r="E295" s="104"/>
      <c r="F295" s="46" t="s">
        <v>9</v>
      </c>
      <c r="G295" s="46" t="s">
        <v>10</v>
      </c>
      <c r="H295" s="46" t="s">
        <v>11</v>
      </c>
      <c r="I295" s="104"/>
      <c r="J295" s="104"/>
    </row>
    <row r="296" spans="1:10">
      <c r="A296" s="5" t="s">
        <v>882</v>
      </c>
      <c r="B296" s="6">
        <v>44828.628826932872</v>
      </c>
      <c r="C296" s="5" t="s">
        <v>72</v>
      </c>
      <c r="D296" s="11">
        <v>2905076</v>
      </c>
      <c r="E296" s="8" t="s">
        <v>215</v>
      </c>
      <c r="H296" s="9">
        <v>5612.36</v>
      </c>
      <c r="I296" s="5" t="s">
        <v>22</v>
      </c>
      <c r="J296" s="5" t="s">
        <v>76</v>
      </c>
    </row>
    <row r="297" spans="1:10">
      <c r="A297" s="5" t="s">
        <v>882</v>
      </c>
      <c r="B297" s="6">
        <v>44828.628826932872</v>
      </c>
      <c r="C297" s="5" t="s">
        <v>72</v>
      </c>
      <c r="D297" s="11">
        <v>2846455</v>
      </c>
      <c r="E297" s="8" t="s">
        <v>215</v>
      </c>
      <c r="H297" s="9">
        <v>1244.5999999999999</v>
      </c>
      <c r="I297" s="5" t="s">
        <v>22</v>
      </c>
      <c r="J297" s="5" t="s">
        <v>76</v>
      </c>
    </row>
    <row r="298" spans="1:10">
      <c r="A298" s="5" t="s">
        <v>882</v>
      </c>
      <c r="B298" s="6">
        <v>44828.628826932872</v>
      </c>
      <c r="C298" s="5" t="s">
        <v>72</v>
      </c>
      <c r="D298" s="11"/>
      <c r="E298" s="8"/>
      <c r="F298" s="9">
        <v>12306.2</v>
      </c>
      <c r="I298" s="7" t="s">
        <v>9</v>
      </c>
      <c r="J298" s="5" t="s">
        <v>76</v>
      </c>
    </row>
    <row r="299" spans="1:10">
      <c r="A299" s="5" t="s">
        <v>882</v>
      </c>
      <c r="B299" s="6">
        <v>44828.628826932872</v>
      </c>
      <c r="C299" s="5" t="s">
        <v>72</v>
      </c>
      <c r="D299" s="11"/>
      <c r="E299" s="8"/>
      <c r="F299" s="9">
        <v>98465.4</v>
      </c>
      <c r="I299" s="7" t="s">
        <v>9</v>
      </c>
      <c r="J299" s="8" t="s">
        <v>216</v>
      </c>
    </row>
    <row r="300" spans="1:10">
      <c r="A300" s="5" t="s">
        <v>882</v>
      </c>
      <c r="B300" s="6">
        <v>44828.628826932872</v>
      </c>
      <c r="C300" s="5" t="s">
        <v>72</v>
      </c>
      <c r="D300" s="11"/>
      <c r="E300" s="8"/>
      <c r="F300" s="9">
        <v>49480.7</v>
      </c>
      <c r="I300" s="7" t="s">
        <v>9</v>
      </c>
      <c r="J300" s="5" t="s">
        <v>75</v>
      </c>
    </row>
    <row r="301" spans="1:10">
      <c r="A301" s="5" t="s">
        <v>882</v>
      </c>
      <c r="B301" s="6">
        <v>44828.628826932872</v>
      </c>
      <c r="C301" s="5" t="s">
        <v>72</v>
      </c>
      <c r="D301" s="11"/>
      <c r="E301" s="8"/>
      <c r="F301" s="9">
        <v>46019.8</v>
      </c>
      <c r="I301" s="7" t="s">
        <v>9</v>
      </c>
      <c r="J301" s="5" t="s">
        <v>217</v>
      </c>
    </row>
    <row r="302" spans="1:10">
      <c r="A302" s="5" t="s">
        <v>882</v>
      </c>
      <c r="B302" s="6">
        <v>44828.628826932872</v>
      </c>
      <c r="C302" s="5" t="s">
        <v>72</v>
      </c>
      <c r="D302" s="11"/>
      <c r="E302" s="8"/>
      <c r="F302" s="9">
        <v>26334.799999999999</v>
      </c>
      <c r="I302" s="7" t="s">
        <v>9</v>
      </c>
      <c r="J302" s="8" t="s">
        <v>213</v>
      </c>
    </row>
    <row r="303" spans="1:10">
      <c r="A303" s="10" t="s">
        <v>15</v>
      </c>
      <c r="B303" s="3"/>
      <c r="C303" s="3"/>
      <c r="D303" s="11"/>
      <c r="E303" s="8"/>
      <c r="F303" s="14">
        <f>SUM(F296:G302)</f>
        <v>232606.89999999997</v>
      </c>
      <c r="H303" s="9"/>
      <c r="I303" s="7"/>
      <c r="J303" s="5"/>
    </row>
    <row r="304" spans="1:10" ht="15.75">
      <c r="A304" s="12" t="s">
        <v>16</v>
      </c>
      <c r="B304" s="12" t="s">
        <v>17</v>
      </c>
      <c r="C304" s="12" t="s">
        <v>18</v>
      </c>
      <c r="D304" s="21">
        <v>111883128</v>
      </c>
      <c r="E304" s="8"/>
      <c r="H304" s="9"/>
      <c r="I304" s="7"/>
      <c r="J304" s="5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911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3" t="s">
        <v>0</v>
      </c>
      <c r="B309" s="103" t="s">
        <v>2</v>
      </c>
      <c r="C309" s="103" t="s">
        <v>3</v>
      </c>
      <c r="D309" s="103" t="s">
        <v>4</v>
      </c>
      <c r="E309" s="103" t="s">
        <v>5</v>
      </c>
      <c r="F309" s="105" t="s">
        <v>6</v>
      </c>
      <c r="G309" s="106"/>
      <c r="H309" s="107"/>
      <c r="I309" s="103" t="s">
        <v>7</v>
      </c>
      <c r="J309" s="103" t="s">
        <v>8</v>
      </c>
    </row>
    <row r="310" spans="1:10">
      <c r="A310" s="104"/>
      <c r="B310" s="104"/>
      <c r="C310" s="104"/>
      <c r="D310" s="104"/>
      <c r="E310" s="104"/>
      <c r="F310" s="46" t="s">
        <v>9</v>
      </c>
      <c r="G310" s="46" t="s">
        <v>10</v>
      </c>
      <c r="H310" s="46" t="s">
        <v>11</v>
      </c>
      <c r="I310" s="104"/>
      <c r="J310" s="104"/>
    </row>
    <row r="311" spans="1:10">
      <c r="A311" s="5" t="s">
        <v>925</v>
      </c>
      <c r="B311" s="6">
        <v>44830.625682673613</v>
      </c>
      <c r="C311" s="5" t="s">
        <v>72</v>
      </c>
      <c r="D311" s="11"/>
      <c r="E311" s="8"/>
      <c r="F311" s="9">
        <v>7824.1</v>
      </c>
      <c r="I311" s="7" t="s">
        <v>9</v>
      </c>
      <c r="J311" s="8" t="s">
        <v>216</v>
      </c>
    </row>
    <row r="312" spans="1:10">
      <c r="A312" s="5" t="s">
        <v>925</v>
      </c>
      <c r="B312" s="6">
        <v>44830.625682673613</v>
      </c>
      <c r="C312" s="5" t="s">
        <v>72</v>
      </c>
      <c r="D312" s="11"/>
      <c r="E312" s="8"/>
      <c r="F312" s="9">
        <v>9804.2999999999993</v>
      </c>
      <c r="I312" s="7" t="s">
        <v>9</v>
      </c>
      <c r="J312" s="5" t="s">
        <v>217</v>
      </c>
    </row>
    <row r="313" spans="1:10">
      <c r="A313" s="10" t="s">
        <v>15</v>
      </c>
      <c r="B313" s="3"/>
      <c r="C313" s="3"/>
      <c r="D313" s="11"/>
      <c r="E313" s="8"/>
      <c r="F313" s="33">
        <f>SUM(F311:G312)</f>
        <v>17628.400000000001</v>
      </c>
      <c r="H313" s="9"/>
      <c r="I313" s="7"/>
      <c r="J313" s="8"/>
    </row>
    <row r="314" spans="1:10" ht="15.75">
      <c r="A314" s="12" t="s">
        <v>16</v>
      </c>
      <c r="B314" s="12" t="s">
        <v>17</v>
      </c>
      <c r="C314" s="12" t="s">
        <v>18</v>
      </c>
      <c r="D314" s="21">
        <v>111897423</v>
      </c>
      <c r="E314" s="8"/>
      <c r="H314" s="9"/>
      <c r="I314" s="7"/>
      <c r="J314" s="8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952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3" t="s">
        <v>0</v>
      </c>
      <c r="B319" s="103" t="s">
        <v>2</v>
      </c>
      <c r="C319" s="103" t="s">
        <v>3</v>
      </c>
      <c r="D319" s="103" t="s">
        <v>4</v>
      </c>
      <c r="E319" s="103" t="s">
        <v>5</v>
      </c>
      <c r="F319" s="105" t="s">
        <v>6</v>
      </c>
      <c r="G319" s="106"/>
      <c r="H319" s="107"/>
      <c r="I319" s="103" t="s">
        <v>7</v>
      </c>
      <c r="J319" s="103" t="s">
        <v>8</v>
      </c>
    </row>
    <row r="320" spans="1:10">
      <c r="A320" s="104"/>
      <c r="B320" s="104"/>
      <c r="C320" s="104"/>
      <c r="D320" s="104"/>
      <c r="E320" s="104"/>
      <c r="F320" s="46" t="s">
        <v>9</v>
      </c>
      <c r="G320" s="46" t="s">
        <v>10</v>
      </c>
      <c r="H320" s="46" t="s">
        <v>11</v>
      </c>
      <c r="I320" s="104"/>
      <c r="J320" s="104"/>
    </row>
    <row r="321" spans="1:10">
      <c r="A321" s="5" t="s">
        <v>967</v>
      </c>
      <c r="B321" s="6">
        <v>44831.633992939816</v>
      </c>
      <c r="C321" s="5" t="s">
        <v>72</v>
      </c>
      <c r="D321" s="11"/>
      <c r="E321" s="8"/>
      <c r="G321" s="9">
        <v>1695.2</v>
      </c>
      <c r="I321" s="7" t="s">
        <v>10</v>
      </c>
      <c r="J321" s="5" t="s">
        <v>75</v>
      </c>
    </row>
    <row r="322" spans="1:10">
      <c r="A322" s="5" t="s">
        <v>967</v>
      </c>
      <c r="B322" s="6">
        <v>44831.633992939816</v>
      </c>
      <c r="C322" s="5" t="s">
        <v>72</v>
      </c>
      <c r="D322" s="11">
        <v>2843871</v>
      </c>
      <c r="E322" s="8" t="s">
        <v>215</v>
      </c>
      <c r="H322" s="9">
        <v>3106.56</v>
      </c>
      <c r="I322" s="5" t="s">
        <v>22</v>
      </c>
      <c r="J322" s="5" t="s">
        <v>217</v>
      </c>
    </row>
    <row r="323" spans="1:10">
      <c r="A323" s="5" t="s">
        <v>967</v>
      </c>
      <c r="B323" s="6">
        <v>44831.633992939816</v>
      </c>
      <c r="C323" s="5" t="s">
        <v>72</v>
      </c>
      <c r="D323" s="11">
        <v>2848863</v>
      </c>
      <c r="E323" s="8" t="s">
        <v>215</v>
      </c>
      <c r="H323" s="9">
        <v>151.96</v>
      </c>
      <c r="I323" s="5" t="s">
        <v>22</v>
      </c>
      <c r="J323" s="5" t="s">
        <v>217</v>
      </c>
    </row>
    <row r="324" spans="1:10">
      <c r="A324" s="5" t="s">
        <v>967</v>
      </c>
      <c r="B324" s="6">
        <v>44831.633992939816</v>
      </c>
      <c r="C324" s="5" t="s">
        <v>72</v>
      </c>
      <c r="D324" s="11">
        <v>2844338</v>
      </c>
      <c r="E324" s="8" t="s">
        <v>215</v>
      </c>
      <c r="H324" s="9">
        <v>864.95</v>
      </c>
      <c r="I324" s="5" t="s">
        <v>22</v>
      </c>
      <c r="J324" s="5" t="s">
        <v>217</v>
      </c>
    </row>
    <row r="325" spans="1:10">
      <c r="A325" s="5" t="s">
        <v>967</v>
      </c>
      <c r="B325" s="6">
        <v>44831.633992939816</v>
      </c>
      <c r="C325" s="5" t="s">
        <v>72</v>
      </c>
      <c r="D325" s="11">
        <v>43219820</v>
      </c>
      <c r="E325" s="8" t="s">
        <v>215</v>
      </c>
      <c r="H325" s="9">
        <v>3185</v>
      </c>
      <c r="I325" s="5" t="s">
        <v>22</v>
      </c>
      <c r="J325" s="5" t="s">
        <v>75</v>
      </c>
    </row>
    <row r="326" spans="1:10">
      <c r="A326" s="5" t="s">
        <v>967</v>
      </c>
      <c r="B326" s="6">
        <v>44831.633992939816</v>
      </c>
      <c r="C326" s="5" t="s">
        <v>72</v>
      </c>
      <c r="D326" s="11">
        <v>3220301</v>
      </c>
      <c r="E326" s="8" t="s">
        <v>215</v>
      </c>
      <c r="H326" s="9">
        <v>257.27999999999997</v>
      </c>
      <c r="I326" s="5" t="s">
        <v>22</v>
      </c>
      <c r="J326" s="5" t="s">
        <v>76</v>
      </c>
    </row>
    <row r="327" spans="1:10">
      <c r="A327" s="5" t="s">
        <v>967</v>
      </c>
      <c r="B327" s="6">
        <v>44831.633992939816</v>
      </c>
      <c r="C327" s="5" t="s">
        <v>72</v>
      </c>
      <c r="D327" s="11"/>
      <c r="E327" s="8"/>
      <c r="F327" s="9">
        <v>3625</v>
      </c>
      <c r="I327" s="7" t="s">
        <v>9</v>
      </c>
      <c r="J327" s="5" t="s">
        <v>76</v>
      </c>
    </row>
    <row r="328" spans="1:10">
      <c r="A328" s="5" t="s">
        <v>967</v>
      </c>
      <c r="B328" s="6">
        <v>44831.633992939816</v>
      </c>
      <c r="C328" s="5" t="s">
        <v>72</v>
      </c>
      <c r="D328" s="11"/>
      <c r="E328" s="8"/>
      <c r="F328" s="9">
        <v>70026.5</v>
      </c>
      <c r="I328" s="7" t="s">
        <v>9</v>
      </c>
      <c r="J328" s="5" t="s">
        <v>75</v>
      </c>
    </row>
    <row r="329" spans="1:10">
      <c r="A329" s="5" t="s">
        <v>967</v>
      </c>
      <c r="B329" s="6">
        <v>44831.633992939816</v>
      </c>
      <c r="C329" s="5" t="s">
        <v>72</v>
      </c>
      <c r="D329" s="11"/>
      <c r="E329" s="8"/>
      <c r="F329" s="9">
        <v>14653.9</v>
      </c>
      <c r="I329" s="7" t="s">
        <v>9</v>
      </c>
      <c r="J329" s="5" t="s">
        <v>217</v>
      </c>
    </row>
    <row r="330" spans="1:10">
      <c r="A330" s="5" t="s">
        <v>967</v>
      </c>
      <c r="B330" s="6">
        <v>44831.633992939816</v>
      </c>
      <c r="C330" s="5" t="s">
        <v>72</v>
      </c>
      <c r="D330" s="11"/>
      <c r="E330" s="8"/>
      <c r="F330" s="9">
        <v>1173.0999999999999</v>
      </c>
      <c r="I330" s="7" t="s">
        <v>9</v>
      </c>
      <c r="J330" s="8" t="s">
        <v>213</v>
      </c>
    </row>
    <row r="331" spans="1:10">
      <c r="A331" s="10" t="s">
        <v>15</v>
      </c>
      <c r="B331" s="3"/>
      <c r="C331" s="3"/>
      <c r="D331" s="11"/>
      <c r="E331" s="8"/>
      <c r="F331" s="14">
        <f>SUM(F321:G330)</f>
        <v>91173.7</v>
      </c>
      <c r="H331" s="9"/>
      <c r="I331" s="7"/>
      <c r="J331" s="5"/>
    </row>
    <row r="332" spans="1:10" ht="15.75">
      <c r="A332" s="12" t="s">
        <v>16</v>
      </c>
      <c r="B332" s="12" t="s">
        <v>17</v>
      </c>
      <c r="C332" s="12" t="s">
        <v>18</v>
      </c>
      <c r="D332" s="21">
        <v>111897424</v>
      </c>
      <c r="E332" s="8"/>
      <c r="H332" s="9"/>
      <c r="I332" s="7"/>
      <c r="J332" s="5"/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990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103" t="s">
        <v>0</v>
      </c>
      <c r="B337" s="103" t="s">
        <v>2</v>
      </c>
      <c r="C337" s="103" t="s">
        <v>3</v>
      </c>
      <c r="D337" s="103" t="s">
        <v>4</v>
      </c>
      <c r="E337" s="103" t="s">
        <v>5</v>
      </c>
      <c r="F337" s="105" t="s">
        <v>6</v>
      </c>
      <c r="G337" s="106"/>
      <c r="H337" s="107"/>
      <c r="I337" s="103" t="s">
        <v>7</v>
      </c>
      <c r="J337" s="103" t="s">
        <v>8</v>
      </c>
    </row>
    <row r="338" spans="1:10">
      <c r="A338" s="104"/>
      <c r="B338" s="104"/>
      <c r="C338" s="104"/>
      <c r="D338" s="104"/>
      <c r="E338" s="104"/>
      <c r="F338" s="46" t="s">
        <v>9</v>
      </c>
      <c r="G338" s="46" t="s">
        <v>10</v>
      </c>
      <c r="H338" s="46" t="s">
        <v>11</v>
      </c>
      <c r="I338" s="104"/>
      <c r="J338" s="104"/>
    </row>
    <row r="339" spans="1:10">
      <c r="A339" s="5" t="s">
        <v>1003</v>
      </c>
      <c r="B339" s="6">
        <v>44832.646631840274</v>
      </c>
      <c r="C339" s="5" t="s">
        <v>72</v>
      </c>
      <c r="D339" s="11"/>
      <c r="E339" s="8"/>
      <c r="G339" s="9">
        <v>6890.33</v>
      </c>
      <c r="I339" s="7" t="s">
        <v>10</v>
      </c>
      <c r="J339" s="8" t="s">
        <v>74</v>
      </c>
    </row>
    <row r="340" spans="1:10">
      <c r="A340" s="5" t="s">
        <v>1003</v>
      </c>
      <c r="B340" s="6">
        <v>44832.646631840274</v>
      </c>
      <c r="C340" s="5" t="s">
        <v>72</v>
      </c>
      <c r="D340" s="11">
        <v>10645735</v>
      </c>
      <c r="E340" s="8" t="s">
        <v>215</v>
      </c>
      <c r="H340" s="9">
        <v>1020</v>
      </c>
      <c r="I340" s="5" t="s">
        <v>22</v>
      </c>
      <c r="J340" s="8" t="s">
        <v>216</v>
      </c>
    </row>
    <row r="341" spans="1:10">
      <c r="A341" s="5" t="s">
        <v>1003</v>
      </c>
      <c r="B341" s="6">
        <v>44832.646631840274</v>
      </c>
      <c r="C341" s="5" t="s">
        <v>72</v>
      </c>
      <c r="D341" s="11"/>
      <c r="E341" s="8"/>
      <c r="F341" s="9">
        <v>15169</v>
      </c>
      <c r="I341" s="7" t="s">
        <v>9</v>
      </c>
      <c r="J341" s="5" t="s">
        <v>76</v>
      </c>
    </row>
    <row r="342" spans="1:10">
      <c r="A342" s="5" t="s">
        <v>1003</v>
      </c>
      <c r="B342" s="6">
        <v>44832.646631840274</v>
      </c>
      <c r="C342" s="5" t="s">
        <v>72</v>
      </c>
      <c r="D342" s="11"/>
      <c r="E342" s="8"/>
      <c r="F342" s="9">
        <v>19274.7</v>
      </c>
      <c r="I342" s="7" t="s">
        <v>9</v>
      </c>
      <c r="J342" s="8" t="s">
        <v>216</v>
      </c>
    </row>
    <row r="343" spans="1:10">
      <c r="A343" s="5" t="s">
        <v>1003</v>
      </c>
      <c r="B343" s="6">
        <v>44832.646631840274</v>
      </c>
      <c r="C343" s="5" t="s">
        <v>72</v>
      </c>
      <c r="D343" s="11"/>
      <c r="E343" s="8"/>
      <c r="F343" s="9">
        <v>92383.4</v>
      </c>
      <c r="I343" s="7" t="s">
        <v>9</v>
      </c>
      <c r="J343" s="5" t="s">
        <v>75</v>
      </c>
    </row>
    <row r="344" spans="1:10">
      <c r="A344" s="5" t="s">
        <v>1003</v>
      </c>
      <c r="B344" s="6">
        <v>44832.646631840274</v>
      </c>
      <c r="C344" s="5" t="s">
        <v>72</v>
      </c>
      <c r="D344" s="11"/>
      <c r="E344" s="8"/>
      <c r="F344" s="9">
        <v>13729.2</v>
      </c>
      <c r="I344" s="7" t="s">
        <v>9</v>
      </c>
      <c r="J344" s="5" t="s">
        <v>217</v>
      </c>
    </row>
    <row r="345" spans="1:10">
      <c r="A345" s="5" t="s">
        <v>1003</v>
      </c>
      <c r="B345" s="6">
        <v>44832.646631840274</v>
      </c>
      <c r="C345" s="5" t="s">
        <v>72</v>
      </c>
      <c r="D345" s="11"/>
      <c r="E345" s="8"/>
      <c r="F345" s="9">
        <v>65.099999999999994</v>
      </c>
      <c r="I345" s="7" t="s">
        <v>9</v>
      </c>
      <c r="J345" s="8" t="s">
        <v>213</v>
      </c>
    </row>
    <row r="346" spans="1:10">
      <c r="A346" s="10" t="s">
        <v>15</v>
      </c>
      <c r="B346" s="3"/>
      <c r="C346" s="3"/>
      <c r="D346" s="11"/>
      <c r="E346" s="8"/>
      <c r="F346" s="34">
        <f>SUM(F339:G345)</f>
        <v>147511.73000000001</v>
      </c>
      <c r="H346" s="9"/>
      <c r="I346" s="7"/>
      <c r="J346" s="8"/>
    </row>
    <row r="347" spans="1:10" ht="15.75">
      <c r="A347" s="12" t="s">
        <v>16</v>
      </c>
      <c r="B347" s="12" t="s">
        <v>17</v>
      </c>
      <c r="C347" s="12" t="s">
        <v>18</v>
      </c>
      <c r="D347" s="21">
        <v>111916830</v>
      </c>
      <c r="E347" s="8"/>
      <c r="H347" s="9"/>
      <c r="I347" s="7"/>
      <c r="J347" s="8"/>
    </row>
    <row r="350" spans="1:10">
      <c r="A350" s="1" t="s">
        <v>0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3" t="s">
        <v>1023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103" t="s">
        <v>0</v>
      </c>
      <c r="B352" s="103" t="s">
        <v>2</v>
      </c>
      <c r="C352" s="103" t="s">
        <v>3</v>
      </c>
      <c r="D352" s="103" t="s">
        <v>4</v>
      </c>
      <c r="E352" s="103" t="s">
        <v>5</v>
      </c>
      <c r="F352" s="105" t="s">
        <v>6</v>
      </c>
      <c r="G352" s="106"/>
      <c r="H352" s="107"/>
      <c r="I352" s="103" t="s">
        <v>7</v>
      </c>
      <c r="J352" s="103" t="s">
        <v>8</v>
      </c>
    </row>
    <row r="353" spans="1:10">
      <c r="A353" s="104"/>
      <c r="B353" s="104"/>
      <c r="C353" s="104"/>
      <c r="D353" s="104"/>
      <c r="E353" s="104"/>
      <c r="F353" s="46" t="s">
        <v>9</v>
      </c>
      <c r="G353" s="46" t="s">
        <v>10</v>
      </c>
      <c r="H353" s="46" t="s">
        <v>11</v>
      </c>
      <c r="I353" s="104"/>
      <c r="J353" s="104"/>
    </row>
    <row r="354" spans="1:10">
      <c r="A354" s="5" t="s">
        <v>1036</v>
      </c>
      <c r="B354" s="6">
        <v>44833.639962685185</v>
      </c>
      <c r="C354" s="5" t="s">
        <v>72</v>
      </c>
      <c r="D354" s="11"/>
      <c r="E354" s="8"/>
      <c r="G354" s="9">
        <v>4524.8500000000004</v>
      </c>
      <c r="I354" s="7" t="s">
        <v>10</v>
      </c>
      <c r="J354" s="5" t="s">
        <v>75</v>
      </c>
    </row>
    <row r="355" spans="1:10">
      <c r="A355" s="5" t="s">
        <v>1036</v>
      </c>
      <c r="B355" s="6">
        <v>44833.639962685185</v>
      </c>
      <c r="C355" s="5" t="s">
        <v>72</v>
      </c>
      <c r="D355" s="11">
        <v>140122</v>
      </c>
      <c r="E355" s="5" t="s">
        <v>284</v>
      </c>
      <c r="H355" s="9">
        <v>6865.77</v>
      </c>
      <c r="I355" s="5" t="s">
        <v>22</v>
      </c>
      <c r="J355" s="8" t="s">
        <v>213</v>
      </c>
    </row>
    <row r="356" spans="1:10">
      <c r="A356" s="5" t="s">
        <v>1036</v>
      </c>
      <c r="B356" s="6">
        <v>44833.639962685185</v>
      </c>
      <c r="C356" s="5" t="s">
        <v>72</v>
      </c>
      <c r="D356" s="11"/>
      <c r="E356" s="8"/>
      <c r="F356" s="9">
        <v>1244</v>
      </c>
      <c r="I356" s="7" t="s">
        <v>9</v>
      </c>
      <c r="J356" s="5" t="s">
        <v>76</v>
      </c>
    </row>
    <row r="357" spans="1:10">
      <c r="A357" s="5" t="s">
        <v>1036</v>
      </c>
      <c r="B357" s="6">
        <v>44833.639962685185</v>
      </c>
      <c r="C357" s="5" t="s">
        <v>72</v>
      </c>
      <c r="D357" s="11"/>
      <c r="E357" s="8"/>
      <c r="F357" s="9">
        <v>18293.5</v>
      </c>
      <c r="I357" s="7" t="s">
        <v>9</v>
      </c>
      <c r="J357" s="8" t="s">
        <v>216</v>
      </c>
    </row>
    <row r="358" spans="1:10">
      <c r="A358" s="5" t="s">
        <v>1036</v>
      </c>
      <c r="B358" s="6">
        <v>44833.639962685185</v>
      </c>
      <c r="C358" s="5" t="s">
        <v>72</v>
      </c>
      <c r="D358" s="11"/>
      <c r="E358" s="8"/>
      <c r="F358" s="9">
        <v>59219</v>
      </c>
      <c r="I358" s="7" t="s">
        <v>9</v>
      </c>
      <c r="J358" s="5" t="s">
        <v>75</v>
      </c>
    </row>
    <row r="359" spans="1:10">
      <c r="A359" s="5" t="s">
        <v>1036</v>
      </c>
      <c r="B359" s="6">
        <v>44833.639962685185</v>
      </c>
      <c r="C359" s="5" t="s">
        <v>72</v>
      </c>
      <c r="D359" s="11"/>
      <c r="E359" s="8"/>
      <c r="F359" s="9">
        <v>14771.7</v>
      </c>
      <c r="I359" s="7" t="s">
        <v>9</v>
      </c>
      <c r="J359" s="5" t="s">
        <v>217</v>
      </c>
    </row>
    <row r="360" spans="1:10">
      <c r="A360" s="5" t="s">
        <v>1036</v>
      </c>
      <c r="B360" s="6">
        <v>44833.639962685185</v>
      </c>
      <c r="C360" s="5" t="s">
        <v>72</v>
      </c>
      <c r="D360" s="11"/>
      <c r="E360" s="8"/>
      <c r="F360" s="9">
        <v>15512.7</v>
      </c>
      <c r="I360" s="7" t="s">
        <v>9</v>
      </c>
      <c r="J360" s="8" t="s">
        <v>213</v>
      </c>
    </row>
    <row r="361" spans="1:10">
      <c r="A361" s="10" t="s">
        <v>15</v>
      </c>
      <c r="B361" s="3"/>
      <c r="C361" s="3"/>
      <c r="D361" s="11"/>
      <c r="E361" s="8"/>
      <c r="F361" s="34">
        <f>SUM(F354:G360)</f>
        <v>113565.75</v>
      </c>
      <c r="H361" s="9"/>
      <c r="I361" s="7"/>
      <c r="J361" s="5"/>
    </row>
    <row r="362" spans="1:10" ht="15.75">
      <c r="A362" s="12" t="s">
        <v>16</v>
      </c>
      <c r="B362" s="12" t="s">
        <v>17</v>
      </c>
      <c r="C362" s="12" t="s">
        <v>18</v>
      </c>
      <c r="D362" s="21">
        <v>111916832</v>
      </c>
      <c r="E362" s="8"/>
      <c r="H362" s="9"/>
      <c r="I362" s="7"/>
      <c r="J362" s="5"/>
    </row>
    <row r="365" spans="1:10">
      <c r="A365" s="1" t="s">
        <v>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3" t="s">
        <v>1061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103" t="s">
        <v>0</v>
      </c>
      <c r="B367" s="103" t="s">
        <v>2</v>
      </c>
      <c r="C367" s="103" t="s">
        <v>3</v>
      </c>
      <c r="D367" s="103" t="s">
        <v>4</v>
      </c>
      <c r="E367" s="103" t="s">
        <v>5</v>
      </c>
      <c r="F367" s="105" t="s">
        <v>6</v>
      </c>
      <c r="G367" s="106"/>
      <c r="H367" s="107"/>
      <c r="I367" s="103" t="s">
        <v>7</v>
      </c>
      <c r="J367" s="103" t="s">
        <v>8</v>
      </c>
    </row>
    <row r="368" spans="1:10">
      <c r="A368" s="104"/>
      <c r="B368" s="104"/>
      <c r="C368" s="104"/>
      <c r="D368" s="104"/>
      <c r="E368" s="104"/>
      <c r="F368" s="46" t="s">
        <v>9</v>
      </c>
      <c r="G368" s="46" t="s">
        <v>10</v>
      </c>
      <c r="H368" s="46" t="s">
        <v>11</v>
      </c>
      <c r="I368" s="104"/>
      <c r="J368" s="104"/>
    </row>
    <row r="369" spans="1:10">
      <c r="A369" s="5" t="s">
        <v>1086</v>
      </c>
      <c r="B369" s="6">
        <v>44834.399057418981</v>
      </c>
      <c r="C369" s="5" t="s">
        <v>72</v>
      </c>
      <c r="D369" s="11">
        <v>32855950</v>
      </c>
      <c r="E369" s="8" t="s">
        <v>215</v>
      </c>
      <c r="H369" s="9">
        <v>350</v>
      </c>
      <c r="I369" s="5" t="s">
        <v>22</v>
      </c>
      <c r="J369" s="8" t="s">
        <v>216</v>
      </c>
    </row>
    <row r="370" spans="1:10">
      <c r="A370" s="5" t="s">
        <v>1086</v>
      </c>
      <c r="B370" s="6">
        <v>44834.399057418981</v>
      </c>
      <c r="C370" s="5" t="s">
        <v>72</v>
      </c>
      <c r="D370" s="11"/>
      <c r="E370" s="8"/>
      <c r="F370" s="9">
        <v>12709.5</v>
      </c>
      <c r="I370" s="7" t="s">
        <v>9</v>
      </c>
      <c r="J370" s="5" t="s">
        <v>76</v>
      </c>
    </row>
    <row r="371" spans="1:10">
      <c r="A371" s="5" t="s">
        <v>1086</v>
      </c>
      <c r="B371" s="6">
        <v>44834.399057418981</v>
      </c>
      <c r="C371" s="5" t="s">
        <v>72</v>
      </c>
      <c r="D371" s="11"/>
      <c r="E371" s="8"/>
      <c r="F371" s="9">
        <v>16291.3</v>
      </c>
      <c r="I371" s="7" t="s">
        <v>9</v>
      </c>
      <c r="J371" s="8" t="s">
        <v>216</v>
      </c>
    </row>
    <row r="372" spans="1:10">
      <c r="A372" s="5" t="s">
        <v>1086</v>
      </c>
      <c r="B372" s="6">
        <v>44834.399057418981</v>
      </c>
      <c r="C372" s="5" t="s">
        <v>72</v>
      </c>
      <c r="D372" s="11"/>
      <c r="E372" s="8"/>
      <c r="F372" s="9">
        <v>48005.4</v>
      </c>
      <c r="I372" s="7" t="s">
        <v>9</v>
      </c>
      <c r="J372" s="5" t="s">
        <v>75</v>
      </c>
    </row>
    <row r="373" spans="1:10">
      <c r="A373" s="5" t="s">
        <v>1086</v>
      </c>
      <c r="B373" s="6">
        <v>44834.399057418981</v>
      </c>
      <c r="C373" s="5" t="s">
        <v>72</v>
      </c>
      <c r="D373" s="11"/>
      <c r="E373" s="8"/>
      <c r="F373" s="9">
        <v>17336.400000000001</v>
      </c>
      <c r="I373" s="7" t="s">
        <v>9</v>
      </c>
      <c r="J373" s="5" t="s">
        <v>217</v>
      </c>
    </row>
    <row r="374" spans="1:10">
      <c r="A374" s="10" t="s">
        <v>15</v>
      </c>
      <c r="B374" s="3"/>
      <c r="C374" s="3"/>
      <c r="D374" s="11"/>
      <c r="E374" s="8"/>
      <c r="F374" s="14">
        <f>SUM(F369:G373)</f>
        <v>94342.6</v>
      </c>
      <c r="H374" s="9"/>
      <c r="I374" s="5"/>
      <c r="J374" s="5"/>
    </row>
    <row r="375" spans="1:10" ht="15.75">
      <c r="A375" s="12" t="s">
        <v>16</v>
      </c>
      <c r="B375" s="12" t="s">
        <v>17</v>
      </c>
      <c r="C375" s="12" t="s">
        <v>18</v>
      </c>
      <c r="D375" s="21">
        <v>111916834</v>
      </c>
      <c r="E375" s="8"/>
      <c r="H375" s="9"/>
      <c r="I375" s="5"/>
      <c r="J375" s="5"/>
    </row>
    <row r="376" spans="1:10">
      <c r="A376" s="5"/>
      <c r="B376" s="6"/>
      <c r="C376" s="5"/>
      <c r="D376" s="11"/>
      <c r="E376" s="8"/>
      <c r="H376" s="9"/>
      <c r="I376" s="5"/>
      <c r="J376" s="5"/>
    </row>
    <row r="377" spans="1:10">
      <c r="A377" s="5"/>
      <c r="B377" s="6"/>
      <c r="C377" s="5"/>
      <c r="D377" s="11"/>
      <c r="E377" s="8"/>
      <c r="H377" s="9"/>
      <c r="I377" s="5"/>
      <c r="J377" s="5"/>
    </row>
    <row r="378" spans="1:10">
      <c r="A378" s="5" t="s">
        <v>1087</v>
      </c>
      <c r="B378" s="6">
        <v>44834.984514074073</v>
      </c>
      <c r="C378" s="5" t="s">
        <v>72</v>
      </c>
      <c r="D378" s="11">
        <v>653409</v>
      </c>
      <c r="E378" s="8" t="s">
        <v>215</v>
      </c>
      <c r="H378" s="9">
        <v>1076.7</v>
      </c>
      <c r="I378" s="5" t="s">
        <v>22</v>
      </c>
      <c r="J378" s="5" t="s">
        <v>76</v>
      </c>
    </row>
    <row r="379" spans="1:10">
      <c r="A379" s="5" t="s">
        <v>1087</v>
      </c>
      <c r="B379" s="6">
        <v>44834.984514074073</v>
      </c>
      <c r="C379" s="5" t="s">
        <v>72</v>
      </c>
      <c r="D379" s="11">
        <v>851209</v>
      </c>
      <c r="E379" s="8" t="s">
        <v>215</v>
      </c>
      <c r="H379" s="9">
        <v>168</v>
      </c>
      <c r="I379" s="5" t="s">
        <v>22</v>
      </c>
      <c r="J379" s="8" t="s">
        <v>213</v>
      </c>
    </row>
    <row r="380" spans="1:10">
      <c r="A380" s="5" t="s">
        <v>1087</v>
      </c>
      <c r="B380" s="6">
        <v>44834.984514074073</v>
      </c>
      <c r="C380" s="5" t="s">
        <v>72</v>
      </c>
      <c r="D380" s="11">
        <v>858431</v>
      </c>
      <c r="E380" s="8" t="s">
        <v>215</v>
      </c>
      <c r="H380" s="9">
        <v>613</v>
      </c>
      <c r="I380" s="5" t="s">
        <v>22</v>
      </c>
      <c r="J380" s="8" t="s">
        <v>213</v>
      </c>
    </row>
    <row r="381" spans="1:10">
      <c r="A381" s="5" t="s">
        <v>1087</v>
      </c>
      <c r="B381" s="6">
        <v>44834.984514074073</v>
      </c>
      <c r="C381" s="5" t="s">
        <v>72</v>
      </c>
      <c r="D381" s="11">
        <v>13895958</v>
      </c>
      <c r="E381" s="5" t="s">
        <v>73</v>
      </c>
      <c r="H381" s="9">
        <v>259.5</v>
      </c>
      <c r="I381" s="5" t="s">
        <v>22</v>
      </c>
      <c r="J381" s="8" t="s">
        <v>74</v>
      </c>
    </row>
    <row r="382" spans="1:10">
      <c r="A382" s="5" t="s">
        <v>1087</v>
      </c>
      <c r="B382" s="6">
        <v>44834.984514074073</v>
      </c>
      <c r="C382" s="5" t="s">
        <v>72</v>
      </c>
      <c r="D382" s="11"/>
      <c r="E382" s="8"/>
      <c r="F382" s="9">
        <v>7534.3</v>
      </c>
      <c r="I382" s="7" t="s">
        <v>9</v>
      </c>
      <c r="J382" s="5" t="s">
        <v>76</v>
      </c>
    </row>
    <row r="383" spans="1:10">
      <c r="A383" s="5" t="s">
        <v>1087</v>
      </c>
      <c r="B383" s="6">
        <v>44834.984514074073</v>
      </c>
      <c r="C383" s="5" t="s">
        <v>72</v>
      </c>
      <c r="D383" s="11"/>
      <c r="E383" s="8"/>
      <c r="F383" s="9">
        <v>61398</v>
      </c>
      <c r="I383" s="7" t="s">
        <v>9</v>
      </c>
      <c r="J383" s="8" t="s">
        <v>216</v>
      </c>
    </row>
    <row r="384" spans="1:10">
      <c r="A384" s="5" t="s">
        <v>1087</v>
      </c>
      <c r="B384" s="6">
        <v>44834.984514074073</v>
      </c>
      <c r="C384" s="5" t="s">
        <v>72</v>
      </c>
      <c r="D384" s="11"/>
      <c r="E384" s="8"/>
      <c r="F384" s="9">
        <v>68291.600000000006</v>
      </c>
      <c r="I384" s="7" t="s">
        <v>9</v>
      </c>
      <c r="J384" s="5" t="s">
        <v>75</v>
      </c>
    </row>
    <row r="385" spans="1:10">
      <c r="A385" s="5" t="s">
        <v>1087</v>
      </c>
      <c r="B385" s="6">
        <v>44834.984514074073</v>
      </c>
      <c r="C385" s="5" t="s">
        <v>72</v>
      </c>
      <c r="D385" s="11"/>
      <c r="E385" s="8"/>
      <c r="F385" s="9">
        <v>46290.7</v>
      </c>
      <c r="I385" s="7" t="s">
        <v>9</v>
      </c>
      <c r="J385" s="5" t="s">
        <v>217</v>
      </c>
    </row>
    <row r="386" spans="1:10">
      <c r="A386" s="5" t="s">
        <v>1087</v>
      </c>
      <c r="B386" s="6">
        <v>44834.984514074073</v>
      </c>
      <c r="C386" s="5" t="s">
        <v>72</v>
      </c>
      <c r="D386" s="11"/>
      <c r="E386" s="8"/>
      <c r="F386" s="9">
        <v>642</v>
      </c>
      <c r="I386" s="7" t="s">
        <v>9</v>
      </c>
      <c r="J386" s="8" t="s">
        <v>213</v>
      </c>
    </row>
    <row r="387" spans="1:10">
      <c r="A387" s="10" t="s">
        <v>15</v>
      </c>
      <c r="B387" s="3"/>
      <c r="C387" s="3"/>
      <c r="D387" s="16">
        <f>182764.6+1392</f>
        <v>184156.6</v>
      </c>
      <c r="E387" s="8"/>
      <c r="F387" s="14">
        <f>SUM(F378:G386)</f>
        <v>184156.60000000003</v>
      </c>
      <c r="H387" s="9"/>
      <c r="I387" s="5"/>
      <c r="J387" s="5"/>
    </row>
    <row r="388" spans="1:10">
      <c r="A388" s="12" t="s">
        <v>16</v>
      </c>
      <c r="B388" s="12" t="s">
        <v>17</v>
      </c>
      <c r="C388" s="12" t="s">
        <v>18</v>
      </c>
      <c r="D388" s="11"/>
      <c r="E388" s="8"/>
      <c r="H388" s="9"/>
      <c r="I388" s="5"/>
      <c r="J388" s="5"/>
    </row>
    <row r="389" spans="1:10" ht="15.75">
      <c r="A389" s="5"/>
      <c r="B389" s="6"/>
      <c r="C389" s="5"/>
      <c r="D389" s="21">
        <v>111925718</v>
      </c>
      <c r="E389" s="8"/>
      <c r="H389" s="9"/>
      <c r="I389" s="5"/>
      <c r="J389" s="5"/>
    </row>
    <row r="390" spans="1:10" ht="15.75">
      <c r="A390" s="5"/>
      <c r="B390" s="6"/>
      <c r="C390" s="5"/>
      <c r="D390" s="21">
        <v>111926023</v>
      </c>
      <c r="E390" s="8"/>
      <c r="H390" s="9"/>
      <c r="I390" s="5"/>
      <c r="J390" s="5"/>
    </row>
    <row r="391" spans="1:10">
      <c r="A391" s="5"/>
      <c r="B391" s="6"/>
      <c r="C391" s="5"/>
      <c r="D391" s="11"/>
      <c r="E391" s="8"/>
      <c r="H391" s="9"/>
      <c r="I391" s="5"/>
      <c r="J391" s="5"/>
    </row>
    <row r="392" spans="1:10">
      <c r="A392" s="1" t="s">
        <v>0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3" t="s">
        <v>1057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103" t="s">
        <v>0</v>
      </c>
      <c r="B394" s="103" t="s">
        <v>2</v>
      </c>
      <c r="C394" s="103" t="s">
        <v>3</v>
      </c>
      <c r="D394" s="103" t="s">
        <v>4</v>
      </c>
      <c r="E394" s="103" t="s">
        <v>5</v>
      </c>
      <c r="F394" s="105" t="s">
        <v>6</v>
      </c>
      <c r="G394" s="106"/>
      <c r="H394" s="107"/>
      <c r="I394" s="103" t="s">
        <v>7</v>
      </c>
      <c r="J394" s="103" t="s">
        <v>8</v>
      </c>
    </row>
    <row r="395" spans="1:10">
      <c r="A395" s="104"/>
      <c r="B395" s="104"/>
      <c r="C395" s="104"/>
      <c r="D395" s="104"/>
      <c r="E395" s="104"/>
      <c r="F395" s="46" t="s">
        <v>9</v>
      </c>
      <c r="G395" s="46" t="s">
        <v>10</v>
      </c>
      <c r="H395" s="46" t="s">
        <v>11</v>
      </c>
      <c r="I395" s="104"/>
      <c r="J395" s="104"/>
    </row>
    <row r="396" spans="1:10">
      <c r="A396" s="5" t="s">
        <v>1088</v>
      </c>
      <c r="B396" s="6">
        <v>44835.718432905094</v>
      </c>
      <c r="C396" s="5" t="s">
        <v>72</v>
      </c>
      <c r="D396" s="11">
        <v>10657813</v>
      </c>
      <c r="E396" s="8" t="s">
        <v>215</v>
      </c>
      <c r="H396" s="9">
        <v>1020</v>
      </c>
      <c r="I396" s="5" t="s">
        <v>22</v>
      </c>
      <c r="J396" s="8" t="s">
        <v>216</v>
      </c>
    </row>
    <row r="397" spans="1:10">
      <c r="A397" s="5" t="s">
        <v>1088</v>
      </c>
      <c r="B397" s="6">
        <v>44835.718432905094</v>
      </c>
      <c r="C397" s="5" t="s">
        <v>72</v>
      </c>
      <c r="D397" s="11">
        <v>72923714</v>
      </c>
      <c r="E397" s="8" t="s">
        <v>215</v>
      </c>
      <c r="H397" s="9">
        <v>2440.94</v>
      </c>
      <c r="I397" s="5" t="s">
        <v>22</v>
      </c>
      <c r="J397" s="8" t="s">
        <v>216</v>
      </c>
    </row>
    <row r="398" spans="1:10">
      <c r="A398" s="5" t="s">
        <v>1088</v>
      </c>
      <c r="B398" s="6">
        <v>44835.718432905094</v>
      </c>
      <c r="C398" s="5" t="s">
        <v>72</v>
      </c>
      <c r="D398" s="11">
        <v>32862135</v>
      </c>
      <c r="E398" s="8" t="s">
        <v>215</v>
      </c>
      <c r="H398" s="9">
        <v>2424</v>
      </c>
      <c r="I398" s="5" t="s">
        <v>22</v>
      </c>
      <c r="J398" s="8" t="s">
        <v>216</v>
      </c>
    </row>
    <row r="399" spans="1:10">
      <c r="A399" s="5" t="s">
        <v>1088</v>
      </c>
      <c r="B399" s="6">
        <v>44835.718432905094</v>
      </c>
      <c r="C399" s="5" t="s">
        <v>72</v>
      </c>
      <c r="D399" s="11">
        <v>2955910229</v>
      </c>
      <c r="E399" s="5" t="s">
        <v>73</v>
      </c>
      <c r="H399" s="9">
        <v>4278</v>
      </c>
      <c r="I399" s="5" t="s">
        <v>22</v>
      </c>
      <c r="J399" s="5" t="s">
        <v>75</v>
      </c>
    </row>
    <row r="400" spans="1:10">
      <c r="A400" s="5" t="s">
        <v>1088</v>
      </c>
      <c r="B400" s="6">
        <v>44835.718432905094</v>
      </c>
      <c r="C400" s="5" t="s">
        <v>72</v>
      </c>
      <c r="D400" s="11">
        <v>72923718</v>
      </c>
      <c r="E400" s="8" t="s">
        <v>215</v>
      </c>
      <c r="H400" s="9">
        <v>7091.72</v>
      </c>
      <c r="I400" s="5" t="s">
        <v>22</v>
      </c>
      <c r="J400" s="8" t="s">
        <v>216</v>
      </c>
    </row>
    <row r="401" spans="1:10">
      <c r="A401" s="5" t="s">
        <v>1088</v>
      </c>
      <c r="B401" s="6">
        <v>44835.718432905094</v>
      </c>
      <c r="C401" s="5" t="s">
        <v>72</v>
      </c>
      <c r="D401" s="11"/>
      <c r="E401" s="8"/>
      <c r="F401" s="9">
        <v>30189.8</v>
      </c>
      <c r="I401" s="7" t="s">
        <v>9</v>
      </c>
      <c r="J401" s="8" t="s">
        <v>216</v>
      </c>
    </row>
    <row r="402" spans="1:10">
      <c r="A402" s="5" t="s">
        <v>1088</v>
      </c>
      <c r="B402" s="6">
        <v>44835.718432905094</v>
      </c>
      <c r="C402" s="5" t="s">
        <v>72</v>
      </c>
      <c r="D402" s="11"/>
      <c r="E402" s="8"/>
      <c r="F402" s="9">
        <v>54713.7</v>
      </c>
      <c r="I402" s="7" t="s">
        <v>9</v>
      </c>
      <c r="J402" s="5" t="s">
        <v>75</v>
      </c>
    </row>
    <row r="403" spans="1:10">
      <c r="A403" s="5" t="s">
        <v>1088</v>
      </c>
      <c r="B403" s="6">
        <v>44835.718432905094</v>
      </c>
      <c r="C403" s="5" t="s">
        <v>72</v>
      </c>
      <c r="D403" s="11"/>
      <c r="E403" s="8"/>
      <c r="F403" s="9">
        <v>13719.3</v>
      </c>
      <c r="I403" s="7" t="s">
        <v>9</v>
      </c>
      <c r="J403" s="8" t="s">
        <v>213</v>
      </c>
    </row>
    <row r="404" spans="1:10">
      <c r="A404" s="10" t="s">
        <v>15</v>
      </c>
      <c r="B404" s="3"/>
      <c r="C404" s="3"/>
      <c r="D404" s="11"/>
      <c r="E404" s="8"/>
      <c r="F404" s="14">
        <f>SUM(F396:G403)</f>
        <v>98622.8</v>
      </c>
      <c r="H404" s="9"/>
      <c r="I404" s="5"/>
      <c r="J404" s="5"/>
    </row>
    <row r="405" spans="1:10" ht="15.75">
      <c r="A405" s="12" t="s">
        <v>16</v>
      </c>
      <c r="B405" s="12" t="s">
        <v>17</v>
      </c>
      <c r="C405" s="12" t="s">
        <v>18</v>
      </c>
      <c r="D405" s="21">
        <v>111925724</v>
      </c>
      <c r="E405" s="8"/>
      <c r="H405" s="9"/>
      <c r="I405" s="5"/>
      <c r="J405" s="5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1131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103" t="s">
        <v>0</v>
      </c>
      <c r="B410" s="103" t="s">
        <v>2</v>
      </c>
      <c r="C410" s="103" t="s">
        <v>3</v>
      </c>
      <c r="D410" s="103" t="s">
        <v>4</v>
      </c>
      <c r="E410" s="103" t="s">
        <v>5</v>
      </c>
      <c r="F410" s="105" t="s">
        <v>6</v>
      </c>
      <c r="G410" s="106"/>
      <c r="H410" s="107"/>
      <c r="I410" s="103" t="s">
        <v>7</v>
      </c>
      <c r="J410" s="103" t="s">
        <v>8</v>
      </c>
    </row>
    <row r="411" spans="1:10">
      <c r="A411" s="104"/>
      <c r="B411" s="104"/>
      <c r="C411" s="104"/>
      <c r="D411" s="104"/>
      <c r="E411" s="104"/>
      <c r="F411" s="46" t="s">
        <v>9</v>
      </c>
      <c r="G411" s="46" t="s">
        <v>10</v>
      </c>
      <c r="H411" s="46" t="s">
        <v>11</v>
      </c>
      <c r="I411" s="104"/>
      <c r="J411" s="104"/>
    </row>
    <row r="412" spans="1:10">
      <c r="A412" s="5" t="s">
        <v>1146</v>
      </c>
      <c r="B412" s="6">
        <v>44837.655716076391</v>
      </c>
      <c r="C412" s="5" t="s">
        <v>72</v>
      </c>
      <c r="D412" s="11"/>
      <c r="E412" s="8"/>
      <c r="F412" s="9">
        <v>71403.199999999997</v>
      </c>
      <c r="I412" s="7" t="s">
        <v>9</v>
      </c>
      <c r="J412" s="5" t="s">
        <v>75</v>
      </c>
    </row>
    <row r="413" spans="1:10">
      <c r="A413" s="5" t="s">
        <v>1146</v>
      </c>
      <c r="B413" s="6">
        <v>44837.655716076391</v>
      </c>
      <c r="C413" s="5" t="s">
        <v>72</v>
      </c>
      <c r="D413" s="11"/>
      <c r="E413" s="8"/>
      <c r="F413" s="9">
        <v>24730.6</v>
      </c>
      <c r="I413" s="7" t="s">
        <v>9</v>
      </c>
      <c r="J413" s="5" t="s">
        <v>217</v>
      </c>
    </row>
    <row r="414" spans="1:10">
      <c r="A414" s="5" t="s">
        <v>1146</v>
      </c>
      <c r="B414" s="6">
        <v>44837.655716076391</v>
      </c>
      <c r="C414" s="5" t="s">
        <v>72</v>
      </c>
      <c r="D414" s="11"/>
      <c r="E414" s="8"/>
      <c r="F414" s="9">
        <v>8513.2000000000007</v>
      </c>
      <c r="I414" s="7" t="s">
        <v>9</v>
      </c>
      <c r="J414" s="8" t="s">
        <v>213</v>
      </c>
    </row>
    <row r="415" spans="1:10">
      <c r="A415" s="10" t="s">
        <v>15</v>
      </c>
      <c r="B415" s="3"/>
      <c r="C415" s="3"/>
      <c r="D415" s="11"/>
      <c r="E415" s="8"/>
      <c r="F415" s="14">
        <f>SUM(F412:G414)</f>
        <v>104646.99999999999</v>
      </c>
      <c r="H415" s="9"/>
      <c r="I415" s="7"/>
      <c r="J415" s="8"/>
    </row>
    <row r="416" spans="1:10" ht="15.75">
      <c r="A416" s="12" t="s">
        <v>16</v>
      </c>
      <c r="B416" s="12" t="s">
        <v>17</v>
      </c>
      <c r="C416" s="12" t="s">
        <v>18</v>
      </c>
      <c r="D416" s="21">
        <v>111944729</v>
      </c>
      <c r="E416" s="8"/>
      <c r="H416" s="9"/>
      <c r="I416" s="7"/>
      <c r="J416" s="8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1170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103" t="s">
        <v>0</v>
      </c>
      <c r="B421" s="103" t="s">
        <v>2</v>
      </c>
      <c r="C421" s="103" t="s">
        <v>3</v>
      </c>
      <c r="D421" s="103" t="s">
        <v>4</v>
      </c>
      <c r="E421" s="103" t="s">
        <v>5</v>
      </c>
      <c r="F421" s="105" t="s">
        <v>6</v>
      </c>
      <c r="G421" s="106"/>
      <c r="H421" s="107"/>
      <c r="I421" s="103" t="s">
        <v>7</v>
      </c>
      <c r="J421" s="103" t="s">
        <v>8</v>
      </c>
    </row>
    <row r="422" spans="1:10">
      <c r="A422" s="104"/>
      <c r="B422" s="104"/>
      <c r="C422" s="104"/>
      <c r="D422" s="104"/>
      <c r="E422" s="104"/>
      <c r="F422" s="46" t="s">
        <v>9</v>
      </c>
      <c r="G422" s="46" t="s">
        <v>10</v>
      </c>
      <c r="H422" s="46" t="s">
        <v>11</v>
      </c>
      <c r="I422" s="104"/>
      <c r="J422" s="104"/>
    </row>
    <row r="423" spans="1:10">
      <c r="A423" s="5" t="s">
        <v>1184</v>
      </c>
      <c r="B423" s="6">
        <v>44838.628549594905</v>
      </c>
      <c r="C423" s="5" t="s">
        <v>72</v>
      </c>
      <c r="D423" s="11"/>
      <c r="E423" s="8"/>
      <c r="F423" s="9">
        <v>2249.1</v>
      </c>
      <c r="I423" s="7" t="s">
        <v>9</v>
      </c>
      <c r="J423" s="5" t="s">
        <v>76</v>
      </c>
    </row>
    <row r="424" spans="1:10">
      <c r="A424" s="5" t="s">
        <v>1184</v>
      </c>
      <c r="B424" s="6">
        <v>44838.628549594905</v>
      </c>
      <c r="C424" s="5" t="s">
        <v>72</v>
      </c>
      <c r="D424" s="11"/>
      <c r="E424" s="8"/>
      <c r="F424" s="9">
        <v>5804.7</v>
      </c>
      <c r="I424" s="7" t="s">
        <v>9</v>
      </c>
      <c r="J424" s="5" t="s">
        <v>75</v>
      </c>
    </row>
    <row r="425" spans="1:10">
      <c r="A425" s="10" t="s">
        <v>15</v>
      </c>
      <c r="B425" s="3"/>
      <c r="C425" s="3"/>
      <c r="D425" s="11"/>
      <c r="E425" s="8"/>
      <c r="F425" s="33">
        <f>SUM(F423:G424)</f>
        <v>8053.7999999999993</v>
      </c>
      <c r="H425" s="9"/>
      <c r="I425" s="7"/>
      <c r="J425" s="8"/>
    </row>
    <row r="426" spans="1:10" ht="15.75">
      <c r="A426" s="12" t="s">
        <v>16</v>
      </c>
      <c r="B426" s="12" t="s">
        <v>17</v>
      </c>
      <c r="C426" s="12" t="s">
        <v>18</v>
      </c>
      <c r="D426" s="21">
        <v>111944876</v>
      </c>
      <c r="E426" s="8"/>
      <c r="H426" s="9"/>
      <c r="I426" s="7"/>
      <c r="J426" s="8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1205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103" t="s">
        <v>0</v>
      </c>
      <c r="B431" s="103" t="s">
        <v>2</v>
      </c>
      <c r="C431" s="103" t="s">
        <v>3</v>
      </c>
      <c r="D431" s="103" t="s">
        <v>4</v>
      </c>
      <c r="E431" s="103" t="s">
        <v>5</v>
      </c>
      <c r="F431" s="105" t="s">
        <v>6</v>
      </c>
      <c r="G431" s="106"/>
      <c r="H431" s="107"/>
      <c r="I431" s="103" t="s">
        <v>7</v>
      </c>
      <c r="J431" s="103" t="s">
        <v>8</v>
      </c>
    </row>
    <row r="432" spans="1:10">
      <c r="A432" s="104"/>
      <c r="B432" s="104"/>
      <c r="C432" s="104"/>
      <c r="D432" s="104"/>
      <c r="E432" s="104"/>
      <c r="F432" s="46" t="s">
        <v>9</v>
      </c>
      <c r="G432" s="46" t="s">
        <v>10</v>
      </c>
      <c r="H432" s="46" t="s">
        <v>11</v>
      </c>
      <c r="I432" s="104"/>
      <c r="J432" s="104"/>
    </row>
    <row r="433" spans="1:10">
      <c r="A433" s="5" t="s">
        <v>1218</v>
      </c>
      <c r="B433" s="6">
        <v>44839.705410590279</v>
      </c>
      <c r="C433" s="5" t="s">
        <v>72</v>
      </c>
      <c r="D433" s="11"/>
      <c r="E433" s="8"/>
      <c r="G433" s="9">
        <v>1563.5</v>
      </c>
      <c r="I433" s="7" t="s">
        <v>10</v>
      </c>
      <c r="J433" s="8" t="s">
        <v>216</v>
      </c>
    </row>
    <row r="434" spans="1:10">
      <c r="A434" s="5" t="s">
        <v>1218</v>
      </c>
      <c r="B434" s="6">
        <v>44839.705410590279</v>
      </c>
      <c r="C434" s="5" t="s">
        <v>72</v>
      </c>
      <c r="D434" s="11"/>
      <c r="E434" s="8"/>
      <c r="G434" s="9">
        <v>3435.44</v>
      </c>
      <c r="I434" s="7" t="s">
        <v>10</v>
      </c>
      <c r="J434" s="5" t="s">
        <v>75</v>
      </c>
    </row>
    <row r="435" spans="1:10">
      <c r="A435" s="5" t="s">
        <v>1218</v>
      </c>
      <c r="B435" s="6">
        <v>44839.705410590279</v>
      </c>
      <c r="C435" s="5" t="s">
        <v>72</v>
      </c>
      <c r="D435" s="11">
        <v>4090</v>
      </c>
      <c r="E435" s="8" t="s">
        <v>215</v>
      </c>
      <c r="H435" s="9">
        <v>2264.8000000000002</v>
      </c>
      <c r="I435" s="5" t="s">
        <v>22</v>
      </c>
      <c r="J435" s="8" t="s">
        <v>213</v>
      </c>
    </row>
    <row r="436" spans="1:10">
      <c r="A436" s="5" t="s">
        <v>1218</v>
      </c>
      <c r="B436" s="6">
        <v>44839.705410590279</v>
      </c>
      <c r="C436" s="5" t="s">
        <v>72</v>
      </c>
      <c r="D436" s="11">
        <v>10665882</v>
      </c>
      <c r="E436" s="8" t="s">
        <v>215</v>
      </c>
      <c r="H436" s="9">
        <v>1720.86</v>
      </c>
      <c r="I436" s="5" t="s">
        <v>22</v>
      </c>
      <c r="J436" s="8" t="s">
        <v>74</v>
      </c>
    </row>
    <row r="437" spans="1:10">
      <c r="A437" s="5" t="s">
        <v>1218</v>
      </c>
      <c r="B437" s="6">
        <v>44839.705410590279</v>
      </c>
      <c r="C437" s="5" t="s">
        <v>72</v>
      </c>
      <c r="D437" s="11"/>
      <c r="E437" s="8"/>
      <c r="F437" s="9">
        <v>4734.3</v>
      </c>
      <c r="I437" s="7" t="s">
        <v>9</v>
      </c>
      <c r="J437" s="5" t="s">
        <v>76</v>
      </c>
    </row>
    <row r="438" spans="1:10">
      <c r="A438" s="5" t="s">
        <v>1218</v>
      </c>
      <c r="B438" s="6">
        <v>44839.705410590279</v>
      </c>
      <c r="C438" s="5" t="s">
        <v>72</v>
      </c>
      <c r="D438" s="11"/>
      <c r="E438" s="8"/>
      <c r="F438" s="9">
        <v>15004.8</v>
      </c>
      <c r="I438" s="7" t="s">
        <v>9</v>
      </c>
      <c r="J438" s="8" t="s">
        <v>216</v>
      </c>
    </row>
    <row r="439" spans="1:10">
      <c r="A439" s="5" t="s">
        <v>1218</v>
      </c>
      <c r="B439" s="6">
        <v>44839.705410590279</v>
      </c>
      <c r="C439" s="5" t="s">
        <v>72</v>
      </c>
      <c r="D439" s="11"/>
      <c r="E439" s="8"/>
      <c r="F439" s="9">
        <v>29225.1</v>
      </c>
      <c r="I439" s="7" t="s">
        <v>9</v>
      </c>
      <c r="J439" s="5" t="s">
        <v>75</v>
      </c>
    </row>
    <row r="440" spans="1:10">
      <c r="A440" s="5" t="s">
        <v>1218</v>
      </c>
      <c r="B440" s="6">
        <v>44839.705410590279</v>
      </c>
      <c r="C440" s="5" t="s">
        <v>72</v>
      </c>
      <c r="D440" s="11"/>
      <c r="E440" s="8"/>
      <c r="F440" s="9">
        <v>11690.6</v>
      </c>
      <c r="I440" s="7" t="s">
        <v>9</v>
      </c>
      <c r="J440" s="5" t="s">
        <v>217</v>
      </c>
    </row>
    <row r="441" spans="1:10">
      <c r="A441" s="5" t="s">
        <v>1218</v>
      </c>
      <c r="B441" s="6">
        <v>44839.705410590279</v>
      </c>
      <c r="C441" s="5" t="s">
        <v>72</v>
      </c>
      <c r="D441" s="11"/>
      <c r="E441" s="8"/>
      <c r="F441" s="9">
        <v>696</v>
      </c>
      <c r="I441" s="7" t="s">
        <v>9</v>
      </c>
      <c r="J441" s="8" t="s">
        <v>213</v>
      </c>
    </row>
    <row r="442" spans="1:10">
      <c r="A442" s="10" t="s">
        <v>15</v>
      </c>
      <c r="B442" s="3"/>
      <c r="C442" s="3"/>
      <c r="D442" s="11"/>
      <c r="E442" s="8"/>
      <c r="F442" s="88">
        <f>SUM(F433:G441)</f>
        <v>66349.740000000005</v>
      </c>
      <c r="H442" s="9"/>
      <c r="I442" s="7"/>
      <c r="J442" s="8"/>
    </row>
    <row r="443" spans="1:10" ht="15.75">
      <c r="A443" s="12" t="s">
        <v>16</v>
      </c>
      <c r="B443" s="12" t="s">
        <v>17</v>
      </c>
      <c r="C443" s="12" t="s">
        <v>18</v>
      </c>
      <c r="D443" s="21">
        <v>111968959</v>
      </c>
      <c r="E443" s="8"/>
      <c r="H443" s="9"/>
      <c r="I443" s="7"/>
      <c r="J443" s="8"/>
    </row>
    <row r="444" spans="1:10">
      <c r="A444" s="5"/>
      <c r="B444" s="6"/>
      <c r="C444" s="5"/>
      <c r="D444" s="11"/>
      <c r="E444" s="8"/>
      <c r="H444" s="9"/>
      <c r="I444" s="7"/>
      <c r="J444" s="8"/>
    </row>
    <row r="446" spans="1:10">
      <c r="A446" s="1" t="s">
        <v>0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3" t="s">
        <v>1239</v>
      </c>
      <c r="B447" s="2"/>
      <c r="C447" s="2"/>
      <c r="D447" s="2"/>
      <c r="E447" s="2"/>
      <c r="F447" s="2"/>
      <c r="G447" s="2"/>
      <c r="H447" s="2"/>
      <c r="I447" s="2"/>
      <c r="J447" s="2"/>
    </row>
    <row r="448" spans="1:10">
      <c r="A448" s="103" t="s">
        <v>0</v>
      </c>
      <c r="B448" s="103" t="s">
        <v>2</v>
      </c>
      <c r="C448" s="103" t="s">
        <v>3</v>
      </c>
      <c r="D448" s="103" t="s">
        <v>4</v>
      </c>
      <c r="E448" s="103" t="s">
        <v>5</v>
      </c>
      <c r="F448" s="105" t="s">
        <v>6</v>
      </c>
      <c r="G448" s="106"/>
      <c r="H448" s="107"/>
      <c r="I448" s="103" t="s">
        <v>7</v>
      </c>
      <c r="J448" s="103" t="s">
        <v>8</v>
      </c>
    </row>
    <row r="449" spans="1:10">
      <c r="A449" s="104"/>
      <c r="B449" s="104"/>
      <c r="C449" s="104"/>
      <c r="D449" s="104"/>
      <c r="E449" s="104"/>
      <c r="F449" s="46" t="s">
        <v>9</v>
      </c>
      <c r="G449" s="46" t="s">
        <v>10</v>
      </c>
      <c r="H449" s="46" t="s">
        <v>11</v>
      </c>
      <c r="I449" s="104"/>
      <c r="J449" s="104"/>
    </row>
    <row r="450" spans="1:10">
      <c r="A450" s="5" t="s">
        <v>1252</v>
      </c>
      <c r="B450" s="6">
        <v>44840.467164155096</v>
      </c>
      <c r="C450" s="5" t="s">
        <v>72</v>
      </c>
      <c r="D450" s="11"/>
      <c r="E450" s="8"/>
      <c r="G450" s="9">
        <v>2165.8000000000002</v>
      </c>
      <c r="I450" s="7" t="s">
        <v>10</v>
      </c>
      <c r="J450" s="5" t="s">
        <v>217</v>
      </c>
    </row>
    <row r="451" spans="1:10">
      <c r="A451" s="5" t="s">
        <v>1252</v>
      </c>
      <c r="B451" s="6">
        <v>44840.467164155096</v>
      </c>
      <c r="C451" s="5" t="s">
        <v>72</v>
      </c>
      <c r="D451" s="11">
        <v>2864074</v>
      </c>
      <c r="E451" s="8" t="s">
        <v>215</v>
      </c>
      <c r="H451" s="9">
        <v>1860.11</v>
      </c>
      <c r="I451" s="5" t="s">
        <v>22</v>
      </c>
      <c r="J451" s="5" t="s">
        <v>217</v>
      </c>
    </row>
    <row r="452" spans="1:10">
      <c r="A452" s="5" t="s">
        <v>1252</v>
      </c>
      <c r="B452" s="6">
        <v>44840.467164155096</v>
      </c>
      <c r="C452" s="5" t="s">
        <v>72</v>
      </c>
      <c r="D452" s="11">
        <v>864691</v>
      </c>
      <c r="E452" s="8" t="s">
        <v>215</v>
      </c>
      <c r="H452" s="9">
        <v>923.32</v>
      </c>
      <c r="I452" s="5" t="s">
        <v>22</v>
      </c>
      <c r="J452" s="5" t="s">
        <v>76</v>
      </c>
    </row>
    <row r="453" spans="1:10">
      <c r="A453" s="5" t="s">
        <v>1252</v>
      </c>
      <c r="B453" s="6">
        <v>44840.467164155096</v>
      </c>
      <c r="C453" s="5" t="s">
        <v>72</v>
      </c>
      <c r="D453" s="11"/>
      <c r="E453" s="8"/>
      <c r="F453" s="9">
        <v>8615</v>
      </c>
      <c r="I453" s="7" t="s">
        <v>9</v>
      </c>
      <c r="J453" s="5" t="s">
        <v>76</v>
      </c>
    </row>
    <row r="454" spans="1:10">
      <c r="A454" s="5" t="s">
        <v>1252</v>
      </c>
      <c r="B454" s="6">
        <v>44840.467164155096</v>
      </c>
      <c r="C454" s="5" t="s">
        <v>72</v>
      </c>
      <c r="D454" s="11"/>
      <c r="E454" s="8"/>
      <c r="F454" s="9">
        <v>37583.9</v>
      </c>
      <c r="I454" s="7" t="s">
        <v>9</v>
      </c>
      <c r="J454" s="8" t="s">
        <v>216</v>
      </c>
    </row>
    <row r="455" spans="1:10">
      <c r="A455" s="5" t="s">
        <v>1252</v>
      </c>
      <c r="B455" s="6">
        <v>44840.467164155096</v>
      </c>
      <c r="C455" s="5" t="s">
        <v>72</v>
      </c>
      <c r="D455" s="11"/>
      <c r="E455" s="8"/>
      <c r="F455" s="9">
        <v>12830.7</v>
      </c>
      <c r="I455" s="7" t="s">
        <v>9</v>
      </c>
      <c r="J455" s="5" t="s">
        <v>217</v>
      </c>
    </row>
    <row r="456" spans="1:10">
      <c r="A456" s="10" t="s">
        <v>15</v>
      </c>
      <c r="B456" s="3"/>
      <c r="C456" s="3"/>
      <c r="D456" s="11"/>
      <c r="E456" s="8"/>
      <c r="F456" s="14">
        <f>SUM(F450:G455)</f>
        <v>61195.399999999994</v>
      </c>
      <c r="H456" s="9"/>
      <c r="I456" s="7"/>
      <c r="J456" s="5"/>
    </row>
    <row r="457" spans="1:10" ht="15.75">
      <c r="A457" s="12" t="s">
        <v>16</v>
      </c>
      <c r="B457" s="12" t="s">
        <v>17</v>
      </c>
      <c r="C457" s="12" t="s">
        <v>18</v>
      </c>
      <c r="D457" s="21">
        <v>111968963</v>
      </c>
      <c r="E457" s="8"/>
      <c r="H457" s="9"/>
      <c r="I457" s="7"/>
      <c r="J457" s="5"/>
    </row>
    <row r="460" spans="1:10">
      <c r="A460" s="1" t="s">
        <v>0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3" t="s">
        <v>1274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103" t="s">
        <v>0</v>
      </c>
      <c r="B462" s="103" t="s">
        <v>2</v>
      </c>
      <c r="C462" s="103" t="s">
        <v>3</v>
      </c>
      <c r="D462" s="103" t="s">
        <v>4</v>
      </c>
      <c r="E462" s="103" t="s">
        <v>5</v>
      </c>
      <c r="F462" s="105" t="s">
        <v>6</v>
      </c>
      <c r="G462" s="106"/>
      <c r="H462" s="107"/>
      <c r="I462" s="103" t="s">
        <v>7</v>
      </c>
      <c r="J462" s="103" t="s">
        <v>8</v>
      </c>
    </row>
    <row r="463" spans="1:10">
      <c r="A463" s="104"/>
      <c r="B463" s="104"/>
      <c r="C463" s="104"/>
      <c r="D463" s="104"/>
      <c r="E463" s="104"/>
      <c r="F463" s="46" t="s">
        <v>9</v>
      </c>
      <c r="G463" s="46" t="s">
        <v>10</v>
      </c>
      <c r="H463" s="46" t="s">
        <v>11</v>
      </c>
      <c r="I463" s="104"/>
      <c r="J463" s="104"/>
    </row>
    <row r="464" spans="1:10">
      <c r="A464" s="5" t="s">
        <v>1297</v>
      </c>
      <c r="B464" s="6">
        <v>44841.641438726852</v>
      </c>
      <c r="C464" s="5" t="s">
        <v>72</v>
      </c>
      <c r="D464" s="11">
        <v>144535</v>
      </c>
      <c r="E464" s="5" t="s">
        <v>284</v>
      </c>
      <c r="H464" s="9">
        <v>7922.67</v>
      </c>
      <c r="I464" s="5" t="s">
        <v>22</v>
      </c>
      <c r="J464" s="8" t="s">
        <v>213</v>
      </c>
    </row>
    <row r="465" spans="1:10">
      <c r="A465" s="5" t="s">
        <v>1297</v>
      </c>
      <c r="B465" s="6">
        <v>44841.641438726852</v>
      </c>
      <c r="C465" s="5" t="s">
        <v>72</v>
      </c>
      <c r="D465" s="11">
        <v>3244430</v>
      </c>
      <c r="E465" s="8" t="s">
        <v>215</v>
      </c>
      <c r="H465" s="9">
        <v>464.24</v>
      </c>
      <c r="I465" s="5" t="s">
        <v>22</v>
      </c>
      <c r="J465" s="8" t="s">
        <v>74</v>
      </c>
    </row>
    <row r="466" spans="1:10">
      <c r="A466" s="5" t="s">
        <v>1297</v>
      </c>
      <c r="B466" s="6">
        <v>44841.641438726852</v>
      </c>
      <c r="C466" s="5" t="s">
        <v>72</v>
      </c>
      <c r="D466" s="11"/>
      <c r="E466" s="8"/>
      <c r="F466" s="9">
        <v>8526.1</v>
      </c>
      <c r="I466" s="7" t="s">
        <v>9</v>
      </c>
      <c r="J466" s="5" t="s">
        <v>76</v>
      </c>
    </row>
    <row r="467" spans="1:10">
      <c r="A467" s="5" t="s">
        <v>1297</v>
      </c>
      <c r="B467" s="6">
        <v>44841.641438726852</v>
      </c>
      <c r="C467" s="5" t="s">
        <v>72</v>
      </c>
      <c r="D467" s="11"/>
      <c r="E467" s="8"/>
      <c r="F467" s="9">
        <v>28480.6</v>
      </c>
      <c r="I467" s="7" t="s">
        <v>9</v>
      </c>
      <c r="J467" s="8" t="s">
        <v>216</v>
      </c>
    </row>
    <row r="468" spans="1:10">
      <c r="A468" s="5" t="s">
        <v>1297</v>
      </c>
      <c r="B468" s="6">
        <v>44841.641438726852</v>
      </c>
      <c r="C468" s="5" t="s">
        <v>72</v>
      </c>
      <c r="D468" s="11"/>
      <c r="E468" s="8"/>
      <c r="F468" s="9">
        <v>37750.9</v>
      </c>
      <c r="I468" s="7" t="s">
        <v>9</v>
      </c>
      <c r="J468" s="5" t="s">
        <v>75</v>
      </c>
    </row>
    <row r="469" spans="1:10">
      <c r="A469" s="10" t="s">
        <v>15</v>
      </c>
      <c r="B469" s="3"/>
      <c r="C469" s="3"/>
      <c r="D469" s="11"/>
      <c r="E469" s="8"/>
      <c r="F469" s="22">
        <f>SUM(F464:G468)</f>
        <v>74757.600000000006</v>
      </c>
      <c r="H469" s="9"/>
      <c r="I469" s="7"/>
      <c r="J469" s="5"/>
    </row>
    <row r="470" spans="1:10" ht="15.75">
      <c r="A470" s="12" t="s">
        <v>16</v>
      </c>
      <c r="B470" s="12" t="s">
        <v>17</v>
      </c>
      <c r="C470" s="12" t="s">
        <v>18</v>
      </c>
      <c r="D470" s="21">
        <v>111977102</v>
      </c>
      <c r="E470" s="8"/>
      <c r="H470" s="9"/>
      <c r="I470" s="7"/>
      <c r="J470" s="5"/>
    </row>
    <row r="471" spans="1:10">
      <c r="A471" s="5"/>
      <c r="B471" s="6"/>
      <c r="C471" s="5"/>
      <c r="D471" s="11"/>
      <c r="E471" s="8"/>
      <c r="H471" s="9"/>
      <c r="I471" s="7"/>
      <c r="J471" s="5"/>
    </row>
    <row r="472" spans="1:10">
      <c r="A472" s="5"/>
      <c r="B472" s="6"/>
      <c r="C472" s="5"/>
      <c r="D472" s="11"/>
      <c r="E472" s="8"/>
      <c r="H472" s="9"/>
      <c r="I472" s="7"/>
      <c r="J472" s="5"/>
    </row>
    <row r="473" spans="1:10">
      <c r="A473" s="1" t="s">
        <v>0</v>
      </c>
      <c r="B473" s="2"/>
      <c r="C473" s="2"/>
      <c r="D473" s="2"/>
      <c r="E473" s="2"/>
      <c r="F473" s="2"/>
      <c r="G473" s="2"/>
      <c r="H473" s="2"/>
      <c r="I473" s="2"/>
      <c r="J473" s="2"/>
    </row>
    <row r="474" spans="1:10">
      <c r="A474" s="3" t="s">
        <v>1270</v>
      </c>
      <c r="B474" s="2"/>
      <c r="C474" s="2"/>
      <c r="D474" s="2"/>
      <c r="E474" s="2"/>
      <c r="F474" s="2"/>
      <c r="G474" s="2"/>
      <c r="H474" s="2"/>
      <c r="I474" s="2"/>
      <c r="J474" s="2"/>
    </row>
    <row r="475" spans="1:10">
      <c r="A475" s="103" t="s">
        <v>0</v>
      </c>
      <c r="B475" s="103" t="s">
        <v>2</v>
      </c>
      <c r="C475" s="103" t="s">
        <v>3</v>
      </c>
      <c r="D475" s="103" t="s">
        <v>4</v>
      </c>
      <c r="E475" s="103" t="s">
        <v>5</v>
      </c>
      <c r="F475" s="105" t="s">
        <v>6</v>
      </c>
      <c r="G475" s="106"/>
      <c r="H475" s="107"/>
      <c r="I475" s="103" t="s">
        <v>7</v>
      </c>
      <c r="J475" s="103" t="s">
        <v>8</v>
      </c>
    </row>
    <row r="476" spans="1:10">
      <c r="A476" s="104"/>
      <c r="B476" s="104"/>
      <c r="C476" s="104"/>
      <c r="D476" s="104"/>
      <c r="E476" s="104"/>
      <c r="F476" s="46" t="s">
        <v>9</v>
      </c>
      <c r="G476" s="46" t="s">
        <v>10</v>
      </c>
      <c r="H476" s="46" t="s">
        <v>11</v>
      </c>
      <c r="I476" s="104"/>
      <c r="J476" s="104"/>
    </row>
    <row r="477" spans="1:10">
      <c r="A477" s="5" t="s">
        <v>1298</v>
      </c>
      <c r="B477" s="6">
        <v>44842.675918217596</v>
      </c>
      <c r="C477" s="5" t="s">
        <v>72</v>
      </c>
      <c r="D477" s="11">
        <v>993770</v>
      </c>
      <c r="E477" s="8" t="s">
        <v>215</v>
      </c>
      <c r="H477" s="9">
        <v>1194.33</v>
      </c>
      <c r="I477" s="5" t="s">
        <v>22</v>
      </c>
      <c r="J477" s="8" t="s">
        <v>213</v>
      </c>
    </row>
    <row r="478" spans="1:10">
      <c r="A478" s="5" t="s">
        <v>1298</v>
      </c>
      <c r="B478" s="6">
        <v>44842.675918217596</v>
      </c>
      <c r="C478" s="5" t="s">
        <v>72</v>
      </c>
      <c r="D478" s="11">
        <v>970630</v>
      </c>
      <c r="E478" s="8" t="s">
        <v>215</v>
      </c>
      <c r="H478" s="9">
        <v>732.64</v>
      </c>
      <c r="I478" s="5" t="s">
        <v>22</v>
      </c>
      <c r="J478" s="5" t="s">
        <v>76</v>
      </c>
    </row>
    <row r="479" spans="1:10">
      <c r="A479" s="5" t="s">
        <v>1298</v>
      </c>
      <c r="B479" s="6">
        <v>44842.675918217596</v>
      </c>
      <c r="C479" s="5" t="s">
        <v>72</v>
      </c>
      <c r="D479" s="11">
        <v>657123</v>
      </c>
      <c r="E479" s="8" t="s">
        <v>215</v>
      </c>
      <c r="H479" s="9">
        <v>1980</v>
      </c>
      <c r="I479" s="5" t="s">
        <v>22</v>
      </c>
      <c r="J479" s="8" t="s">
        <v>213</v>
      </c>
    </row>
    <row r="480" spans="1:10">
      <c r="A480" s="5" t="s">
        <v>1298</v>
      </c>
      <c r="B480" s="6">
        <v>44842.675918217596</v>
      </c>
      <c r="C480" s="5" t="s">
        <v>72</v>
      </c>
      <c r="D480" s="11">
        <v>724517</v>
      </c>
      <c r="E480" s="5" t="s">
        <v>73</v>
      </c>
      <c r="H480" s="9">
        <v>400</v>
      </c>
      <c r="I480" s="5" t="s">
        <v>22</v>
      </c>
      <c r="J480" s="8" t="s">
        <v>213</v>
      </c>
    </row>
    <row r="481" spans="1:10">
      <c r="A481" s="5" t="s">
        <v>1298</v>
      </c>
      <c r="B481" s="6">
        <v>44842.675918217596</v>
      </c>
      <c r="C481" s="5" t="s">
        <v>72</v>
      </c>
      <c r="D481" s="11"/>
      <c r="E481" s="8"/>
      <c r="F481" s="9">
        <v>8415.6</v>
      </c>
      <c r="I481" s="7" t="s">
        <v>9</v>
      </c>
      <c r="J481" s="5" t="s">
        <v>76</v>
      </c>
    </row>
    <row r="482" spans="1:10">
      <c r="A482" s="5" t="s">
        <v>1298</v>
      </c>
      <c r="B482" s="6">
        <v>44842.675918217596</v>
      </c>
      <c r="C482" s="5" t="s">
        <v>72</v>
      </c>
      <c r="D482" s="11"/>
      <c r="E482" s="8"/>
      <c r="F482" s="9">
        <v>21851.8</v>
      </c>
      <c r="I482" s="7" t="s">
        <v>9</v>
      </c>
      <c r="J482" s="8" t="s">
        <v>216</v>
      </c>
    </row>
    <row r="483" spans="1:10">
      <c r="A483" s="5" t="s">
        <v>1298</v>
      </c>
      <c r="B483" s="6">
        <v>44842.675918217596</v>
      </c>
      <c r="C483" s="5" t="s">
        <v>72</v>
      </c>
      <c r="D483" s="11"/>
      <c r="E483" s="8"/>
      <c r="F483" s="9">
        <v>51257.3</v>
      </c>
      <c r="I483" s="7" t="s">
        <v>9</v>
      </c>
      <c r="J483" s="5" t="s">
        <v>75</v>
      </c>
    </row>
    <row r="484" spans="1:10">
      <c r="A484" s="5" t="s">
        <v>1298</v>
      </c>
      <c r="B484" s="6">
        <v>44842.675918217596</v>
      </c>
      <c r="C484" s="5" t="s">
        <v>72</v>
      </c>
      <c r="D484" s="11"/>
      <c r="E484" s="8"/>
      <c r="F484" s="9">
        <v>35803.699999999997</v>
      </c>
      <c r="I484" s="7" t="s">
        <v>9</v>
      </c>
      <c r="J484" s="5" t="s">
        <v>217</v>
      </c>
    </row>
    <row r="485" spans="1:10">
      <c r="A485" s="5" t="s">
        <v>1298</v>
      </c>
      <c r="B485" s="6">
        <v>44842.675918217596</v>
      </c>
      <c r="C485" s="5" t="s">
        <v>72</v>
      </c>
      <c r="D485" s="11"/>
      <c r="E485" s="8"/>
      <c r="F485" s="9">
        <v>1677.8</v>
      </c>
      <c r="I485" s="7" t="s">
        <v>9</v>
      </c>
      <c r="J485" s="8" t="s">
        <v>213</v>
      </c>
    </row>
    <row r="486" spans="1:10">
      <c r="A486" s="10" t="s">
        <v>15</v>
      </c>
      <c r="B486" s="3"/>
      <c r="C486" s="3"/>
      <c r="D486" s="11"/>
      <c r="E486" s="8"/>
      <c r="F486" s="22">
        <f>SUM(F477:G485)</f>
        <v>119006.20000000001</v>
      </c>
      <c r="H486" s="9"/>
      <c r="I486" s="7"/>
      <c r="J486" s="5"/>
    </row>
    <row r="487" spans="1:10" ht="15.75">
      <c r="A487" s="12" t="s">
        <v>16</v>
      </c>
      <c r="B487" s="12" t="s">
        <v>17</v>
      </c>
      <c r="C487" s="12" t="s">
        <v>18</v>
      </c>
      <c r="D487" s="21">
        <v>111977103</v>
      </c>
      <c r="E487" s="8"/>
      <c r="H487" s="9"/>
      <c r="I487" s="7"/>
      <c r="J487" s="5"/>
    </row>
    <row r="490" spans="1:10">
      <c r="A490" s="1" t="s">
        <v>0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3" t="s">
        <v>1337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103" t="s">
        <v>0</v>
      </c>
      <c r="B492" s="103" t="s">
        <v>2</v>
      </c>
      <c r="C492" s="103" t="s">
        <v>3</v>
      </c>
      <c r="D492" s="103" t="s">
        <v>4</v>
      </c>
      <c r="E492" s="103" t="s">
        <v>5</v>
      </c>
      <c r="F492" s="105" t="s">
        <v>6</v>
      </c>
      <c r="G492" s="106"/>
      <c r="H492" s="107"/>
      <c r="I492" s="103" t="s">
        <v>7</v>
      </c>
      <c r="J492" s="103" t="s">
        <v>8</v>
      </c>
    </row>
    <row r="493" spans="1:10">
      <c r="A493" s="104"/>
      <c r="B493" s="104"/>
      <c r="C493" s="104"/>
      <c r="D493" s="104"/>
      <c r="E493" s="104"/>
      <c r="F493" s="46" t="s">
        <v>9</v>
      </c>
      <c r="G493" s="46" t="s">
        <v>10</v>
      </c>
      <c r="H493" s="46" t="s">
        <v>11</v>
      </c>
      <c r="I493" s="104"/>
      <c r="J493" s="104"/>
    </row>
    <row r="494" spans="1:10">
      <c r="A494" s="5" t="s">
        <v>1353</v>
      </c>
      <c r="B494" s="6">
        <v>44844.624597337963</v>
      </c>
      <c r="C494" s="5" t="s">
        <v>72</v>
      </c>
      <c r="D494" s="11"/>
      <c r="E494" s="8"/>
      <c r="G494" s="9">
        <v>11039</v>
      </c>
      <c r="I494" s="7" t="s">
        <v>10</v>
      </c>
      <c r="J494" s="8" t="s">
        <v>216</v>
      </c>
    </row>
    <row r="495" spans="1:10">
      <c r="A495" s="5" t="s">
        <v>1353</v>
      </c>
      <c r="B495" s="6">
        <v>44844.624597337963</v>
      </c>
      <c r="C495" s="5" t="s">
        <v>72</v>
      </c>
      <c r="D495" s="11">
        <v>13014344</v>
      </c>
      <c r="E495" s="8" t="s">
        <v>215</v>
      </c>
      <c r="H495" s="9">
        <v>1986.23</v>
      </c>
      <c r="I495" s="5" t="s">
        <v>22</v>
      </c>
      <c r="J495" s="8" t="s">
        <v>216</v>
      </c>
    </row>
    <row r="496" spans="1:10">
      <c r="A496" s="5" t="s">
        <v>1353</v>
      </c>
      <c r="B496" s="6">
        <v>44844.624597337963</v>
      </c>
      <c r="C496" s="5" t="s">
        <v>72</v>
      </c>
      <c r="D496" s="11">
        <v>43249352</v>
      </c>
      <c r="E496" s="8" t="s">
        <v>215</v>
      </c>
      <c r="H496" s="9">
        <v>25000</v>
      </c>
      <c r="I496" s="5" t="s">
        <v>22</v>
      </c>
      <c r="J496" s="8" t="s">
        <v>216</v>
      </c>
    </row>
    <row r="497" spans="1:10">
      <c r="A497" s="5" t="s">
        <v>1353</v>
      </c>
      <c r="B497" s="6">
        <v>44844.624597337963</v>
      </c>
      <c r="C497" s="5" t="s">
        <v>72</v>
      </c>
      <c r="D497" s="11"/>
      <c r="E497" s="8"/>
      <c r="F497" s="9">
        <v>21585.5</v>
      </c>
      <c r="I497" s="7" t="s">
        <v>9</v>
      </c>
      <c r="J497" s="8" t="s">
        <v>216</v>
      </c>
    </row>
    <row r="498" spans="1:10">
      <c r="A498" s="5" t="s">
        <v>1353</v>
      </c>
      <c r="B498" s="6">
        <v>44844.624597337963</v>
      </c>
      <c r="C498" s="5" t="s">
        <v>72</v>
      </c>
      <c r="D498" s="11"/>
      <c r="E498" s="8"/>
      <c r="F498" s="9">
        <v>13415.3</v>
      </c>
      <c r="I498" s="7" t="s">
        <v>9</v>
      </c>
      <c r="J498" s="5" t="s">
        <v>217</v>
      </c>
    </row>
    <row r="499" spans="1:10">
      <c r="A499" s="10" t="s">
        <v>15</v>
      </c>
      <c r="B499" s="3"/>
      <c r="C499" s="3"/>
      <c r="D499" s="11"/>
      <c r="E499" s="8"/>
      <c r="F499" s="14">
        <f>SUM(F494:G498)</f>
        <v>46039.8</v>
      </c>
      <c r="H499" s="9"/>
      <c r="I499" s="7"/>
      <c r="J499" s="5"/>
    </row>
    <row r="500" spans="1:10" ht="15.75">
      <c r="A500" s="12" t="s">
        <v>16</v>
      </c>
      <c r="B500" s="12" t="s">
        <v>17</v>
      </c>
      <c r="C500" s="12" t="s">
        <v>18</v>
      </c>
      <c r="D500" s="21">
        <v>111991598</v>
      </c>
      <c r="E500" s="8"/>
      <c r="H500" s="9"/>
      <c r="I500" s="7"/>
      <c r="J500" s="5"/>
    </row>
    <row r="503" spans="1:10">
      <c r="A503" s="1" t="s">
        <v>0</v>
      </c>
      <c r="B503" s="2"/>
      <c r="C503" s="2"/>
      <c r="D503" s="2"/>
      <c r="E503" s="2"/>
      <c r="F503" s="2"/>
      <c r="G503" s="2"/>
      <c r="H503" s="2"/>
      <c r="I503" s="2"/>
      <c r="J503" s="2"/>
    </row>
    <row r="504" spans="1:10">
      <c r="A504" s="3" t="s">
        <v>1374</v>
      </c>
      <c r="B504" s="2"/>
      <c r="C504" s="2"/>
      <c r="D504" s="2"/>
      <c r="E504" s="2"/>
      <c r="F504" s="2"/>
      <c r="G504" s="2"/>
      <c r="H504" s="2"/>
      <c r="I504" s="2"/>
      <c r="J504" s="2"/>
    </row>
    <row r="505" spans="1:10">
      <c r="A505" s="103" t="s">
        <v>0</v>
      </c>
      <c r="B505" s="103" t="s">
        <v>2</v>
      </c>
      <c r="C505" s="103" t="s">
        <v>3</v>
      </c>
      <c r="D505" s="103" t="s">
        <v>4</v>
      </c>
      <c r="E505" s="103" t="s">
        <v>5</v>
      </c>
      <c r="F505" s="105" t="s">
        <v>6</v>
      </c>
      <c r="G505" s="106"/>
      <c r="H505" s="107"/>
      <c r="I505" s="103" t="s">
        <v>7</v>
      </c>
      <c r="J505" s="103" t="s">
        <v>8</v>
      </c>
    </row>
    <row r="506" spans="1:10">
      <c r="A506" s="104"/>
      <c r="B506" s="104"/>
      <c r="C506" s="104"/>
      <c r="D506" s="104"/>
      <c r="E506" s="104"/>
      <c r="F506" s="46" t="s">
        <v>9</v>
      </c>
      <c r="G506" s="46" t="s">
        <v>10</v>
      </c>
      <c r="H506" s="46" t="s">
        <v>11</v>
      </c>
      <c r="I506" s="104"/>
      <c r="J506" s="104"/>
    </row>
    <row r="507" spans="1:10">
      <c r="A507" s="5" t="s">
        <v>1393</v>
      </c>
      <c r="B507" s="6">
        <v>44845.582809143518</v>
      </c>
      <c r="C507" s="5" t="s">
        <v>72</v>
      </c>
      <c r="D507" s="7"/>
      <c r="E507" s="8"/>
      <c r="G507" s="9">
        <v>27000</v>
      </c>
      <c r="I507" s="7" t="s">
        <v>10</v>
      </c>
      <c r="J507" s="5" t="s">
        <v>75</v>
      </c>
    </row>
    <row r="508" spans="1:10">
      <c r="A508" s="5" t="s">
        <v>1393</v>
      </c>
      <c r="B508" s="6">
        <v>44845.582809143518</v>
      </c>
      <c r="C508" s="5" t="s">
        <v>72</v>
      </c>
      <c r="D508" s="7"/>
      <c r="E508" s="8"/>
      <c r="F508" s="9">
        <v>22701.3</v>
      </c>
      <c r="I508" s="7" t="s">
        <v>9</v>
      </c>
      <c r="J508" s="5" t="s">
        <v>75</v>
      </c>
    </row>
    <row r="509" spans="1:10">
      <c r="A509" s="10" t="s">
        <v>15</v>
      </c>
      <c r="B509" s="3"/>
      <c r="C509" s="3"/>
      <c r="D509" s="11"/>
      <c r="E509" s="8"/>
      <c r="F509" s="14">
        <f>SUM(F507:G508)</f>
        <v>49701.3</v>
      </c>
      <c r="H509" s="9"/>
      <c r="I509" s="7"/>
      <c r="J509" s="5"/>
    </row>
    <row r="510" spans="1:10" ht="15.75">
      <c r="A510" s="12" t="s">
        <v>16</v>
      </c>
      <c r="B510" s="12" t="s">
        <v>17</v>
      </c>
      <c r="C510" s="12" t="s">
        <v>18</v>
      </c>
      <c r="D510" s="21">
        <v>111991600</v>
      </c>
      <c r="E510" s="8"/>
      <c r="H510" s="9"/>
      <c r="I510" s="7"/>
      <c r="J510" s="5"/>
    </row>
    <row r="511" spans="1:10">
      <c r="A511" s="5"/>
      <c r="B511" s="6"/>
      <c r="C511" s="5"/>
      <c r="D511" s="11"/>
      <c r="E511" s="8"/>
      <c r="H511" s="9"/>
      <c r="I511" s="7"/>
      <c r="J511" s="5"/>
    </row>
    <row r="513" spans="1:10">
      <c r="A513" s="1" t="s">
        <v>0</v>
      </c>
      <c r="B513" s="2"/>
      <c r="C513" s="2"/>
      <c r="D513" s="2"/>
      <c r="E513" s="2"/>
      <c r="F513" s="2"/>
      <c r="G513" s="2"/>
      <c r="H513" s="2"/>
      <c r="I513" s="2"/>
      <c r="J513" s="2"/>
    </row>
    <row r="514" spans="1:10">
      <c r="A514" s="3" t="s">
        <v>1415</v>
      </c>
      <c r="B514" s="2"/>
      <c r="C514" s="2"/>
      <c r="D514" s="2"/>
      <c r="E514" s="2"/>
      <c r="F514" s="2"/>
      <c r="G514" s="2"/>
      <c r="H514" s="2"/>
      <c r="I514" s="2"/>
      <c r="J514" s="2"/>
    </row>
    <row r="515" spans="1:10">
      <c r="A515" s="103" t="s">
        <v>0</v>
      </c>
      <c r="B515" s="103" t="s">
        <v>2</v>
      </c>
      <c r="C515" s="103" t="s">
        <v>3</v>
      </c>
      <c r="D515" s="103" t="s">
        <v>4</v>
      </c>
      <c r="E515" s="103" t="s">
        <v>5</v>
      </c>
      <c r="F515" s="105" t="s">
        <v>6</v>
      </c>
      <c r="G515" s="106"/>
      <c r="H515" s="107"/>
      <c r="I515" s="103" t="s">
        <v>7</v>
      </c>
      <c r="J515" s="103" t="s">
        <v>8</v>
      </c>
    </row>
    <row r="516" spans="1:10">
      <c r="A516" s="104"/>
      <c r="B516" s="104"/>
      <c r="C516" s="104"/>
      <c r="D516" s="104"/>
      <c r="E516" s="104"/>
      <c r="F516" s="46" t="s">
        <v>9</v>
      </c>
      <c r="G516" s="46" t="s">
        <v>10</v>
      </c>
      <c r="H516" s="46" t="s">
        <v>11</v>
      </c>
      <c r="I516" s="104"/>
      <c r="J516" s="104"/>
    </row>
    <row r="517" spans="1:10">
      <c r="A517" s="5" t="s">
        <v>1431</v>
      </c>
      <c r="B517" s="6">
        <v>44846.63706241898</v>
      </c>
      <c r="C517" s="5" t="s">
        <v>72</v>
      </c>
      <c r="D517" s="11">
        <v>670712</v>
      </c>
      <c r="E517" s="8" t="s">
        <v>215</v>
      </c>
      <c r="H517" s="9">
        <v>492.4</v>
      </c>
      <c r="I517" s="5" t="s">
        <v>22</v>
      </c>
      <c r="J517" s="8" t="s">
        <v>74</v>
      </c>
    </row>
    <row r="518" spans="1:10">
      <c r="A518" s="5" t="s">
        <v>1431</v>
      </c>
      <c r="B518" s="6">
        <v>44846.63706241898</v>
      </c>
      <c r="C518" s="5" t="s">
        <v>72</v>
      </c>
      <c r="D518" s="11"/>
      <c r="E518" s="8"/>
      <c r="F518" s="9">
        <v>14160.8</v>
      </c>
      <c r="I518" s="7" t="s">
        <v>9</v>
      </c>
      <c r="J518" s="5" t="s">
        <v>76</v>
      </c>
    </row>
    <row r="519" spans="1:10">
      <c r="A519" s="5" t="s">
        <v>1431</v>
      </c>
      <c r="B519" s="6">
        <v>44846.63706241898</v>
      </c>
      <c r="C519" s="5" t="s">
        <v>72</v>
      </c>
      <c r="D519" s="11"/>
      <c r="E519" s="8"/>
      <c r="F519" s="9">
        <v>31209.1</v>
      </c>
      <c r="I519" s="7" t="s">
        <v>9</v>
      </c>
      <c r="J519" s="8" t="s">
        <v>216</v>
      </c>
    </row>
    <row r="520" spans="1:10">
      <c r="A520" s="5" t="s">
        <v>1431</v>
      </c>
      <c r="B520" s="6">
        <v>44846.63706241898</v>
      </c>
      <c r="C520" s="5" t="s">
        <v>72</v>
      </c>
      <c r="D520" s="11"/>
      <c r="E520" s="8"/>
      <c r="F520" s="9">
        <v>57781.4</v>
      </c>
      <c r="I520" s="7" t="s">
        <v>9</v>
      </c>
      <c r="J520" s="5" t="s">
        <v>75</v>
      </c>
    </row>
    <row r="521" spans="1:10">
      <c r="A521" s="5" t="s">
        <v>1431</v>
      </c>
      <c r="B521" s="6">
        <v>44846.63706241898</v>
      </c>
      <c r="C521" s="5" t="s">
        <v>72</v>
      </c>
      <c r="D521" s="11"/>
      <c r="E521" s="8"/>
      <c r="F521" s="9">
        <v>18751.400000000001</v>
      </c>
      <c r="I521" s="7" t="s">
        <v>9</v>
      </c>
      <c r="J521" s="5" t="s">
        <v>217</v>
      </c>
    </row>
    <row r="522" spans="1:10">
      <c r="A522" s="10" t="s">
        <v>15</v>
      </c>
      <c r="B522" s="3"/>
      <c r="C522" s="3"/>
      <c r="D522" s="11"/>
      <c r="E522" s="8"/>
      <c r="F522" s="14">
        <f>SUM(F517:G521)</f>
        <v>121902.69999999998</v>
      </c>
      <c r="H522" s="9"/>
      <c r="I522" s="7"/>
      <c r="J522" s="8"/>
    </row>
    <row r="523" spans="1:10" ht="15.75">
      <c r="A523" s="12" t="s">
        <v>16</v>
      </c>
      <c r="B523" s="12" t="s">
        <v>17</v>
      </c>
      <c r="C523" s="12" t="s">
        <v>18</v>
      </c>
      <c r="D523" s="21">
        <v>112010822</v>
      </c>
      <c r="E523" s="8"/>
      <c r="H523" s="9"/>
      <c r="I523" s="7"/>
      <c r="J523" s="8"/>
    </row>
    <row r="526" spans="1:10">
      <c r="A526" s="1" t="s">
        <v>0</v>
      </c>
      <c r="B526" s="2"/>
      <c r="C526" s="2"/>
      <c r="D526" s="2"/>
      <c r="E526" s="2"/>
      <c r="F526" s="2"/>
      <c r="G526" s="2"/>
      <c r="H526" s="2"/>
      <c r="I526" s="2"/>
      <c r="J526" s="2"/>
    </row>
    <row r="527" spans="1:10">
      <c r="A527" s="3" t="s">
        <v>1451</v>
      </c>
      <c r="B527" s="2"/>
      <c r="C527" s="2"/>
      <c r="D527" s="2"/>
      <c r="E527" s="2"/>
      <c r="F527" s="2"/>
      <c r="G527" s="2"/>
      <c r="H527" s="2"/>
      <c r="I527" s="2"/>
      <c r="J527" s="2"/>
    </row>
    <row r="528" spans="1:10">
      <c r="A528" s="103" t="s">
        <v>0</v>
      </c>
      <c r="B528" s="103" t="s">
        <v>2</v>
      </c>
      <c r="C528" s="103" t="s">
        <v>3</v>
      </c>
      <c r="D528" s="103" t="s">
        <v>4</v>
      </c>
      <c r="E528" s="103" t="s">
        <v>5</v>
      </c>
      <c r="F528" s="105" t="s">
        <v>6</v>
      </c>
      <c r="G528" s="106"/>
      <c r="H528" s="107"/>
      <c r="I528" s="103" t="s">
        <v>7</v>
      </c>
      <c r="J528" s="103" t="s">
        <v>8</v>
      </c>
    </row>
    <row r="529" spans="1:10">
      <c r="A529" s="104"/>
      <c r="B529" s="104"/>
      <c r="C529" s="104"/>
      <c r="D529" s="104"/>
      <c r="E529" s="104"/>
      <c r="F529" s="46" t="s">
        <v>9</v>
      </c>
      <c r="G529" s="46" t="s">
        <v>10</v>
      </c>
      <c r="H529" s="46" t="s">
        <v>11</v>
      </c>
      <c r="I529" s="104"/>
      <c r="J529" s="104"/>
    </row>
    <row r="530" spans="1:10">
      <c r="A530" s="5" t="s">
        <v>1467</v>
      </c>
      <c r="B530" s="6">
        <v>44847.64117732639</v>
      </c>
      <c r="C530" s="5" t="s">
        <v>72</v>
      </c>
      <c r="D530" s="11">
        <v>980750</v>
      </c>
      <c r="E530" s="8" t="s">
        <v>215</v>
      </c>
      <c r="H530" s="9">
        <v>4744.62</v>
      </c>
      <c r="I530" s="5" t="s">
        <v>22</v>
      </c>
      <c r="J530" s="8" t="s">
        <v>213</v>
      </c>
    </row>
    <row r="531" spans="1:10">
      <c r="A531" s="5" t="s">
        <v>1467</v>
      </c>
      <c r="B531" s="6">
        <v>44847.64117732639</v>
      </c>
      <c r="C531" s="5" t="s">
        <v>72</v>
      </c>
      <c r="D531" s="11">
        <v>6199359</v>
      </c>
      <c r="E531" s="8" t="s">
        <v>215</v>
      </c>
      <c r="H531" s="9">
        <v>577</v>
      </c>
      <c r="I531" s="5" t="s">
        <v>22</v>
      </c>
      <c r="J531" s="8" t="s">
        <v>74</v>
      </c>
    </row>
    <row r="532" spans="1:10">
      <c r="A532" s="5" t="s">
        <v>1467</v>
      </c>
      <c r="B532" s="6">
        <v>44847.64117732639</v>
      </c>
      <c r="C532" s="5" t="s">
        <v>72</v>
      </c>
      <c r="D532" s="11"/>
      <c r="E532" s="8"/>
      <c r="F532" s="9">
        <v>8849.7000000000007</v>
      </c>
      <c r="I532" s="7" t="s">
        <v>9</v>
      </c>
      <c r="J532" s="5" t="s">
        <v>76</v>
      </c>
    </row>
    <row r="533" spans="1:10">
      <c r="A533" s="5" t="s">
        <v>1467</v>
      </c>
      <c r="B533" s="6">
        <v>44847.64117732639</v>
      </c>
      <c r="C533" s="5" t="s">
        <v>72</v>
      </c>
      <c r="D533" s="11"/>
      <c r="E533" s="8"/>
      <c r="F533" s="9">
        <v>32145.4</v>
      </c>
      <c r="I533" s="7" t="s">
        <v>9</v>
      </c>
      <c r="J533" s="8" t="s">
        <v>216</v>
      </c>
    </row>
    <row r="534" spans="1:10">
      <c r="A534" s="5" t="s">
        <v>1467</v>
      </c>
      <c r="B534" s="6">
        <v>44847.64117732639</v>
      </c>
      <c r="C534" s="5" t="s">
        <v>72</v>
      </c>
      <c r="D534" s="11"/>
      <c r="E534" s="8"/>
      <c r="F534" s="9">
        <v>19170.3</v>
      </c>
      <c r="I534" s="7" t="s">
        <v>9</v>
      </c>
      <c r="J534" s="5" t="s">
        <v>75</v>
      </c>
    </row>
    <row r="535" spans="1:10">
      <c r="A535" s="5" t="s">
        <v>1467</v>
      </c>
      <c r="B535" s="6">
        <v>44847.64117732639</v>
      </c>
      <c r="C535" s="5" t="s">
        <v>72</v>
      </c>
      <c r="D535" s="11"/>
      <c r="E535" s="8"/>
      <c r="F535" s="9">
        <v>22078.5</v>
      </c>
      <c r="I535" s="7" t="s">
        <v>9</v>
      </c>
      <c r="J535" s="5" t="s">
        <v>217</v>
      </c>
    </row>
    <row r="536" spans="1:10">
      <c r="A536" s="10" t="s">
        <v>15</v>
      </c>
      <c r="B536" s="3"/>
      <c r="C536" s="3"/>
      <c r="D536" s="11"/>
      <c r="E536" s="8"/>
      <c r="F536" s="14">
        <f>SUM(F530:G535)</f>
        <v>82243.900000000009</v>
      </c>
      <c r="H536" s="9"/>
      <c r="I536" s="7"/>
      <c r="J536" s="8"/>
    </row>
    <row r="537" spans="1:10" ht="15.75">
      <c r="A537" s="12" t="s">
        <v>16</v>
      </c>
      <c r="B537" s="12" t="s">
        <v>17</v>
      </c>
      <c r="C537" s="12" t="s">
        <v>18</v>
      </c>
      <c r="D537" s="21">
        <v>112010824</v>
      </c>
      <c r="E537" s="8"/>
      <c r="H537" s="9"/>
      <c r="I537" s="7"/>
      <c r="J537" s="8"/>
    </row>
    <row r="540" spans="1:10">
      <c r="A540" s="1" t="s">
        <v>0</v>
      </c>
      <c r="B540" s="2"/>
      <c r="C540" s="2"/>
      <c r="D540" s="2"/>
      <c r="E540" s="2"/>
      <c r="F540" s="2"/>
      <c r="G540" s="2"/>
      <c r="H540" s="2"/>
      <c r="I540" s="2"/>
      <c r="J540" s="2"/>
    </row>
    <row r="541" spans="1:10">
      <c r="A541" s="3" t="s">
        <v>1496</v>
      </c>
      <c r="B541" s="2"/>
      <c r="C541" s="2"/>
      <c r="D541" s="2"/>
      <c r="E541" s="2"/>
      <c r="F541" s="2"/>
      <c r="G541" s="2"/>
      <c r="H541" s="2"/>
      <c r="I541" s="2"/>
      <c r="J541" s="2"/>
    </row>
    <row r="542" spans="1:10">
      <c r="A542" s="103" t="s">
        <v>0</v>
      </c>
      <c r="B542" s="103" t="s">
        <v>2</v>
      </c>
      <c r="C542" s="103" t="s">
        <v>3</v>
      </c>
      <c r="D542" s="103" t="s">
        <v>4</v>
      </c>
      <c r="E542" s="103" t="s">
        <v>5</v>
      </c>
      <c r="F542" s="105" t="s">
        <v>6</v>
      </c>
      <c r="G542" s="106"/>
      <c r="H542" s="107"/>
      <c r="I542" s="103" t="s">
        <v>7</v>
      </c>
      <c r="J542" s="103" t="s">
        <v>8</v>
      </c>
    </row>
    <row r="543" spans="1:10">
      <c r="A543" s="104"/>
      <c r="B543" s="104"/>
      <c r="C543" s="104"/>
      <c r="D543" s="104"/>
      <c r="E543" s="104"/>
      <c r="F543" s="46" t="s">
        <v>9</v>
      </c>
      <c r="G543" s="46" t="s">
        <v>10</v>
      </c>
      <c r="H543" s="46" t="s">
        <v>11</v>
      </c>
      <c r="I543" s="104"/>
      <c r="J543" s="104"/>
    </row>
    <row r="544" spans="1:10">
      <c r="A544" s="5" t="s">
        <v>1525</v>
      </c>
      <c r="B544" s="6">
        <v>44848.629694988427</v>
      </c>
      <c r="C544" s="5" t="s">
        <v>72</v>
      </c>
      <c r="D544" s="11">
        <v>32889647</v>
      </c>
      <c r="E544" s="8" t="s">
        <v>215</v>
      </c>
      <c r="H544" s="9">
        <v>704.24</v>
      </c>
      <c r="I544" s="5" t="s">
        <v>22</v>
      </c>
      <c r="J544" s="8" t="s">
        <v>216</v>
      </c>
    </row>
    <row r="545" spans="1:10">
      <c r="A545" s="5" t="s">
        <v>1525</v>
      </c>
      <c r="B545" s="6">
        <v>44848.629694988427</v>
      </c>
      <c r="C545" s="5" t="s">
        <v>72</v>
      </c>
      <c r="D545" s="11"/>
      <c r="E545" s="8"/>
      <c r="F545" s="9">
        <v>7838</v>
      </c>
      <c r="I545" s="7" t="s">
        <v>9</v>
      </c>
      <c r="J545" s="5" t="s">
        <v>76</v>
      </c>
    </row>
    <row r="546" spans="1:10">
      <c r="A546" s="5" t="s">
        <v>1525</v>
      </c>
      <c r="B546" s="6">
        <v>44848.629694988427</v>
      </c>
      <c r="C546" s="5" t="s">
        <v>72</v>
      </c>
      <c r="D546" s="11"/>
      <c r="E546" s="8"/>
      <c r="F546" s="9">
        <v>23995.5</v>
      </c>
      <c r="I546" s="7" t="s">
        <v>9</v>
      </c>
      <c r="J546" s="8" t="s">
        <v>216</v>
      </c>
    </row>
    <row r="547" spans="1:10">
      <c r="A547" s="5" t="s">
        <v>1525</v>
      </c>
      <c r="B547" s="6">
        <v>44848.629694988427</v>
      </c>
      <c r="C547" s="5" t="s">
        <v>72</v>
      </c>
      <c r="D547" s="11"/>
      <c r="E547" s="8"/>
      <c r="F547" s="9">
        <v>48898.3</v>
      </c>
      <c r="I547" s="7" t="s">
        <v>9</v>
      </c>
      <c r="J547" s="5" t="s">
        <v>75</v>
      </c>
    </row>
    <row r="548" spans="1:10">
      <c r="A548" s="5" t="s">
        <v>1525</v>
      </c>
      <c r="B548" s="6">
        <v>44848.629694988427</v>
      </c>
      <c r="C548" s="5" t="s">
        <v>72</v>
      </c>
      <c r="D548" s="11"/>
      <c r="E548" s="8"/>
      <c r="F548" s="9">
        <v>19655.599999999999</v>
      </c>
      <c r="I548" s="7" t="s">
        <v>9</v>
      </c>
      <c r="J548" s="5" t="s">
        <v>217</v>
      </c>
    </row>
    <row r="549" spans="1:10">
      <c r="A549" s="10" t="s">
        <v>15</v>
      </c>
      <c r="B549" s="3"/>
      <c r="C549" s="3"/>
      <c r="D549" s="11"/>
      <c r="E549" s="8"/>
      <c r="F549" s="24">
        <f>SUM(F544:G548)</f>
        <v>100387.4</v>
      </c>
      <c r="H549" s="9"/>
      <c r="I549" s="7"/>
      <c r="J549" s="8"/>
    </row>
    <row r="550" spans="1:10" ht="15.75">
      <c r="A550" s="12" t="s">
        <v>16</v>
      </c>
      <c r="B550" s="12" t="s">
        <v>17</v>
      </c>
      <c r="C550" s="12" t="s">
        <v>18</v>
      </c>
      <c r="D550" s="21">
        <v>112020994</v>
      </c>
      <c r="E550" s="8"/>
      <c r="H550" s="9"/>
      <c r="I550" s="7"/>
      <c r="J550" s="8"/>
    </row>
    <row r="551" spans="1:10">
      <c r="A551" s="5"/>
      <c r="B551" s="6"/>
      <c r="C551" s="5"/>
      <c r="D551" s="11"/>
      <c r="E551" s="8"/>
      <c r="H551" s="9"/>
      <c r="I551" s="7"/>
      <c r="J551" s="8"/>
    </row>
    <row r="552" spans="1:10">
      <c r="A552" s="5"/>
      <c r="B552" s="6"/>
      <c r="C552" s="5"/>
      <c r="D552" s="11"/>
      <c r="E552" s="8"/>
      <c r="H552" s="9"/>
      <c r="I552" s="7"/>
      <c r="J552" s="8"/>
    </row>
    <row r="553" spans="1:10">
      <c r="A553" s="1" t="s">
        <v>0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3" t="s">
        <v>1491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>
      <c r="A555" s="103" t="s">
        <v>0</v>
      </c>
      <c r="B555" s="103" t="s">
        <v>2</v>
      </c>
      <c r="C555" s="103" t="s">
        <v>3</v>
      </c>
      <c r="D555" s="103" t="s">
        <v>4</v>
      </c>
      <c r="E555" s="103" t="s">
        <v>5</v>
      </c>
      <c r="F555" s="105" t="s">
        <v>6</v>
      </c>
      <c r="G555" s="106"/>
      <c r="H555" s="107"/>
      <c r="I555" s="103" t="s">
        <v>7</v>
      </c>
      <c r="J555" s="103" t="s">
        <v>8</v>
      </c>
    </row>
    <row r="556" spans="1:10">
      <c r="A556" s="104"/>
      <c r="B556" s="104"/>
      <c r="C556" s="104"/>
      <c r="D556" s="104"/>
      <c r="E556" s="104"/>
      <c r="F556" s="46" t="s">
        <v>9</v>
      </c>
      <c r="G556" s="46" t="s">
        <v>10</v>
      </c>
      <c r="H556" s="46" t="s">
        <v>11</v>
      </c>
      <c r="I556" s="104"/>
      <c r="J556" s="104"/>
    </row>
    <row r="557" spans="1:10">
      <c r="A557" s="5" t="s">
        <v>1527</v>
      </c>
      <c r="B557" s="6">
        <v>44849.647486192131</v>
      </c>
      <c r="C557" s="5" t="s">
        <v>72</v>
      </c>
      <c r="D557" s="11">
        <v>3014659</v>
      </c>
      <c r="E557" s="8" t="s">
        <v>215</v>
      </c>
      <c r="H557" s="9">
        <v>2033.28</v>
      </c>
      <c r="I557" s="5" t="s">
        <v>22</v>
      </c>
      <c r="J557" s="5" t="s">
        <v>217</v>
      </c>
    </row>
    <row r="558" spans="1:10">
      <c r="A558" s="5" t="s">
        <v>1527</v>
      </c>
      <c r="B558" s="6">
        <v>44849.647486192131</v>
      </c>
      <c r="C558" s="5" t="s">
        <v>72</v>
      </c>
      <c r="D558" s="11">
        <v>10673108</v>
      </c>
      <c r="E558" s="8" t="s">
        <v>215</v>
      </c>
      <c r="H558" s="9">
        <v>1020</v>
      </c>
      <c r="I558" s="5" t="s">
        <v>22</v>
      </c>
      <c r="J558" s="8" t="s">
        <v>216</v>
      </c>
    </row>
    <row r="559" spans="1:10">
      <c r="A559" s="5" t="s">
        <v>1527</v>
      </c>
      <c r="B559" s="6">
        <v>44849.647486192131</v>
      </c>
      <c r="C559" s="5" t="s">
        <v>72</v>
      </c>
      <c r="D559" s="11"/>
      <c r="E559" s="8"/>
      <c r="F559" s="9">
        <v>10810.6</v>
      </c>
      <c r="I559" s="7" t="s">
        <v>9</v>
      </c>
      <c r="J559" s="5" t="s">
        <v>76</v>
      </c>
    </row>
    <row r="560" spans="1:10">
      <c r="A560" s="5" t="s">
        <v>1526</v>
      </c>
      <c r="B560" s="6">
        <v>44849.647486192131</v>
      </c>
      <c r="C560" s="5" t="s">
        <v>72</v>
      </c>
      <c r="D560" s="11"/>
      <c r="E560" s="8"/>
      <c r="F560" s="9">
        <v>43541.7</v>
      </c>
      <c r="I560" s="7" t="s">
        <v>9</v>
      </c>
      <c r="J560" s="5" t="s">
        <v>75</v>
      </c>
    </row>
    <row r="561" spans="1:10">
      <c r="A561" s="5" t="s">
        <v>1527</v>
      </c>
      <c r="B561" s="6">
        <v>44849.647486192131</v>
      </c>
      <c r="C561" s="5" t="s">
        <v>72</v>
      </c>
      <c r="D561" s="11"/>
      <c r="E561" s="8"/>
      <c r="F561" s="9">
        <v>53079.6</v>
      </c>
      <c r="I561" s="7" t="s">
        <v>9</v>
      </c>
      <c r="J561" s="8" t="s">
        <v>216</v>
      </c>
    </row>
    <row r="562" spans="1:10">
      <c r="A562" s="5" t="s">
        <v>1527</v>
      </c>
      <c r="B562" s="6">
        <v>44849.647486192131</v>
      </c>
      <c r="C562" s="5" t="s">
        <v>72</v>
      </c>
      <c r="D562" s="11"/>
      <c r="E562" s="8"/>
      <c r="F562" s="9">
        <v>17352.400000000001</v>
      </c>
      <c r="I562" s="7" t="s">
        <v>9</v>
      </c>
      <c r="J562" s="5" t="s">
        <v>217</v>
      </c>
    </row>
    <row r="563" spans="1:10">
      <c r="A563" s="10" t="s">
        <v>15</v>
      </c>
      <c r="B563" s="3"/>
      <c r="C563" s="3"/>
      <c r="D563" s="11"/>
      <c r="E563" s="8"/>
      <c r="F563" s="24">
        <f>SUM(F557:G562)</f>
        <v>124784.29999999999</v>
      </c>
      <c r="H563" s="9"/>
      <c r="I563" s="7"/>
      <c r="J563" s="8"/>
    </row>
    <row r="564" spans="1:10" ht="15.75">
      <c r="A564" s="12" t="s">
        <v>16</v>
      </c>
      <c r="B564" s="12" t="s">
        <v>17</v>
      </c>
      <c r="C564" s="12" t="s">
        <v>18</v>
      </c>
      <c r="D564" s="21">
        <v>112020995</v>
      </c>
      <c r="E564" s="8"/>
      <c r="H564" s="9"/>
      <c r="I564" s="7"/>
      <c r="J564" s="8"/>
    </row>
    <row r="567" spans="1:10">
      <c r="A567" s="1" t="s">
        <v>0</v>
      </c>
      <c r="B567" s="2"/>
      <c r="C567" s="2"/>
      <c r="D567" s="2"/>
      <c r="E567" s="2"/>
      <c r="F567" s="2"/>
      <c r="G567" s="2"/>
      <c r="H567" s="2"/>
      <c r="I567" s="2"/>
      <c r="J567" s="2"/>
    </row>
    <row r="568" spans="1:10">
      <c r="A568" s="3" t="s">
        <v>1564</v>
      </c>
      <c r="B568" s="2"/>
      <c r="C568" s="2"/>
      <c r="D568" s="2"/>
      <c r="E568" s="2"/>
      <c r="F568" s="2"/>
      <c r="G568" s="2"/>
      <c r="H568" s="2"/>
      <c r="I568" s="2"/>
      <c r="J568" s="2"/>
    </row>
    <row r="569" spans="1:10">
      <c r="A569" s="103" t="s">
        <v>0</v>
      </c>
      <c r="B569" s="103" t="s">
        <v>2</v>
      </c>
      <c r="C569" s="103" t="s">
        <v>3</v>
      </c>
      <c r="D569" s="103" t="s">
        <v>4</v>
      </c>
      <c r="E569" s="103" t="s">
        <v>5</v>
      </c>
      <c r="F569" s="105" t="s">
        <v>6</v>
      </c>
      <c r="G569" s="106"/>
      <c r="H569" s="107"/>
      <c r="I569" s="103" t="s">
        <v>7</v>
      </c>
      <c r="J569" s="103" t="s">
        <v>8</v>
      </c>
    </row>
    <row r="570" spans="1:10">
      <c r="A570" s="104"/>
      <c r="B570" s="104"/>
      <c r="C570" s="104"/>
      <c r="D570" s="104"/>
      <c r="E570" s="104"/>
      <c r="F570" s="46" t="s">
        <v>9</v>
      </c>
      <c r="G570" s="46" t="s">
        <v>10</v>
      </c>
      <c r="H570" s="46" t="s">
        <v>11</v>
      </c>
      <c r="I570" s="104"/>
      <c r="J570" s="104"/>
    </row>
    <row r="571" spans="1:10">
      <c r="A571" s="5" t="s">
        <v>1580</v>
      </c>
      <c r="B571" s="6">
        <v>44851.624302013886</v>
      </c>
      <c r="C571" s="5" t="s">
        <v>72</v>
      </c>
      <c r="D571" s="7"/>
      <c r="E571" s="8"/>
      <c r="F571" s="9">
        <v>6734.2</v>
      </c>
      <c r="I571" s="7" t="s">
        <v>9</v>
      </c>
      <c r="J571" s="8" t="s">
        <v>216</v>
      </c>
    </row>
    <row r="572" spans="1:10">
      <c r="A572" s="5" t="s">
        <v>1580</v>
      </c>
      <c r="B572" s="6">
        <v>44851.624302013886</v>
      </c>
      <c r="C572" s="5" t="s">
        <v>72</v>
      </c>
      <c r="D572" s="7"/>
      <c r="E572" s="8"/>
      <c r="F572" s="9">
        <v>25938.2</v>
      </c>
      <c r="I572" s="7" t="s">
        <v>9</v>
      </c>
      <c r="J572" s="5" t="s">
        <v>217</v>
      </c>
    </row>
    <row r="573" spans="1:10">
      <c r="A573" s="10" t="s">
        <v>15</v>
      </c>
      <c r="B573" s="3"/>
      <c r="C573" s="3"/>
      <c r="D573" s="11"/>
      <c r="E573" s="8"/>
      <c r="F573" s="14">
        <f>SUM(F571:G572)</f>
        <v>32672.400000000001</v>
      </c>
      <c r="H573" s="9"/>
      <c r="I573" s="7"/>
      <c r="J573" s="5"/>
    </row>
    <row r="574" spans="1:10">
      <c r="A574" s="12" t="s">
        <v>16</v>
      </c>
      <c r="B574" s="12" t="s">
        <v>17</v>
      </c>
      <c r="C574" s="12" t="s">
        <v>18</v>
      </c>
      <c r="D574" s="11"/>
      <c r="E574" s="8"/>
      <c r="H574" s="9"/>
      <c r="I574" s="7"/>
      <c r="J574" s="5"/>
    </row>
    <row r="577" spans="1:10">
      <c r="A577" s="1" t="s">
        <v>0</v>
      </c>
      <c r="B577" s="2"/>
      <c r="C577" s="2"/>
      <c r="D577" s="2"/>
      <c r="E577" s="2"/>
      <c r="F577" s="2"/>
      <c r="G577" s="2"/>
      <c r="H577" s="2"/>
      <c r="I577" s="2"/>
      <c r="J577" s="2"/>
    </row>
    <row r="578" spans="1:10">
      <c r="A578" s="3" t="s">
        <v>1603</v>
      </c>
      <c r="B578" s="2"/>
      <c r="C578" s="2"/>
      <c r="D578" s="2"/>
      <c r="E578" s="2"/>
      <c r="F578" s="2"/>
      <c r="G578" s="2"/>
      <c r="H578" s="2"/>
      <c r="I578" s="2"/>
      <c r="J578" s="2"/>
    </row>
    <row r="579" spans="1:10">
      <c r="A579" s="103" t="s">
        <v>0</v>
      </c>
      <c r="B579" s="103" t="s">
        <v>2</v>
      </c>
      <c r="C579" s="103" t="s">
        <v>3</v>
      </c>
      <c r="D579" s="103" t="s">
        <v>4</v>
      </c>
      <c r="E579" s="103" t="s">
        <v>5</v>
      </c>
      <c r="F579" s="105" t="s">
        <v>6</v>
      </c>
      <c r="G579" s="106"/>
      <c r="H579" s="107"/>
      <c r="I579" s="103" t="s">
        <v>7</v>
      </c>
      <c r="J579" s="103" t="s">
        <v>8</v>
      </c>
    </row>
    <row r="580" spans="1:10">
      <c r="A580" s="104"/>
      <c r="B580" s="104"/>
      <c r="C580" s="104"/>
      <c r="D580" s="104"/>
      <c r="E580" s="104"/>
      <c r="F580" s="46" t="s">
        <v>9</v>
      </c>
      <c r="G580" s="46" t="s">
        <v>10</v>
      </c>
      <c r="H580" s="46" t="s">
        <v>11</v>
      </c>
      <c r="I580" s="104"/>
      <c r="J580" s="104"/>
    </row>
    <row r="581" spans="1:10">
      <c r="A581" s="5" t="s">
        <v>1617</v>
      </c>
      <c r="B581" s="6">
        <v>44852.665143530096</v>
      </c>
      <c r="C581" s="5" t="s">
        <v>72</v>
      </c>
      <c r="D581" s="11"/>
      <c r="E581" s="8"/>
      <c r="G581" s="9">
        <v>1010</v>
      </c>
      <c r="I581" s="7" t="s">
        <v>10</v>
      </c>
      <c r="J581" s="5" t="s">
        <v>75</v>
      </c>
    </row>
    <row r="582" spans="1:10">
      <c r="A582" s="5" t="s">
        <v>1617</v>
      </c>
      <c r="B582" s="6">
        <v>44852.665143530096</v>
      </c>
      <c r="C582" s="5" t="s">
        <v>72</v>
      </c>
      <c r="D582" s="11">
        <v>3018737</v>
      </c>
      <c r="E582" s="8" t="s">
        <v>215</v>
      </c>
      <c r="H582" s="9">
        <v>350</v>
      </c>
      <c r="I582" s="5" t="s">
        <v>22</v>
      </c>
      <c r="J582" s="5" t="s">
        <v>76</v>
      </c>
    </row>
    <row r="583" spans="1:10">
      <c r="A583" s="5" t="s">
        <v>1617</v>
      </c>
      <c r="B583" s="6">
        <v>44852.665143530096</v>
      </c>
      <c r="C583" s="5" t="s">
        <v>72</v>
      </c>
      <c r="D583" s="11"/>
      <c r="E583" s="8"/>
      <c r="F583" s="9">
        <v>2652.4</v>
      </c>
      <c r="I583" s="7" t="s">
        <v>9</v>
      </c>
      <c r="J583" s="5" t="s">
        <v>76</v>
      </c>
    </row>
    <row r="584" spans="1:10">
      <c r="A584" s="5" t="s">
        <v>1617</v>
      </c>
      <c r="B584" s="6">
        <v>44852.665143530096</v>
      </c>
      <c r="C584" s="5" t="s">
        <v>72</v>
      </c>
      <c r="D584" s="11"/>
      <c r="E584" s="8"/>
      <c r="F584" s="9">
        <v>58525.9</v>
      </c>
      <c r="I584" s="7" t="s">
        <v>9</v>
      </c>
      <c r="J584" s="5" t="s">
        <v>75</v>
      </c>
    </row>
    <row r="585" spans="1:10">
      <c r="A585" s="5" t="s">
        <v>1617</v>
      </c>
      <c r="B585" s="6">
        <v>44852.665143530096</v>
      </c>
      <c r="C585" s="5" t="s">
        <v>72</v>
      </c>
      <c r="D585" s="11"/>
      <c r="E585" s="8"/>
      <c r="F585" s="9">
        <v>12090.4</v>
      </c>
      <c r="I585" s="7" t="s">
        <v>9</v>
      </c>
      <c r="J585" s="5" t="s">
        <v>217</v>
      </c>
    </row>
    <row r="586" spans="1:10">
      <c r="A586" s="5" t="s">
        <v>1617</v>
      </c>
      <c r="B586" s="6">
        <v>44852.665143530096</v>
      </c>
      <c r="C586" s="5" t="s">
        <v>72</v>
      </c>
      <c r="D586" s="11"/>
      <c r="E586" s="8"/>
      <c r="F586" s="9">
        <v>8</v>
      </c>
      <c r="I586" s="7" t="s">
        <v>9</v>
      </c>
      <c r="J586" s="8" t="s">
        <v>213</v>
      </c>
    </row>
    <row r="587" spans="1:10">
      <c r="A587" s="10" t="s">
        <v>15</v>
      </c>
      <c r="B587" s="3"/>
      <c r="C587" s="3"/>
      <c r="D587" s="11"/>
      <c r="E587" s="8"/>
      <c r="F587" s="102">
        <f>SUM(F581:G586)</f>
        <v>74286.7</v>
      </c>
      <c r="G587" s="5"/>
      <c r="H587" s="9"/>
      <c r="I587" s="5"/>
      <c r="J587" s="7"/>
    </row>
    <row r="588" spans="1:10">
      <c r="A588" s="12" t="s">
        <v>16</v>
      </c>
      <c r="B588" s="12" t="s">
        <v>17</v>
      </c>
      <c r="C588" s="12" t="s">
        <v>18</v>
      </c>
      <c r="D588" s="11"/>
      <c r="E588" s="8"/>
      <c r="F588" s="7"/>
      <c r="G588" s="5"/>
      <c r="H588" s="9"/>
      <c r="I588" s="5"/>
      <c r="J588" s="7"/>
    </row>
  </sheetData>
  <mergeCells count="320">
    <mergeCell ref="A569:A570"/>
    <mergeCell ref="B569:B570"/>
    <mergeCell ref="C569:C570"/>
    <mergeCell ref="D569:D570"/>
    <mergeCell ref="E569:E570"/>
    <mergeCell ref="F569:H569"/>
    <mergeCell ref="I569:I570"/>
    <mergeCell ref="J569:J570"/>
    <mergeCell ref="A475:A476"/>
    <mergeCell ref="B475:B476"/>
    <mergeCell ref="C475:C476"/>
    <mergeCell ref="D475:D476"/>
    <mergeCell ref="E475:E476"/>
    <mergeCell ref="F475:H475"/>
    <mergeCell ref="I475:I476"/>
    <mergeCell ref="J475:J476"/>
    <mergeCell ref="I528:I529"/>
    <mergeCell ref="J528:J529"/>
    <mergeCell ref="A528:A529"/>
    <mergeCell ref="B528:B529"/>
    <mergeCell ref="C528:C529"/>
    <mergeCell ref="D528:D529"/>
    <mergeCell ref="E528:E529"/>
    <mergeCell ref="F528:H528"/>
    <mergeCell ref="I515:I516"/>
    <mergeCell ref="J515:J516"/>
    <mergeCell ref="A515:A516"/>
    <mergeCell ref="B515:B516"/>
    <mergeCell ref="C515:C516"/>
    <mergeCell ref="D515:D516"/>
    <mergeCell ref="E515:E516"/>
    <mergeCell ref="F515:H515"/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238:A239"/>
    <mergeCell ref="B238:B239"/>
    <mergeCell ref="C238:C239"/>
    <mergeCell ref="D238:D239"/>
    <mergeCell ref="E238:E239"/>
    <mergeCell ref="F238:H238"/>
    <mergeCell ref="I238:I239"/>
    <mergeCell ref="J238:J239"/>
    <mergeCell ref="C281:C282"/>
    <mergeCell ref="D281:D282"/>
    <mergeCell ref="E281:E282"/>
    <mergeCell ref="F281:H281"/>
    <mergeCell ref="I281:I282"/>
    <mergeCell ref="A281:A282"/>
    <mergeCell ref="J281:J282"/>
    <mergeCell ref="B281:B282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32:I133"/>
    <mergeCell ref="J132:J133"/>
    <mergeCell ref="A132:A133"/>
    <mergeCell ref="B132:B133"/>
    <mergeCell ref="C132:C133"/>
    <mergeCell ref="D132:D133"/>
    <mergeCell ref="E132:E133"/>
    <mergeCell ref="F132:H132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3:I4"/>
    <mergeCell ref="J3:J4"/>
    <mergeCell ref="A3:A4"/>
    <mergeCell ref="B3:B4"/>
    <mergeCell ref="C3:C4"/>
    <mergeCell ref="D3:D4"/>
    <mergeCell ref="E3:E4"/>
    <mergeCell ref="F3:H3"/>
    <mergeCell ref="I88:I89"/>
    <mergeCell ref="J88:J89"/>
    <mergeCell ref="A88:A89"/>
    <mergeCell ref="B88:B89"/>
    <mergeCell ref="C88:C89"/>
    <mergeCell ref="D88:D89"/>
    <mergeCell ref="E88:E89"/>
    <mergeCell ref="F88:H88"/>
    <mergeCell ref="A16:A17"/>
    <mergeCell ref="B16:B17"/>
    <mergeCell ref="C16:C17"/>
    <mergeCell ref="D16:D17"/>
    <mergeCell ref="E16:E17"/>
    <mergeCell ref="F16:H16"/>
    <mergeCell ref="I16:I17"/>
    <mergeCell ref="J16:J17"/>
    <mergeCell ref="A32:A33"/>
    <mergeCell ref="B32:B33"/>
    <mergeCell ref="C32:C33"/>
    <mergeCell ref="D32:D33"/>
    <mergeCell ref="E32:E33"/>
    <mergeCell ref="F76:H76"/>
    <mergeCell ref="I76:I77"/>
    <mergeCell ref="J76:J77"/>
    <mergeCell ref="A76:A77"/>
    <mergeCell ref="B76:B77"/>
    <mergeCell ref="C76:C77"/>
    <mergeCell ref="D76:D77"/>
    <mergeCell ref="E76:E77"/>
    <mergeCell ref="F32:H32"/>
    <mergeCell ref="I32:I33"/>
    <mergeCell ref="J32:J33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F172:H172"/>
    <mergeCell ref="I172:I173"/>
    <mergeCell ref="J172:J173"/>
    <mergeCell ref="A172:A173"/>
    <mergeCell ref="B172:B173"/>
    <mergeCell ref="C172:C173"/>
    <mergeCell ref="D172:D173"/>
    <mergeCell ref="E172:E173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I266:I267"/>
    <mergeCell ref="J266:J267"/>
    <mergeCell ref="A266:A267"/>
    <mergeCell ref="B266:B267"/>
    <mergeCell ref="C266:C267"/>
    <mergeCell ref="D266:D267"/>
    <mergeCell ref="E266:E267"/>
    <mergeCell ref="F266:H266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A352:A353"/>
    <mergeCell ref="B352:B353"/>
    <mergeCell ref="C352:C353"/>
    <mergeCell ref="D352:D353"/>
    <mergeCell ref="E352:E353"/>
    <mergeCell ref="F352:H352"/>
    <mergeCell ref="I352:I353"/>
    <mergeCell ref="J352:J353"/>
    <mergeCell ref="I431:I432"/>
    <mergeCell ref="J431:J432"/>
    <mergeCell ref="A431:A432"/>
    <mergeCell ref="B431:B432"/>
    <mergeCell ref="C431:C432"/>
    <mergeCell ref="D431:D432"/>
    <mergeCell ref="E431:E432"/>
    <mergeCell ref="F431:H431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10:I411"/>
    <mergeCell ref="J410:J411"/>
    <mergeCell ref="A410:A411"/>
    <mergeCell ref="B410:B411"/>
    <mergeCell ref="C410:C411"/>
    <mergeCell ref="D410:D411"/>
    <mergeCell ref="E410:E411"/>
    <mergeCell ref="F410:H410"/>
    <mergeCell ref="A542:A543"/>
    <mergeCell ref="B542:B543"/>
    <mergeCell ref="C542:C543"/>
    <mergeCell ref="D542:D543"/>
    <mergeCell ref="E542:E543"/>
    <mergeCell ref="F542:H542"/>
    <mergeCell ref="I542:I543"/>
    <mergeCell ref="J542:J543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48:I449"/>
    <mergeCell ref="J448:J449"/>
    <mergeCell ref="A448:A449"/>
    <mergeCell ref="B448:B449"/>
    <mergeCell ref="C448:C449"/>
    <mergeCell ref="D448:D449"/>
    <mergeCell ref="E448:E449"/>
    <mergeCell ref="F448:H448"/>
    <mergeCell ref="I579:I580"/>
    <mergeCell ref="J579:J580"/>
    <mergeCell ref="A579:A580"/>
    <mergeCell ref="B579:B580"/>
    <mergeCell ref="C579:C580"/>
    <mergeCell ref="D579:D580"/>
    <mergeCell ref="E579:E580"/>
    <mergeCell ref="F579:H579"/>
    <mergeCell ref="A505:A506"/>
    <mergeCell ref="B505:B506"/>
    <mergeCell ref="C505:C506"/>
    <mergeCell ref="D505:D506"/>
    <mergeCell ref="E505:E506"/>
    <mergeCell ref="F505:H505"/>
    <mergeCell ref="I505:I506"/>
    <mergeCell ref="J505:J506"/>
    <mergeCell ref="A555:A556"/>
    <mergeCell ref="B555:B556"/>
    <mergeCell ref="C555:C556"/>
    <mergeCell ref="D555:D556"/>
    <mergeCell ref="E555:E556"/>
    <mergeCell ref="F555:H555"/>
    <mergeCell ref="I555:I556"/>
    <mergeCell ref="J555:J55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1AD3B-200A-460C-B786-3D050C5F906A}">
  <sheetPr>
    <tabColor theme="9"/>
  </sheetPr>
  <dimension ref="A1:J408"/>
  <sheetViews>
    <sheetView topLeftCell="A394" workbookViewId="0">
      <selection activeCell="E397" sqref="E39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77</v>
      </c>
      <c r="B5" s="6">
        <v>44805.753591562498</v>
      </c>
      <c r="C5" s="5" t="s">
        <v>78</v>
      </c>
      <c r="D5" s="11"/>
      <c r="E5" s="8"/>
      <c r="F5" s="9">
        <v>4679.13</v>
      </c>
      <c r="I5" s="7" t="s">
        <v>9</v>
      </c>
      <c r="J5" s="5" t="s">
        <v>78</v>
      </c>
    </row>
    <row r="6" spans="1:10">
      <c r="A6" s="5" t="s">
        <v>77</v>
      </c>
      <c r="B6" s="6">
        <v>44805.753591562498</v>
      </c>
      <c r="C6" s="5" t="s">
        <v>78</v>
      </c>
      <c r="D6" s="11"/>
      <c r="E6" s="8"/>
      <c r="H6" s="9">
        <v>358.52</v>
      </c>
      <c r="I6" s="5" t="s">
        <v>33</v>
      </c>
      <c r="J6" s="5" t="s">
        <v>78</v>
      </c>
    </row>
    <row r="7" spans="1:10">
      <c r="A7" s="10" t="s">
        <v>15</v>
      </c>
      <c r="B7" s="3"/>
      <c r="C7" s="3"/>
      <c r="D7" s="11"/>
      <c r="E7" s="8"/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0">
        <v>111734556</v>
      </c>
      <c r="E8" s="21">
        <v>111734702</v>
      </c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219</v>
      </c>
      <c r="B15" s="6">
        <v>44806.753297361109</v>
      </c>
      <c r="C15" s="5" t="s">
        <v>78</v>
      </c>
      <c r="D15" s="11"/>
      <c r="E15" s="8"/>
      <c r="F15" s="9">
        <v>5823.58</v>
      </c>
      <c r="I15" s="7" t="s">
        <v>9</v>
      </c>
      <c r="J15" s="5" t="s">
        <v>78</v>
      </c>
    </row>
    <row r="16" spans="1:10">
      <c r="A16" s="5" t="s">
        <v>219</v>
      </c>
      <c r="B16" s="6">
        <v>44806.753297361109</v>
      </c>
      <c r="C16" s="5" t="s">
        <v>78</v>
      </c>
      <c r="D16" s="11"/>
      <c r="E16" s="8"/>
      <c r="H16" s="9">
        <v>250.58</v>
      </c>
      <c r="I16" s="5" t="s">
        <v>33</v>
      </c>
      <c r="J16" s="5" t="s">
        <v>78</v>
      </c>
    </row>
    <row r="17" spans="1:10">
      <c r="A17" s="10" t="s">
        <v>15</v>
      </c>
      <c r="B17" s="3"/>
      <c r="C17" s="3"/>
      <c r="D17" s="11"/>
      <c r="E17" s="8"/>
      <c r="G17" s="9"/>
      <c r="I17" s="7"/>
      <c r="J17" s="8"/>
    </row>
    <row r="18" spans="1:10" ht="15.75">
      <c r="A18" s="12" t="s">
        <v>16</v>
      </c>
      <c r="B18" s="12" t="s">
        <v>17</v>
      </c>
      <c r="C18" s="12" t="s">
        <v>18</v>
      </c>
      <c r="D18" s="20">
        <v>111734557</v>
      </c>
      <c r="E18" s="21">
        <v>111734703</v>
      </c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5"/>
      <c r="B20" s="6"/>
      <c r="C20" s="5"/>
      <c r="D20" s="11"/>
      <c r="E20" s="8"/>
      <c r="H20" s="9"/>
      <c r="I20" s="7"/>
      <c r="J20" s="8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159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5" t="s">
        <v>220</v>
      </c>
      <c r="B25" s="6">
        <v>44807.551596562502</v>
      </c>
      <c r="C25" s="5" t="s">
        <v>78</v>
      </c>
      <c r="D25" s="11"/>
      <c r="E25" s="8"/>
      <c r="F25" s="9">
        <v>6263.87</v>
      </c>
      <c r="I25" s="7" t="s">
        <v>9</v>
      </c>
      <c r="J25" s="5" t="s">
        <v>78</v>
      </c>
    </row>
    <row r="26" spans="1:10">
      <c r="A26" s="5" t="s">
        <v>220</v>
      </c>
      <c r="B26" s="6">
        <v>44807.551596562502</v>
      </c>
      <c r="C26" s="5" t="s">
        <v>78</v>
      </c>
      <c r="D26" s="11"/>
      <c r="E26" s="8"/>
      <c r="H26" s="9">
        <v>241.53</v>
      </c>
      <c r="I26" s="5" t="s">
        <v>33</v>
      </c>
      <c r="J26" s="5" t="s">
        <v>78</v>
      </c>
    </row>
    <row r="27" spans="1:10">
      <c r="A27" s="10" t="s">
        <v>15</v>
      </c>
      <c r="B27" s="3"/>
      <c r="C27" s="3"/>
      <c r="D27" s="11"/>
      <c r="E27" s="8"/>
      <c r="G27" s="9"/>
      <c r="I27" s="7"/>
      <c r="J27" s="8"/>
    </row>
    <row r="28" spans="1:10" ht="15.75">
      <c r="A28" s="12" t="s">
        <v>16</v>
      </c>
      <c r="B28" s="12" t="s">
        <v>17</v>
      </c>
      <c r="C28" s="12" t="s">
        <v>18</v>
      </c>
      <c r="D28" s="20">
        <v>111764685</v>
      </c>
      <c r="E28" s="21">
        <v>111764906</v>
      </c>
      <c r="H28" s="9"/>
      <c r="I28" s="7"/>
      <c r="J28" s="8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260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27" t="s">
        <v>0</v>
      </c>
      <c r="B33" s="27" t="s">
        <v>2</v>
      </c>
      <c r="C33" s="27" t="s">
        <v>3</v>
      </c>
      <c r="D33" s="27" t="s">
        <v>4</v>
      </c>
      <c r="E33" s="27" t="s">
        <v>5</v>
      </c>
      <c r="F33" s="29" t="s">
        <v>6</v>
      </c>
      <c r="G33" s="30"/>
      <c r="H33" s="31"/>
      <c r="I33" s="27" t="s">
        <v>7</v>
      </c>
      <c r="J33" s="27" t="s">
        <v>8</v>
      </c>
    </row>
    <row r="34" spans="1:10">
      <c r="A34" s="28"/>
      <c r="B34" s="28"/>
      <c r="C34" s="28"/>
      <c r="D34" s="28"/>
      <c r="E34" s="28"/>
      <c r="F34" s="4" t="s">
        <v>9</v>
      </c>
      <c r="G34" s="4" t="s">
        <v>10</v>
      </c>
      <c r="H34" s="4" t="s">
        <v>11</v>
      </c>
      <c r="I34" s="28"/>
      <c r="J34" s="28"/>
    </row>
    <row r="35" spans="1:10">
      <c r="A35" s="5" t="s">
        <v>285</v>
      </c>
      <c r="B35" s="6">
        <v>44809.754245046293</v>
      </c>
      <c r="C35" s="5" t="s">
        <v>78</v>
      </c>
      <c r="D35" s="11"/>
      <c r="E35" s="8"/>
      <c r="F35" s="9">
        <v>6900.03</v>
      </c>
      <c r="I35" s="7" t="s">
        <v>9</v>
      </c>
      <c r="J35" s="5" t="s">
        <v>78</v>
      </c>
    </row>
    <row r="36" spans="1:10">
      <c r="A36" s="5" t="s">
        <v>285</v>
      </c>
      <c r="B36" s="6">
        <v>44809.754245046293</v>
      </c>
      <c r="C36" s="5" t="s">
        <v>78</v>
      </c>
      <c r="D36" s="11"/>
      <c r="E36" s="8"/>
      <c r="H36" s="9">
        <v>40</v>
      </c>
      <c r="I36" s="5" t="s">
        <v>33</v>
      </c>
      <c r="J36" s="5" t="s">
        <v>78</v>
      </c>
    </row>
    <row r="37" spans="1:10">
      <c r="A37" s="10" t="s">
        <v>15</v>
      </c>
      <c r="B37" s="3"/>
      <c r="C37" s="3"/>
      <c r="D37" s="11"/>
      <c r="E37" s="8"/>
      <c r="H37" s="9"/>
      <c r="I37" s="7"/>
      <c r="J37" s="5"/>
    </row>
    <row r="38" spans="1:10" ht="15.75">
      <c r="A38" s="12" t="s">
        <v>16</v>
      </c>
      <c r="B38" s="12" t="s">
        <v>17</v>
      </c>
      <c r="C38" s="12" t="s">
        <v>18</v>
      </c>
      <c r="D38" s="20">
        <v>111766468</v>
      </c>
      <c r="E38" s="21">
        <v>111766675</v>
      </c>
      <c r="H38" s="9"/>
      <c r="I38" s="7"/>
      <c r="J38" s="5"/>
    </row>
    <row r="41" spans="1:10">
      <c r="A41" s="1" t="s">
        <v>0</v>
      </c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3" t="s">
        <v>312</v>
      </c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03" t="s">
        <v>0</v>
      </c>
      <c r="B43" s="103" t="s">
        <v>2</v>
      </c>
      <c r="C43" s="103" t="s">
        <v>3</v>
      </c>
      <c r="D43" s="103" t="s">
        <v>4</v>
      </c>
      <c r="E43" s="103" t="s">
        <v>5</v>
      </c>
      <c r="F43" s="105" t="s">
        <v>6</v>
      </c>
      <c r="G43" s="106"/>
      <c r="H43" s="107"/>
      <c r="I43" s="103" t="s">
        <v>7</v>
      </c>
      <c r="J43" s="103" t="s">
        <v>8</v>
      </c>
    </row>
    <row r="44" spans="1:10">
      <c r="A44" s="104"/>
      <c r="B44" s="104"/>
      <c r="C44" s="104"/>
      <c r="D44" s="104"/>
      <c r="E44" s="104"/>
      <c r="F44" s="46" t="s">
        <v>9</v>
      </c>
      <c r="G44" s="46" t="s">
        <v>10</v>
      </c>
      <c r="H44" s="46" t="s">
        <v>11</v>
      </c>
      <c r="I44" s="104"/>
      <c r="J44" s="104"/>
    </row>
    <row r="45" spans="1:10">
      <c r="A45" s="5" t="s">
        <v>327</v>
      </c>
      <c r="B45" s="6">
        <v>44810.752557881948</v>
      </c>
      <c r="C45" s="5" t="s">
        <v>78</v>
      </c>
      <c r="D45" s="11"/>
      <c r="E45" s="8"/>
      <c r="F45" s="9">
        <v>7023.14</v>
      </c>
      <c r="I45" s="7" t="s">
        <v>9</v>
      </c>
      <c r="J45" s="5" t="s">
        <v>78</v>
      </c>
    </row>
    <row r="46" spans="1:10">
      <c r="A46" s="10" t="s">
        <v>15</v>
      </c>
      <c r="B46" s="3"/>
      <c r="C46" s="3"/>
      <c r="D46" s="11"/>
      <c r="E46" s="8"/>
      <c r="F46" s="9"/>
      <c r="I46" s="7"/>
      <c r="J46" s="5"/>
    </row>
    <row r="47" spans="1:10" ht="15.75">
      <c r="A47" s="12" t="s">
        <v>16</v>
      </c>
      <c r="B47" s="12" t="s">
        <v>17</v>
      </c>
      <c r="C47" s="12" t="s">
        <v>18</v>
      </c>
      <c r="D47" s="20">
        <v>111768148</v>
      </c>
      <c r="E47" s="21">
        <v>111768304</v>
      </c>
      <c r="F47" s="9"/>
      <c r="I47" s="7"/>
      <c r="J47" s="5"/>
    </row>
    <row r="50" spans="1:10">
      <c r="A50" s="1" t="s">
        <v>0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3" t="s">
        <v>357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03" t="s">
        <v>0</v>
      </c>
      <c r="B52" s="103" t="s">
        <v>2</v>
      </c>
      <c r="C52" s="103" t="s">
        <v>3</v>
      </c>
      <c r="D52" s="103" t="s">
        <v>4</v>
      </c>
      <c r="E52" s="103" t="s">
        <v>5</v>
      </c>
      <c r="F52" s="105" t="s">
        <v>6</v>
      </c>
      <c r="G52" s="106"/>
      <c r="H52" s="107"/>
      <c r="I52" s="103" t="s">
        <v>7</v>
      </c>
      <c r="J52" s="103" t="s">
        <v>8</v>
      </c>
    </row>
    <row r="53" spans="1:10">
      <c r="A53" s="104"/>
      <c r="B53" s="104"/>
      <c r="C53" s="104"/>
      <c r="D53" s="104"/>
      <c r="E53" s="104"/>
      <c r="F53" s="46" t="s">
        <v>9</v>
      </c>
      <c r="G53" s="46" t="s">
        <v>10</v>
      </c>
      <c r="H53" s="46" t="s">
        <v>11</v>
      </c>
      <c r="I53" s="104"/>
      <c r="J53" s="104"/>
    </row>
    <row r="54" spans="1:10">
      <c r="A54" s="5" t="s">
        <v>373</v>
      </c>
      <c r="B54" s="6">
        <v>44811.75239760417</v>
      </c>
      <c r="C54" s="5" t="s">
        <v>78</v>
      </c>
      <c r="D54" s="11"/>
      <c r="E54" s="8"/>
      <c r="F54" s="9">
        <v>3487.56</v>
      </c>
      <c r="I54" s="7" t="s">
        <v>9</v>
      </c>
      <c r="J54" s="5" t="s">
        <v>78</v>
      </c>
    </row>
    <row r="55" spans="1:10">
      <c r="A55" s="5" t="s">
        <v>373</v>
      </c>
      <c r="B55" s="6">
        <v>44811.75239760417</v>
      </c>
      <c r="C55" s="5" t="s">
        <v>78</v>
      </c>
      <c r="D55" s="11"/>
      <c r="E55" s="8"/>
      <c r="H55" s="9">
        <v>40</v>
      </c>
      <c r="I55" s="5" t="s">
        <v>33</v>
      </c>
      <c r="J55" s="5" t="s">
        <v>78</v>
      </c>
    </row>
    <row r="56" spans="1:10">
      <c r="A56" s="10" t="s">
        <v>15</v>
      </c>
      <c r="B56" s="3"/>
      <c r="C56" s="3"/>
      <c r="D56" s="11"/>
      <c r="E56" s="8"/>
      <c r="H56" s="9"/>
      <c r="I56" s="7"/>
      <c r="J56" s="8"/>
    </row>
    <row r="57" spans="1:10" ht="15.75">
      <c r="A57" s="12" t="s">
        <v>16</v>
      </c>
      <c r="B57" s="12" t="s">
        <v>17</v>
      </c>
      <c r="C57" s="12" t="s">
        <v>18</v>
      </c>
      <c r="D57" s="20">
        <v>111784044</v>
      </c>
      <c r="E57" s="21">
        <v>111784094</v>
      </c>
      <c r="H57" s="9"/>
      <c r="I57" s="7"/>
      <c r="J57" s="8"/>
    </row>
    <row r="60" spans="1:10">
      <c r="A60" s="1" t="s">
        <v>0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3" t="s">
        <v>399</v>
      </c>
      <c r="B61" s="2"/>
      <c r="C61" s="2"/>
      <c r="D61" s="2"/>
      <c r="E61" s="2"/>
      <c r="F61" s="2"/>
      <c r="G61" s="2"/>
      <c r="H61" s="2"/>
      <c r="I61" s="2"/>
      <c r="J61" s="2"/>
    </row>
    <row r="62" spans="1:10">
      <c r="A62" s="103" t="s">
        <v>0</v>
      </c>
      <c r="B62" s="103" t="s">
        <v>2</v>
      </c>
      <c r="C62" s="103" t="s">
        <v>3</v>
      </c>
      <c r="D62" s="103" t="s">
        <v>4</v>
      </c>
      <c r="E62" s="103" t="s">
        <v>5</v>
      </c>
      <c r="F62" s="105" t="s">
        <v>6</v>
      </c>
      <c r="G62" s="106"/>
      <c r="H62" s="107"/>
      <c r="I62" s="103" t="s">
        <v>7</v>
      </c>
      <c r="J62" s="103" t="s">
        <v>8</v>
      </c>
    </row>
    <row r="63" spans="1:10">
      <c r="A63" s="104"/>
      <c r="B63" s="104"/>
      <c r="C63" s="104"/>
      <c r="D63" s="104"/>
      <c r="E63" s="104"/>
      <c r="F63" s="46" t="s">
        <v>9</v>
      </c>
      <c r="G63" s="46" t="s">
        <v>10</v>
      </c>
      <c r="H63" s="46" t="s">
        <v>11</v>
      </c>
      <c r="I63" s="104"/>
      <c r="J63" s="104"/>
    </row>
    <row r="64" spans="1:10">
      <c r="A64" s="5" t="s">
        <v>414</v>
      </c>
      <c r="B64" s="6">
        <v>44812.755116400462</v>
      </c>
      <c r="C64" s="5" t="s">
        <v>78</v>
      </c>
      <c r="D64" s="11"/>
      <c r="E64" s="8"/>
      <c r="F64" s="9">
        <v>8153.88</v>
      </c>
      <c r="I64" s="7" t="s">
        <v>9</v>
      </c>
      <c r="J64" s="5" t="s">
        <v>78</v>
      </c>
    </row>
    <row r="65" spans="1:10">
      <c r="A65" s="10" t="s">
        <v>15</v>
      </c>
      <c r="B65" s="3"/>
      <c r="C65" s="3"/>
      <c r="D65" s="11"/>
      <c r="E65" s="8"/>
      <c r="H65" s="9"/>
      <c r="I65" s="7"/>
      <c r="J65" s="5"/>
    </row>
    <row r="66" spans="1:10" ht="15.75">
      <c r="A66" s="12" t="s">
        <v>16</v>
      </c>
      <c r="B66" s="12" t="s">
        <v>17</v>
      </c>
      <c r="C66" s="12" t="s">
        <v>18</v>
      </c>
      <c r="D66" s="20">
        <v>111794493</v>
      </c>
      <c r="E66" s="21">
        <v>111794646</v>
      </c>
      <c r="H66" s="9"/>
      <c r="I66" s="7"/>
      <c r="J66" s="5"/>
    </row>
    <row r="67" spans="1:10">
      <c r="A67" s="5"/>
      <c r="B67" s="6"/>
      <c r="C67" s="5"/>
      <c r="D67" s="11"/>
      <c r="E67" s="8"/>
      <c r="H67" s="9"/>
      <c r="I67" s="7"/>
      <c r="J67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441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103" t="s">
        <v>0</v>
      </c>
      <c r="B71" s="103" t="s">
        <v>2</v>
      </c>
      <c r="C71" s="103" t="s">
        <v>3</v>
      </c>
      <c r="D71" s="103" t="s">
        <v>4</v>
      </c>
      <c r="E71" s="103" t="s">
        <v>5</v>
      </c>
      <c r="F71" s="105" t="s">
        <v>6</v>
      </c>
      <c r="G71" s="106"/>
      <c r="H71" s="107"/>
      <c r="I71" s="103" t="s">
        <v>7</v>
      </c>
      <c r="J71" s="103" t="s">
        <v>8</v>
      </c>
    </row>
    <row r="72" spans="1:10">
      <c r="A72" s="104"/>
      <c r="B72" s="104"/>
      <c r="C72" s="104"/>
      <c r="D72" s="104"/>
      <c r="E72" s="104"/>
      <c r="F72" s="46" t="s">
        <v>9</v>
      </c>
      <c r="G72" s="46" t="s">
        <v>10</v>
      </c>
      <c r="H72" s="46" t="s">
        <v>11</v>
      </c>
      <c r="I72" s="104"/>
      <c r="J72" s="104"/>
    </row>
    <row r="73" spans="1:10">
      <c r="A73" s="5" t="s">
        <v>469</v>
      </c>
      <c r="B73" s="6">
        <v>44813.75498719907</v>
      </c>
      <c r="C73" s="5" t="s">
        <v>78</v>
      </c>
      <c r="D73" s="11"/>
      <c r="E73" s="8"/>
      <c r="F73" s="9">
        <v>6708.12</v>
      </c>
      <c r="I73" s="7" t="s">
        <v>9</v>
      </c>
      <c r="J73" s="5" t="s">
        <v>78</v>
      </c>
    </row>
    <row r="74" spans="1:10">
      <c r="A74" s="5" t="s">
        <v>469</v>
      </c>
      <c r="B74" s="6">
        <v>44813.75498719907</v>
      </c>
      <c r="C74" s="5" t="s">
        <v>78</v>
      </c>
      <c r="D74" s="11"/>
      <c r="E74" s="8"/>
      <c r="H74" s="9">
        <v>440.15</v>
      </c>
      <c r="I74" s="5" t="s">
        <v>33</v>
      </c>
      <c r="J74" s="5" t="s">
        <v>78</v>
      </c>
    </row>
    <row r="75" spans="1:10">
      <c r="A75" s="10" t="s">
        <v>15</v>
      </c>
      <c r="B75" s="3"/>
      <c r="C75" s="3"/>
      <c r="D75" s="11"/>
      <c r="E75" s="8"/>
      <c r="F75" s="9"/>
      <c r="I75" s="7"/>
      <c r="J75" s="8"/>
    </row>
    <row r="76" spans="1:10" ht="15.75">
      <c r="A76" s="12" t="s">
        <v>16</v>
      </c>
      <c r="B76" s="12" t="s">
        <v>17</v>
      </c>
      <c r="C76" s="12" t="s">
        <v>18</v>
      </c>
      <c r="D76" s="20">
        <v>111794496</v>
      </c>
      <c r="E76" s="21">
        <v>111794647</v>
      </c>
      <c r="F76" s="9"/>
      <c r="I76" s="7"/>
      <c r="J76" s="8"/>
    </row>
    <row r="77" spans="1:10">
      <c r="A77" s="5"/>
      <c r="B77" s="6"/>
      <c r="C77" s="5"/>
      <c r="D77" s="11"/>
      <c r="E77" s="8"/>
      <c r="F77" s="9"/>
      <c r="I77" s="7"/>
      <c r="J77" s="8"/>
    </row>
    <row r="78" spans="1:10">
      <c r="A78" s="5"/>
      <c r="B78" s="6"/>
      <c r="C78" s="5"/>
      <c r="D78" s="11"/>
      <c r="E78" s="8"/>
      <c r="F78" s="9"/>
      <c r="I78" s="7"/>
      <c r="J78" s="8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437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103" t="s">
        <v>0</v>
      </c>
      <c r="B81" s="103" t="s">
        <v>2</v>
      </c>
      <c r="C81" s="103" t="s">
        <v>3</v>
      </c>
      <c r="D81" s="103" t="s">
        <v>4</v>
      </c>
      <c r="E81" s="103" t="s">
        <v>5</v>
      </c>
      <c r="F81" s="105" t="s">
        <v>6</v>
      </c>
      <c r="G81" s="106"/>
      <c r="H81" s="107"/>
      <c r="I81" s="103" t="s">
        <v>7</v>
      </c>
      <c r="J81" s="103" t="s">
        <v>8</v>
      </c>
    </row>
    <row r="82" spans="1:10">
      <c r="A82" s="104"/>
      <c r="B82" s="104"/>
      <c r="C82" s="104"/>
      <c r="D82" s="104"/>
      <c r="E82" s="104"/>
      <c r="F82" s="46" t="s">
        <v>9</v>
      </c>
      <c r="G82" s="46" t="s">
        <v>10</v>
      </c>
      <c r="H82" s="46" t="s">
        <v>11</v>
      </c>
      <c r="I82" s="104"/>
      <c r="J82" s="104"/>
    </row>
    <row r="83" spans="1:10">
      <c r="A83" s="5" t="s">
        <v>470</v>
      </c>
      <c r="B83" s="6">
        <v>44814.545315347219</v>
      </c>
      <c r="C83" s="5" t="s">
        <v>78</v>
      </c>
      <c r="D83" s="11"/>
      <c r="E83" s="8"/>
      <c r="F83" s="9">
        <v>6311.12</v>
      </c>
      <c r="I83" s="7" t="s">
        <v>9</v>
      </c>
      <c r="J83" s="5" t="s">
        <v>78</v>
      </c>
    </row>
    <row r="84" spans="1:10">
      <c r="A84" s="5" t="s">
        <v>470</v>
      </c>
      <c r="B84" s="6">
        <v>44814.545315347219</v>
      </c>
      <c r="C84" s="5" t="s">
        <v>78</v>
      </c>
      <c r="D84" s="11"/>
      <c r="E84" s="8"/>
      <c r="H84" s="9">
        <v>751.05</v>
      </c>
      <c r="I84" s="5" t="s">
        <v>33</v>
      </c>
      <c r="J84" s="5" t="s">
        <v>78</v>
      </c>
    </row>
    <row r="85" spans="1:10">
      <c r="A85" s="10" t="s">
        <v>15</v>
      </c>
      <c r="B85" s="3"/>
      <c r="C85" s="3"/>
      <c r="D85" s="11"/>
      <c r="E85" s="8"/>
      <c r="H85" s="9"/>
      <c r="I85" s="5"/>
      <c r="J85" s="5"/>
    </row>
    <row r="86" spans="1:10" ht="15.75">
      <c r="A86" s="12" t="s">
        <v>16</v>
      </c>
      <c r="B86" s="12" t="s">
        <v>17</v>
      </c>
      <c r="C86" s="12" t="s">
        <v>18</v>
      </c>
      <c r="D86" s="20">
        <v>111798748</v>
      </c>
      <c r="E86" s="21">
        <v>111803087</v>
      </c>
      <c r="H86" s="9"/>
      <c r="I86" s="5"/>
      <c r="J86" s="5"/>
    </row>
    <row r="89" spans="1:10">
      <c r="A89" s="1" t="s">
        <v>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3" t="s">
        <v>504</v>
      </c>
      <c r="B90" s="2"/>
      <c r="C90" s="2"/>
      <c r="D90" s="2"/>
      <c r="E90" s="2"/>
      <c r="F90" s="2"/>
      <c r="G90" s="2"/>
      <c r="H90" s="2"/>
      <c r="I90" s="2"/>
      <c r="J90" s="2"/>
    </row>
    <row r="91" spans="1:10">
      <c r="A91" s="103" t="s">
        <v>0</v>
      </c>
      <c r="B91" s="103" t="s">
        <v>2</v>
      </c>
      <c r="C91" s="103" t="s">
        <v>3</v>
      </c>
      <c r="D91" s="103" t="s">
        <v>4</v>
      </c>
      <c r="E91" s="103" t="s">
        <v>5</v>
      </c>
      <c r="F91" s="105" t="s">
        <v>6</v>
      </c>
      <c r="G91" s="106"/>
      <c r="H91" s="107"/>
      <c r="I91" s="103" t="s">
        <v>7</v>
      </c>
      <c r="J91" s="103" t="s">
        <v>8</v>
      </c>
    </row>
    <row r="92" spans="1:10">
      <c r="A92" s="104"/>
      <c r="B92" s="104"/>
      <c r="C92" s="104"/>
      <c r="D92" s="104"/>
      <c r="E92" s="104"/>
      <c r="F92" s="46" t="s">
        <v>9</v>
      </c>
      <c r="G92" s="46" t="s">
        <v>10</v>
      </c>
      <c r="H92" s="46" t="s">
        <v>11</v>
      </c>
      <c r="I92" s="104"/>
      <c r="J92" s="104"/>
    </row>
    <row r="93" spans="1:10">
      <c r="A93" s="5" t="s">
        <v>521</v>
      </c>
      <c r="B93" s="6">
        <v>44816.756111342591</v>
      </c>
      <c r="C93" s="5" t="s">
        <v>78</v>
      </c>
      <c r="D93" s="11"/>
      <c r="E93" s="8"/>
      <c r="F93" s="9">
        <v>6273.29</v>
      </c>
      <c r="I93" s="7" t="s">
        <v>9</v>
      </c>
      <c r="J93" s="5" t="s">
        <v>78</v>
      </c>
    </row>
    <row r="94" spans="1:10">
      <c r="A94" s="5" t="s">
        <v>521</v>
      </c>
      <c r="B94" s="6">
        <v>44816.756111342591</v>
      </c>
      <c r="C94" s="5" t="s">
        <v>78</v>
      </c>
      <c r="D94" s="11"/>
      <c r="E94" s="8"/>
      <c r="H94" s="9">
        <v>114.8</v>
      </c>
      <c r="I94" s="5" t="s">
        <v>33</v>
      </c>
      <c r="J94" s="5" t="s">
        <v>78</v>
      </c>
    </row>
    <row r="95" spans="1:10">
      <c r="A95" s="10" t="s">
        <v>15</v>
      </c>
      <c r="B95" s="3"/>
      <c r="C95" s="3"/>
      <c r="D95" s="11"/>
      <c r="E95" s="8"/>
      <c r="H95" s="9"/>
      <c r="I95" s="7"/>
      <c r="J95" s="8"/>
    </row>
    <row r="96" spans="1:10" ht="15.75">
      <c r="A96" s="12" t="s">
        <v>16</v>
      </c>
      <c r="B96" s="12" t="s">
        <v>17</v>
      </c>
      <c r="C96" s="12" t="s">
        <v>18</v>
      </c>
      <c r="D96" s="20">
        <v>111806202</v>
      </c>
      <c r="E96" s="21">
        <v>111806272</v>
      </c>
      <c r="H96" s="9"/>
      <c r="I96" s="7"/>
      <c r="J96" s="8"/>
    </row>
    <row r="99" spans="1:10">
      <c r="A99" s="1" t="s">
        <v>0</v>
      </c>
      <c r="B99" s="2"/>
      <c r="C99" s="2"/>
      <c r="D99" s="2"/>
      <c r="E99" s="2"/>
      <c r="F99" s="2"/>
      <c r="G99" s="2"/>
      <c r="H99" s="2"/>
      <c r="I99" s="2"/>
      <c r="J99" s="2"/>
    </row>
    <row r="100" spans="1:10">
      <c r="A100" s="3" t="s">
        <v>542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103" t="s">
        <v>0</v>
      </c>
      <c r="B101" s="103" t="s">
        <v>2</v>
      </c>
      <c r="C101" s="103" t="s">
        <v>3</v>
      </c>
      <c r="D101" s="103" t="s">
        <v>4</v>
      </c>
      <c r="E101" s="103" t="s">
        <v>5</v>
      </c>
      <c r="F101" s="105" t="s">
        <v>6</v>
      </c>
      <c r="G101" s="106"/>
      <c r="H101" s="107"/>
      <c r="I101" s="103" t="s">
        <v>7</v>
      </c>
      <c r="J101" s="103" t="s">
        <v>8</v>
      </c>
    </row>
    <row r="102" spans="1:10">
      <c r="A102" s="104"/>
      <c r="B102" s="104"/>
      <c r="C102" s="104"/>
      <c r="D102" s="104"/>
      <c r="E102" s="104"/>
      <c r="F102" s="46" t="s">
        <v>9</v>
      </c>
      <c r="G102" s="46" t="s">
        <v>10</v>
      </c>
      <c r="H102" s="46" t="s">
        <v>11</v>
      </c>
      <c r="I102" s="104"/>
      <c r="J102" s="104"/>
    </row>
    <row r="103" spans="1:10">
      <c r="A103" s="5" t="s">
        <v>558</v>
      </c>
      <c r="B103" s="6">
        <v>44817.754973252318</v>
      </c>
      <c r="C103" s="5" t="s">
        <v>78</v>
      </c>
      <c r="D103" s="11"/>
      <c r="E103" s="8"/>
      <c r="F103" s="9">
        <v>4509.59</v>
      </c>
      <c r="I103" s="7" t="s">
        <v>9</v>
      </c>
      <c r="J103" s="5" t="s">
        <v>78</v>
      </c>
    </row>
    <row r="104" spans="1:10">
      <c r="A104" s="10" t="s">
        <v>15</v>
      </c>
      <c r="B104" s="3"/>
      <c r="C104" s="3"/>
      <c r="D104" s="11"/>
      <c r="E104" s="8"/>
      <c r="H104" s="9"/>
      <c r="I104" s="5"/>
      <c r="J104" s="5"/>
    </row>
    <row r="105" spans="1:10" ht="15.75">
      <c r="A105" s="12" t="s">
        <v>16</v>
      </c>
      <c r="B105" s="12" t="s">
        <v>17</v>
      </c>
      <c r="C105" s="12" t="s">
        <v>18</v>
      </c>
      <c r="D105" s="20">
        <v>111808214</v>
      </c>
      <c r="E105" s="21">
        <v>111808309</v>
      </c>
      <c r="H105" s="9"/>
      <c r="I105" s="5"/>
      <c r="J105" s="5"/>
    </row>
    <row r="108" spans="1:10">
      <c r="A108" s="1" t="s">
        <v>0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3" t="s">
        <v>573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103" t="s">
        <v>0</v>
      </c>
      <c r="B110" s="103" t="s">
        <v>2</v>
      </c>
      <c r="C110" s="103" t="s">
        <v>3</v>
      </c>
      <c r="D110" s="103" t="s">
        <v>4</v>
      </c>
      <c r="E110" s="103" t="s">
        <v>5</v>
      </c>
      <c r="F110" s="105" t="s">
        <v>6</v>
      </c>
      <c r="G110" s="106"/>
      <c r="H110" s="107"/>
      <c r="I110" s="103" t="s">
        <v>7</v>
      </c>
      <c r="J110" s="103" t="s">
        <v>8</v>
      </c>
    </row>
    <row r="111" spans="1:10">
      <c r="A111" s="104"/>
      <c r="B111" s="104"/>
      <c r="C111" s="104"/>
      <c r="D111" s="104"/>
      <c r="E111" s="104"/>
      <c r="F111" s="46" t="s">
        <v>9</v>
      </c>
      <c r="G111" s="46" t="s">
        <v>10</v>
      </c>
      <c r="H111" s="46" t="s">
        <v>11</v>
      </c>
      <c r="I111" s="104"/>
      <c r="J111" s="104"/>
    </row>
    <row r="112" spans="1:10">
      <c r="A112" s="5" t="s">
        <v>590</v>
      </c>
      <c r="B112" s="6">
        <v>44818.753462256944</v>
      </c>
      <c r="C112" s="5" t="s">
        <v>591</v>
      </c>
      <c r="D112" s="11"/>
      <c r="E112" s="8"/>
      <c r="H112" s="9">
        <v>40.299999999999997</v>
      </c>
      <c r="I112" s="5" t="s">
        <v>33</v>
      </c>
      <c r="J112" s="5" t="s">
        <v>78</v>
      </c>
    </row>
    <row r="113" spans="1:10">
      <c r="A113" s="5" t="s">
        <v>590</v>
      </c>
      <c r="B113" s="6">
        <v>44818.753462256944</v>
      </c>
      <c r="C113" s="5" t="s">
        <v>78</v>
      </c>
      <c r="D113" s="11"/>
      <c r="E113" s="8"/>
      <c r="F113" s="9">
        <v>7240.23</v>
      </c>
      <c r="I113" s="7" t="s">
        <v>9</v>
      </c>
      <c r="J113" s="5" t="s">
        <v>78</v>
      </c>
    </row>
    <row r="114" spans="1:10">
      <c r="A114" s="10" t="s">
        <v>15</v>
      </c>
      <c r="B114" s="3"/>
      <c r="C114" s="3"/>
      <c r="D114" s="11"/>
      <c r="E114" s="8"/>
      <c r="H114" s="9"/>
      <c r="I114" s="7"/>
      <c r="J114" s="5"/>
    </row>
    <row r="115" spans="1:10" ht="15.75">
      <c r="A115" s="12" t="s">
        <v>16</v>
      </c>
      <c r="B115" s="12" t="s">
        <v>17</v>
      </c>
      <c r="C115" s="12" t="s">
        <v>18</v>
      </c>
      <c r="D115" s="20">
        <v>111818987</v>
      </c>
      <c r="E115" s="21">
        <v>111822390</v>
      </c>
      <c r="H115" s="9"/>
      <c r="I115" s="7"/>
      <c r="J115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606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3" t="s">
        <v>0</v>
      </c>
      <c r="B120" s="103" t="s">
        <v>2</v>
      </c>
      <c r="C120" s="103" t="s">
        <v>3</v>
      </c>
      <c r="D120" s="103" t="s">
        <v>4</v>
      </c>
      <c r="E120" s="103" t="s">
        <v>5</v>
      </c>
      <c r="F120" s="105" t="s">
        <v>6</v>
      </c>
      <c r="G120" s="106"/>
      <c r="H120" s="107"/>
      <c r="I120" s="103" t="s">
        <v>7</v>
      </c>
      <c r="J120" s="103" t="s">
        <v>8</v>
      </c>
    </row>
    <row r="121" spans="1:10">
      <c r="A121" s="104"/>
      <c r="B121" s="104"/>
      <c r="C121" s="104"/>
      <c r="D121" s="104"/>
      <c r="E121" s="104"/>
      <c r="F121" s="46" t="s">
        <v>9</v>
      </c>
      <c r="G121" s="46" t="s">
        <v>10</v>
      </c>
      <c r="H121" s="46" t="s">
        <v>11</v>
      </c>
      <c r="I121" s="104"/>
      <c r="J121" s="104"/>
    </row>
    <row r="122" spans="1:10">
      <c r="A122" s="5" t="s">
        <v>622</v>
      </c>
      <c r="B122" s="6">
        <v>44819.756530555554</v>
      </c>
      <c r="C122" s="5" t="s">
        <v>78</v>
      </c>
      <c r="D122" s="11"/>
      <c r="E122" s="8"/>
      <c r="F122" s="9">
        <v>4882.6400000000003</v>
      </c>
      <c r="I122" s="7" t="s">
        <v>9</v>
      </c>
      <c r="J122" s="5" t="s">
        <v>78</v>
      </c>
    </row>
    <row r="123" spans="1:10">
      <c r="A123" s="5" t="s">
        <v>622</v>
      </c>
      <c r="B123" s="6">
        <v>44819.756530555554</v>
      </c>
      <c r="C123" s="5" t="s">
        <v>78</v>
      </c>
      <c r="D123" s="11"/>
      <c r="E123" s="8"/>
      <c r="H123" s="9">
        <v>168</v>
      </c>
      <c r="I123" s="5" t="s">
        <v>33</v>
      </c>
      <c r="J123" s="5" t="s">
        <v>78</v>
      </c>
    </row>
    <row r="124" spans="1:10">
      <c r="A124" s="10" t="s">
        <v>15</v>
      </c>
      <c r="B124" s="3"/>
      <c r="C124" s="3"/>
      <c r="D124" s="11"/>
      <c r="E124" s="8"/>
      <c r="F124" s="62"/>
      <c r="H124" s="9"/>
      <c r="I124" s="7"/>
      <c r="J124" s="8"/>
    </row>
    <row r="125" spans="1:10" ht="15.75">
      <c r="A125" s="12" t="s">
        <v>16</v>
      </c>
      <c r="B125" s="12" t="s">
        <v>17</v>
      </c>
      <c r="C125" s="12" t="s">
        <v>18</v>
      </c>
      <c r="D125" s="20">
        <v>111827790</v>
      </c>
      <c r="E125" s="21">
        <v>111833553</v>
      </c>
      <c r="H125" s="9"/>
      <c r="I125" s="7"/>
      <c r="J125" s="8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650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103" t="s">
        <v>0</v>
      </c>
      <c r="B130" s="103" t="s">
        <v>2</v>
      </c>
      <c r="C130" s="103" t="s">
        <v>3</v>
      </c>
      <c r="D130" s="103" t="s">
        <v>4</v>
      </c>
      <c r="E130" s="103" t="s">
        <v>5</v>
      </c>
      <c r="F130" s="105" t="s">
        <v>6</v>
      </c>
      <c r="G130" s="106"/>
      <c r="H130" s="107"/>
      <c r="I130" s="103" t="s">
        <v>7</v>
      </c>
      <c r="J130" s="103" t="s">
        <v>8</v>
      </c>
    </row>
    <row r="131" spans="1:10">
      <c r="A131" s="104"/>
      <c r="B131" s="104"/>
      <c r="C131" s="104"/>
      <c r="D131" s="104"/>
      <c r="E131" s="104"/>
      <c r="F131" s="46" t="s">
        <v>9</v>
      </c>
      <c r="G131" s="46" t="s">
        <v>10</v>
      </c>
      <c r="H131" s="46" t="s">
        <v>11</v>
      </c>
      <c r="I131" s="104"/>
      <c r="J131" s="104"/>
    </row>
    <row r="132" spans="1:10">
      <c r="A132" s="5" t="s">
        <v>677</v>
      </c>
      <c r="B132" s="6">
        <v>44820.753356631947</v>
      </c>
      <c r="C132" s="5" t="s">
        <v>78</v>
      </c>
      <c r="D132" s="11"/>
      <c r="E132" s="8"/>
      <c r="F132" s="9">
        <v>3896.12</v>
      </c>
      <c r="I132" s="7" t="s">
        <v>9</v>
      </c>
      <c r="J132" s="5" t="s">
        <v>78</v>
      </c>
    </row>
    <row r="133" spans="1:10">
      <c r="A133" s="5" t="s">
        <v>677</v>
      </c>
      <c r="B133" s="6">
        <v>44820.753356631947</v>
      </c>
      <c r="C133" s="5" t="s">
        <v>78</v>
      </c>
      <c r="D133" s="11"/>
      <c r="E133" s="8"/>
      <c r="H133" s="9">
        <v>100</v>
      </c>
      <c r="I133" s="5" t="s">
        <v>33</v>
      </c>
      <c r="J133" s="5" t="s">
        <v>78</v>
      </c>
    </row>
    <row r="134" spans="1:10">
      <c r="A134" s="10" t="s">
        <v>15</v>
      </c>
      <c r="B134" s="3"/>
      <c r="C134" s="3"/>
      <c r="D134" s="11"/>
      <c r="E134" s="8"/>
      <c r="H134" s="9"/>
      <c r="I134" s="7"/>
      <c r="J134" s="8"/>
    </row>
    <row r="135" spans="1:10" ht="15.75">
      <c r="A135" s="12" t="s">
        <v>16</v>
      </c>
      <c r="B135" s="12" t="s">
        <v>17</v>
      </c>
      <c r="C135" s="12" t="s">
        <v>18</v>
      </c>
      <c r="D135" s="20">
        <v>111828136</v>
      </c>
      <c r="E135" s="21">
        <v>111833554</v>
      </c>
      <c r="H135" s="9"/>
      <c r="I135" s="7"/>
      <c r="J135" s="8"/>
    </row>
    <row r="136" spans="1:10">
      <c r="A136" s="5"/>
      <c r="B136" s="6"/>
      <c r="C136" s="5"/>
      <c r="D136" s="11"/>
      <c r="E136" s="8"/>
      <c r="H136" s="9"/>
      <c r="I136" s="7"/>
      <c r="J136" s="8"/>
    </row>
    <row r="137" spans="1:10">
      <c r="A137" s="5"/>
      <c r="B137" s="6"/>
      <c r="C137" s="5"/>
      <c r="D137" s="11"/>
      <c r="E137" s="8"/>
      <c r="H137" s="9"/>
      <c r="I137" s="7"/>
      <c r="J137" s="8"/>
    </row>
    <row r="138" spans="1:10">
      <c r="A138" s="1" t="s">
        <v>0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3" t="s">
        <v>645</v>
      </c>
      <c r="B139" s="2"/>
      <c r="C139" s="2"/>
      <c r="D139" s="2"/>
      <c r="E139" s="2"/>
      <c r="F139" s="2"/>
      <c r="G139" s="2"/>
      <c r="H139" s="2"/>
      <c r="I139" s="2"/>
      <c r="J139" s="2"/>
    </row>
    <row r="140" spans="1:10">
      <c r="A140" s="103" t="s">
        <v>0</v>
      </c>
      <c r="B140" s="103" t="s">
        <v>2</v>
      </c>
      <c r="C140" s="103" t="s">
        <v>3</v>
      </c>
      <c r="D140" s="103" t="s">
        <v>4</v>
      </c>
      <c r="E140" s="103" t="s">
        <v>5</v>
      </c>
      <c r="F140" s="105" t="s">
        <v>6</v>
      </c>
      <c r="G140" s="106"/>
      <c r="H140" s="107"/>
      <c r="I140" s="103" t="s">
        <v>7</v>
      </c>
      <c r="J140" s="103" t="s">
        <v>8</v>
      </c>
    </row>
    <row r="141" spans="1:10">
      <c r="A141" s="104"/>
      <c r="B141" s="104"/>
      <c r="C141" s="104"/>
      <c r="D141" s="104"/>
      <c r="E141" s="104"/>
      <c r="F141" s="46" t="s">
        <v>9</v>
      </c>
      <c r="G141" s="46" t="s">
        <v>10</v>
      </c>
      <c r="H141" s="46" t="s">
        <v>11</v>
      </c>
      <c r="I141" s="104"/>
      <c r="J141" s="104"/>
    </row>
    <row r="142" spans="1:10">
      <c r="A142" s="5" t="s">
        <v>678</v>
      </c>
      <c r="B142" s="6">
        <v>44821.545031921298</v>
      </c>
      <c r="C142" s="5" t="s">
        <v>78</v>
      </c>
      <c r="D142" s="11"/>
      <c r="E142" s="8"/>
      <c r="F142" s="9">
        <v>3270.21</v>
      </c>
      <c r="I142" s="7" t="s">
        <v>9</v>
      </c>
      <c r="J142" s="5" t="s">
        <v>78</v>
      </c>
    </row>
    <row r="143" spans="1:10">
      <c r="A143" s="5" t="s">
        <v>678</v>
      </c>
      <c r="B143" s="6">
        <v>44821.545031921298</v>
      </c>
      <c r="C143" s="5" t="s">
        <v>78</v>
      </c>
      <c r="D143" s="11"/>
      <c r="E143" s="8"/>
      <c r="H143" s="9">
        <v>535.72</v>
      </c>
      <c r="I143" s="5" t="s">
        <v>33</v>
      </c>
      <c r="J143" s="5" t="s">
        <v>78</v>
      </c>
    </row>
    <row r="144" spans="1:10">
      <c r="A144" s="10" t="s">
        <v>15</v>
      </c>
      <c r="B144" s="3"/>
      <c r="C144" s="3"/>
      <c r="D144" s="11"/>
      <c r="E144" s="8"/>
      <c r="H144" s="9"/>
      <c r="I144" s="7"/>
      <c r="J144" s="8"/>
    </row>
    <row r="145" spans="1:10" ht="15.75">
      <c r="A145" s="12" t="s">
        <v>16</v>
      </c>
      <c r="B145" s="12" t="s">
        <v>17</v>
      </c>
      <c r="C145" s="12" t="s">
        <v>18</v>
      </c>
      <c r="D145" s="20">
        <v>111836962</v>
      </c>
      <c r="E145" s="21">
        <v>111842077</v>
      </c>
      <c r="H145" s="9"/>
      <c r="I145" s="7"/>
      <c r="J145" s="8"/>
    </row>
    <row r="148" spans="1:10">
      <c r="A148" s="1" t="s">
        <v>0</v>
      </c>
      <c r="B148" s="2"/>
      <c r="C148" s="2"/>
      <c r="D148" s="2"/>
      <c r="E148" s="2"/>
      <c r="F148" s="2"/>
      <c r="G148" s="2"/>
      <c r="H148" s="2"/>
      <c r="I148" s="2"/>
      <c r="J148" s="2"/>
    </row>
    <row r="149" spans="1:10">
      <c r="A149" s="3" t="s">
        <v>708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103" t="s">
        <v>0</v>
      </c>
      <c r="B150" s="103" t="s">
        <v>2</v>
      </c>
      <c r="C150" s="103" t="s">
        <v>3</v>
      </c>
      <c r="D150" s="103" t="s">
        <v>4</v>
      </c>
      <c r="E150" s="103" t="s">
        <v>5</v>
      </c>
      <c r="F150" s="105" t="s">
        <v>6</v>
      </c>
      <c r="G150" s="106"/>
      <c r="H150" s="107"/>
      <c r="I150" s="103" t="s">
        <v>7</v>
      </c>
      <c r="J150" s="103" t="s">
        <v>8</v>
      </c>
    </row>
    <row r="151" spans="1:10">
      <c r="A151" s="104"/>
      <c r="B151" s="104"/>
      <c r="C151" s="104"/>
      <c r="D151" s="104"/>
      <c r="E151" s="104"/>
      <c r="F151" s="46" t="s">
        <v>9</v>
      </c>
      <c r="G151" s="46" t="s">
        <v>10</v>
      </c>
      <c r="H151" s="46" t="s">
        <v>11</v>
      </c>
      <c r="I151" s="104"/>
      <c r="J151" s="104"/>
    </row>
    <row r="152" spans="1:10">
      <c r="A152" s="5" t="s">
        <v>724</v>
      </c>
      <c r="B152" s="6">
        <v>44823.754085138891</v>
      </c>
      <c r="C152" s="5" t="s">
        <v>78</v>
      </c>
      <c r="D152" s="11"/>
      <c r="E152" s="8"/>
      <c r="F152" s="9">
        <v>5534.22</v>
      </c>
      <c r="I152" s="7" t="s">
        <v>9</v>
      </c>
      <c r="J152" s="5" t="s">
        <v>78</v>
      </c>
    </row>
    <row r="153" spans="1:10">
      <c r="A153" s="5" t="s">
        <v>724</v>
      </c>
      <c r="B153" s="6">
        <v>44823.754085138891</v>
      </c>
      <c r="C153" s="5" t="s">
        <v>78</v>
      </c>
      <c r="D153" s="11"/>
      <c r="E153" s="8"/>
      <c r="H153" s="9">
        <v>123</v>
      </c>
      <c r="I153" s="5" t="s">
        <v>33</v>
      </c>
      <c r="J153" s="5" t="s">
        <v>78</v>
      </c>
    </row>
    <row r="154" spans="1:10">
      <c r="A154" s="10" t="s">
        <v>15</v>
      </c>
      <c r="B154" s="3"/>
      <c r="C154" s="3"/>
      <c r="D154" s="11"/>
      <c r="E154" s="8"/>
      <c r="H154" s="9"/>
      <c r="I154" s="7"/>
      <c r="J154" s="5"/>
    </row>
    <row r="155" spans="1:10" ht="15.75">
      <c r="A155" s="12" t="s">
        <v>16</v>
      </c>
      <c r="B155" s="12" t="s">
        <v>17</v>
      </c>
      <c r="C155" s="12" t="s">
        <v>18</v>
      </c>
      <c r="D155" s="20">
        <v>111848930</v>
      </c>
      <c r="E155" s="21">
        <v>111848982</v>
      </c>
      <c r="H155" s="9"/>
      <c r="I155" s="7"/>
      <c r="J155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746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103" t="s">
        <v>0</v>
      </c>
      <c r="B160" s="103" t="s">
        <v>2</v>
      </c>
      <c r="C160" s="103" t="s">
        <v>3</v>
      </c>
      <c r="D160" s="103" t="s">
        <v>4</v>
      </c>
      <c r="E160" s="103" t="s">
        <v>5</v>
      </c>
      <c r="F160" s="105" t="s">
        <v>6</v>
      </c>
      <c r="G160" s="106"/>
      <c r="H160" s="107"/>
      <c r="I160" s="103" t="s">
        <v>7</v>
      </c>
      <c r="J160" s="103" t="s">
        <v>8</v>
      </c>
    </row>
    <row r="161" spans="1:10">
      <c r="A161" s="104"/>
      <c r="B161" s="104"/>
      <c r="C161" s="104"/>
      <c r="D161" s="104"/>
      <c r="E161" s="104"/>
      <c r="F161" s="46" t="s">
        <v>9</v>
      </c>
      <c r="G161" s="46" t="s">
        <v>10</v>
      </c>
      <c r="H161" s="46" t="s">
        <v>11</v>
      </c>
      <c r="I161" s="104"/>
      <c r="J161" s="104"/>
    </row>
    <row r="162" spans="1:10">
      <c r="A162" s="5" t="s">
        <v>762</v>
      </c>
      <c r="B162" s="6">
        <v>44824.755419224537</v>
      </c>
      <c r="C162" s="5" t="s">
        <v>78</v>
      </c>
      <c r="D162" s="11"/>
      <c r="E162" s="8"/>
      <c r="F162" s="9">
        <v>6571.24</v>
      </c>
      <c r="I162" s="7" t="s">
        <v>9</v>
      </c>
      <c r="J162" s="5" t="s">
        <v>78</v>
      </c>
    </row>
    <row r="163" spans="1:10">
      <c r="A163" s="10" t="s">
        <v>15</v>
      </c>
      <c r="B163" s="3"/>
      <c r="C163" s="3"/>
      <c r="D163" s="11"/>
      <c r="E163" s="8"/>
      <c r="H163" s="9"/>
      <c r="I163" s="7"/>
      <c r="J163" s="5"/>
    </row>
    <row r="164" spans="1:10" ht="15.75">
      <c r="A164" s="12" t="s">
        <v>16</v>
      </c>
      <c r="B164" s="12" t="s">
        <v>17</v>
      </c>
      <c r="C164" s="12" t="s">
        <v>18</v>
      </c>
      <c r="D164" s="20">
        <v>111856691</v>
      </c>
      <c r="E164" s="21">
        <v>111856912</v>
      </c>
      <c r="H164" s="9"/>
      <c r="I164" s="7"/>
      <c r="J164" s="5"/>
    </row>
    <row r="167" spans="1:10">
      <c r="A167" s="1" t="s">
        <v>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3" t="s">
        <v>784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103" t="s">
        <v>0</v>
      </c>
      <c r="B169" s="103" t="s">
        <v>2</v>
      </c>
      <c r="C169" s="103" t="s">
        <v>3</v>
      </c>
      <c r="D169" s="103" t="s">
        <v>4</v>
      </c>
      <c r="E169" s="103" t="s">
        <v>5</v>
      </c>
      <c r="F169" s="105" t="s">
        <v>6</v>
      </c>
      <c r="G169" s="106"/>
      <c r="H169" s="107"/>
      <c r="I169" s="103" t="s">
        <v>7</v>
      </c>
      <c r="J169" s="103" t="s">
        <v>8</v>
      </c>
    </row>
    <row r="170" spans="1:10">
      <c r="A170" s="104"/>
      <c r="B170" s="104"/>
      <c r="C170" s="104"/>
      <c r="D170" s="104"/>
      <c r="E170" s="104"/>
      <c r="F170" s="46" t="s">
        <v>9</v>
      </c>
      <c r="G170" s="46" t="s">
        <v>10</v>
      </c>
      <c r="H170" s="46" t="s">
        <v>11</v>
      </c>
      <c r="I170" s="104"/>
      <c r="J170" s="104"/>
    </row>
    <row r="171" spans="1:10">
      <c r="A171" s="5" t="s">
        <v>799</v>
      </c>
      <c r="B171" s="6">
        <v>44825.752714803239</v>
      </c>
      <c r="C171" s="5" t="s">
        <v>78</v>
      </c>
      <c r="D171" s="11"/>
      <c r="E171" s="8"/>
      <c r="F171" s="9">
        <v>5188.75</v>
      </c>
      <c r="I171" s="7" t="s">
        <v>9</v>
      </c>
      <c r="J171" s="5" t="s">
        <v>78</v>
      </c>
    </row>
    <row r="172" spans="1:10">
      <c r="A172" s="5" t="s">
        <v>799</v>
      </c>
      <c r="B172" s="6">
        <v>44825.752714803239</v>
      </c>
      <c r="C172" s="5" t="s">
        <v>78</v>
      </c>
      <c r="D172" s="11"/>
      <c r="E172" s="8"/>
      <c r="H172" s="9">
        <v>24.1</v>
      </c>
      <c r="I172" s="5" t="s">
        <v>33</v>
      </c>
      <c r="J172" s="5" t="s">
        <v>78</v>
      </c>
    </row>
    <row r="173" spans="1:10">
      <c r="A173" s="10" t="s">
        <v>15</v>
      </c>
      <c r="B173" s="3"/>
      <c r="C173" s="3"/>
      <c r="D173" s="11"/>
      <c r="E173" s="8"/>
      <c r="H173" s="9"/>
      <c r="I173" s="7"/>
      <c r="J173" s="5"/>
    </row>
    <row r="174" spans="1:10" ht="15.75">
      <c r="A174" s="12" t="s">
        <v>16</v>
      </c>
      <c r="B174" s="12" t="s">
        <v>17</v>
      </c>
      <c r="C174" s="12" t="s">
        <v>18</v>
      </c>
      <c r="D174" s="20">
        <v>111858319</v>
      </c>
      <c r="E174" s="21">
        <v>111864150</v>
      </c>
      <c r="H174" s="9"/>
      <c r="I174" s="7"/>
      <c r="J174" s="5"/>
    </row>
    <row r="177" spans="1:10">
      <c r="A177" s="1" t="s">
        <v>0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3" t="s">
        <v>817</v>
      </c>
      <c r="B178" s="2"/>
      <c r="C178" s="2"/>
      <c r="D178" s="2"/>
      <c r="E178" s="2"/>
      <c r="F178" s="2"/>
      <c r="G178" s="2"/>
      <c r="H178" s="2"/>
      <c r="I178" s="2"/>
      <c r="J178" s="2"/>
    </row>
    <row r="179" spans="1:10">
      <c r="A179" s="103" t="s">
        <v>0</v>
      </c>
      <c r="B179" s="103" t="s">
        <v>2</v>
      </c>
      <c r="C179" s="103" t="s">
        <v>3</v>
      </c>
      <c r="D179" s="103" t="s">
        <v>4</v>
      </c>
      <c r="E179" s="103" t="s">
        <v>5</v>
      </c>
      <c r="F179" s="105" t="s">
        <v>6</v>
      </c>
      <c r="G179" s="106"/>
      <c r="H179" s="107"/>
      <c r="I179" s="103" t="s">
        <v>7</v>
      </c>
      <c r="J179" s="103" t="s">
        <v>8</v>
      </c>
    </row>
    <row r="180" spans="1:10">
      <c r="A180" s="104"/>
      <c r="B180" s="104"/>
      <c r="C180" s="104"/>
      <c r="D180" s="104"/>
      <c r="E180" s="104"/>
      <c r="F180" s="46" t="s">
        <v>9</v>
      </c>
      <c r="G180" s="46" t="s">
        <v>10</v>
      </c>
      <c r="H180" s="46" t="s">
        <v>11</v>
      </c>
      <c r="I180" s="104"/>
      <c r="J180" s="104"/>
    </row>
    <row r="181" spans="1:10">
      <c r="A181" s="5" t="s">
        <v>830</v>
      </c>
      <c r="B181" s="6">
        <v>44826.75477821759</v>
      </c>
      <c r="C181" s="5" t="s">
        <v>78</v>
      </c>
      <c r="D181" s="11"/>
      <c r="E181" s="8"/>
      <c r="F181" s="9">
        <v>5182.8999999999996</v>
      </c>
      <c r="I181" s="7" t="s">
        <v>9</v>
      </c>
      <c r="J181" s="5" t="s">
        <v>78</v>
      </c>
    </row>
    <row r="182" spans="1:10">
      <c r="A182" s="10" t="s">
        <v>15</v>
      </c>
      <c r="B182" s="3"/>
      <c r="C182" s="3"/>
      <c r="D182" s="11"/>
      <c r="E182" s="8"/>
      <c r="H182" s="9"/>
      <c r="I182" s="7"/>
      <c r="J182" s="5"/>
    </row>
    <row r="183" spans="1:10" ht="15.75">
      <c r="A183" s="12" t="s">
        <v>16</v>
      </c>
      <c r="B183" s="12" t="s">
        <v>17</v>
      </c>
      <c r="C183" s="12" t="s">
        <v>18</v>
      </c>
      <c r="D183" s="20">
        <v>111866060</v>
      </c>
      <c r="E183" s="21">
        <v>111866178</v>
      </c>
      <c r="H183" s="9"/>
      <c r="I183" s="7"/>
      <c r="J183" s="5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853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103" t="s">
        <v>0</v>
      </c>
      <c r="B188" s="103" t="s">
        <v>2</v>
      </c>
      <c r="C188" s="103" t="s">
        <v>3</v>
      </c>
      <c r="D188" s="103" t="s">
        <v>4</v>
      </c>
      <c r="E188" s="103" t="s">
        <v>5</v>
      </c>
      <c r="F188" s="105" t="s">
        <v>6</v>
      </c>
      <c r="G188" s="106"/>
      <c r="H188" s="107"/>
      <c r="I188" s="103" t="s">
        <v>7</v>
      </c>
      <c r="J188" s="103" t="s">
        <v>8</v>
      </c>
    </row>
    <row r="189" spans="1:10">
      <c r="A189" s="104"/>
      <c r="B189" s="104"/>
      <c r="C189" s="104"/>
      <c r="D189" s="104"/>
      <c r="E189" s="104"/>
      <c r="F189" s="46" t="s">
        <v>9</v>
      </c>
      <c r="G189" s="46" t="s">
        <v>10</v>
      </c>
      <c r="H189" s="46" t="s">
        <v>11</v>
      </c>
      <c r="I189" s="104"/>
      <c r="J189" s="104"/>
    </row>
    <row r="190" spans="1:10">
      <c r="A190" s="5" t="s">
        <v>880</v>
      </c>
      <c r="B190" s="6">
        <v>44827.755112673614</v>
      </c>
      <c r="C190" s="5" t="s">
        <v>78</v>
      </c>
      <c r="D190" s="11"/>
      <c r="E190" s="8"/>
      <c r="F190" s="9">
        <v>6678.25</v>
      </c>
      <c r="I190" s="7" t="s">
        <v>9</v>
      </c>
      <c r="J190" s="5" t="s">
        <v>78</v>
      </c>
    </row>
    <row r="191" spans="1:10">
      <c r="A191" s="5" t="s">
        <v>880</v>
      </c>
      <c r="B191" s="6">
        <v>44827.755112673614</v>
      </c>
      <c r="C191" s="5" t="s">
        <v>78</v>
      </c>
      <c r="D191" s="11"/>
      <c r="E191" s="8"/>
      <c r="H191" s="9">
        <v>61</v>
      </c>
      <c r="I191" s="5" t="s">
        <v>33</v>
      </c>
      <c r="J191" s="5" t="s">
        <v>78</v>
      </c>
    </row>
    <row r="192" spans="1:10">
      <c r="A192" s="10" t="s">
        <v>15</v>
      </c>
      <c r="B192" s="3"/>
      <c r="C192" s="3"/>
      <c r="D192" s="11"/>
      <c r="E192" s="8"/>
      <c r="H192" s="9"/>
      <c r="I192" s="7"/>
      <c r="J192" s="5"/>
    </row>
    <row r="193" spans="1:10" ht="15.75">
      <c r="A193" s="12" t="s">
        <v>16</v>
      </c>
      <c r="B193" s="12" t="s">
        <v>17</v>
      </c>
      <c r="C193" s="12" t="s">
        <v>18</v>
      </c>
      <c r="D193" s="20">
        <v>111866061</v>
      </c>
      <c r="E193" s="21">
        <v>111866179</v>
      </c>
      <c r="H193" s="9"/>
      <c r="I193" s="7"/>
      <c r="J193" s="5"/>
    </row>
    <row r="194" spans="1:10">
      <c r="A194" s="5"/>
      <c r="B194" s="6"/>
      <c r="C194" s="5"/>
      <c r="D194" s="11"/>
      <c r="E194" s="8"/>
      <c r="H194" s="9"/>
      <c r="I194" s="7"/>
      <c r="J194" s="5"/>
    </row>
    <row r="195" spans="1:10">
      <c r="A195" s="5"/>
      <c r="B195" s="6"/>
      <c r="C195" s="5"/>
      <c r="D195" s="11"/>
      <c r="E195" s="8"/>
      <c r="H195" s="9"/>
      <c r="I195" s="7"/>
      <c r="J195" s="5"/>
    </row>
    <row r="196" spans="1:10">
      <c r="A196" s="1" t="s">
        <v>0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3" t="s">
        <v>855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103" t="s">
        <v>0</v>
      </c>
      <c r="B198" s="103" t="s">
        <v>2</v>
      </c>
      <c r="C198" s="103" t="s">
        <v>3</v>
      </c>
      <c r="D198" s="103" t="s">
        <v>4</v>
      </c>
      <c r="E198" s="103" t="s">
        <v>5</v>
      </c>
      <c r="F198" s="105" t="s">
        <v>6</v>
      </c>
      <c r="G198" s="106"/>
      <c r="H198" s="107"/>
      <c r="I198" s="103" t="s">
        <v>7</v>
      </c>
      <c r="J198" s="103" t="s">
        <v>8</v>
      </c>
    </row>
    <row r="199" spans="1:10">
      <c r="A199" s="104"/>
      <c r="B199" s="104"/>
      <c r="C199" s="104"/>
      <c r="D199" s="104"/>
      <c r="E199" s="104"/>
      <c r="F199" s="46" t="s">
        <v>9</v>
      </c>
      <c r="G199" s="46" t="s">
        <v>10</v>
      </c>
      <c r="H199" s="46" t="s">
        <v>11</v>
      </c>
      <c r="I199" s="104"/>
      <c r="J199" s="104"/>
    </row>
    <row r="200" spans="1:10">
      <c r="A200" s="5" t="s">
        <v>879</v>
      </c>
      <c r="B200" s="6">
        <v>44828.546402731481</v>
      </c>
      <c r="C200" s="5" t="s">
        <v>78</v>
      </c>
      <c r="D200" s="11"/>
      <c r="E200" s="8"/>
      <c r="F200" s="9">
        <v>4669.4799999999996</v>
      </c>
      <c r="I200" s="7" t="s">
        <v>9</v>
      </c>
      <c r="J200" s="5" t="s">
        <v>78</v>
      </c>
    </row>
    <row r="201" spans="1:10">
      <c r="A201" s="5" t="s">
        <v>879</v>
      </c>
      <c r="B201" s="6">
        <v>44828.546402731481</v>
      </c>
      <c r="C201" s="5" t="s">
        <v>78</v>
      </c>
      <c r="D201" s="11"/>
      <c r="E201" s="8"/>
      <c r="H201" s="9">
        <v>372.3</v>
      </c>
      <c r="I201" s="5" t="s">
        <v>33</v>
      </c>
      <c r="J201" s="5" t="s">
        <v>78</v>
      </c>
    </row>
    <row r="202" spans="1:10">
      <c r="A202" s="10" t="s">
        <v>15</v>
      </c>
      <c r="B202" s="3"/>
      <c r="C202" s="3"/>
      <c r="D202" s="11"/>
      <c r="E202" s="8"/>
      <c r="H202" s="9"/>
      <c r="I202" s="7"/>
      <c r="J202" s="5"/>
    </row>
    <row r="203" spans="1:10" ht="15.75">
      <c r="A203" s="12" t="s">
        <v>16</v>
      </c>
      <c r="B203" s="12" t="s">
        <v>17</v>
      </c>
      <c r="C203" s="12" t="s">
        <v>18</v>
      </c>
      <c r="D203" s="20">
        <v>111867474</v>
      </c>
      <c r="E203" s="21">
        <v>111883133</v>
      </c>
      <c r="H203" s="9"/>
      <c r="I203" s="7"/>
      <c r="J203" s="5"/>
    </row>
    <row r="206" spans="1:10">
      <c r="A206" s="1" t="s">
        <v>0</v>
      </c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A207" s="3" t="s">
        <v>911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103" t="s">
        <v>0</v>
      </c>
      <c r="B208" s="103" t="s">
        <v>2</v>
      </c>
      <c r="C208" s="103" t="s">
        <v>3</v>
      </c>
      <c r="D208" s="103" t="s">
        <v>4</v>
      </c>
      <c r="E208" s="103" t="s">
        <v>5</v>
      </c>
      <c r="F208" s="105" t="s">
        <v>6</v>
      </c>
      <c r="G208" s="106"/>
      <c r="H208" s="107"/>
      <c r="I208" s="103" t="s">
        <v>7</v>
      </c>
      <c r="J208" s="103" t="s">
        <v>8</v>
      </c>
    </row>
    <row r="209" spans="1:10">
      <c r="A209" s="104"/>
      <c r="B209" s="104"/>
      <c r="C209" s="104"/>
      <c r="D209" s="104"/>
      <c r="E209" s="104"/>
      <c r="F209" s="46" t="s">
        <v>9</v>
      </c>
      <c r="G209" s="46" t="s">
        <v>10</v>
      </c>
      <c r="H209" s="46" t="s">
        <v>11</v>
      </c>
      <c r="I209" s="104"/>
      <c r="J209" s="104"/>
    </row>
    <row r="210" spans="1:10">
      <c r="A210" s="5" t="s">
        <v>926</v>
      </c>
      <c r="B210" s="6">
        <v>44830.753551574075</v>
      </c>
      <c r="C210" s="5" t="s">
        <v>78</v>
      </c>
      <c r="D210" s="11"/>
      <c r="E210" s="8"/>
      <c r="F210" s="9">
        <v>4773.71</v>
      </c>
      <c r="I210" s="7" t="s">
        <v>9</v>
      </c>
      <c r="J210" s="5" t="s">
        <v>78</v>
      </c>
    </row>
    <row r="211" spans="1:10">
      <c r="A211" s="5" t="s">
        <v>926</v>
      </c>
      <c r="B211" s="6">
        <v>44830.753551574075</v>
      </c>
      <c r="C211" s="5" t="s">
        <v>78</v>
      </c>
      <c r="D211" s="11"/>
      <c r="E211" s="8"/>
      <c r="H211" s="9">
        <v>152.69999999999999</v>
      </c>
      <c r="I211" s="5" t="s">
        <v>33</v>
      </c>
      <c r="J211" s="5" t="s">
        <v>78</v>
      </c>
    </row>
    <row r="212" spans="1:10">
      <c r="A212" s="10" t="s">
        <v>15</v>
      </c>
      <c r="B212" s="3"/>
      <c r="C212" s="3"/>
      <c r="D212" s="11"/>
      <c r="E212" s="8"/>
      <c r="H212" s="9"/>
      <c r="I212" s="7"/>
      <c r="J212" s="8"/>
    </row>
    <row r="213" spans="1:10" ht="15.75">
      <c r="A213" s="12" t="s">
        <v>16</v>
      </c>
      <c r="B213" s="12" t="s">
        <v>17</v>
      </c>
      <c r="C213" s="12" t="s">
        <v>18</v>
      </c>
      <c r="D213" s="20">
        <v>111889381</v>
      </c>
      <c r="E213" s="21">
        <v>111889467</v>
      </c>
      <c r="H213" s="9"/>
      <c r="I213" s="7"/>
      <c r="J213" s="8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952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103" t="s">
        <v>0</v>
      </c>
      <c r="B218" s="103" t="s">
        <v>2</v>
      </c>
      <c r="C218" s="103" t="s">
        <v>3</v>
      </c>
      <c r="D218" s="103" t="s">
        <v>4</v>
      </c>
      <c r="E218" s="103" t="s">
        <v>5</v>
      </c>
      <c r="F218" s="105" t="s">
        <v>6</v>
      </c>
      <c r="G218" s="106"/>
      <c r="H218" s="107"/>
      <c r="I218" s="103" t="s">
        <v>7</v>
      </c>
      <c r="J218" s="103" t="s">
        <v>8</v>
      </c>
    </row>
    <row r="219" spans="1:10">
      <c r="A219" s="104"/>
      <c r="B219" s="104"/>
      <c r="C219" s="104"/>
      <c r="D219" s="104"/>
      <c r="E219" s="104"/>
      <c r="F219" s="46" t="s">
        <v>9</v>
      </c>
      <c r="G219" s="46" t="s">
        <v>10</v>
      </c>
      <c r="H219" s="46" t="s">
        <v>11</v>
      </c>
      <c r="I219" s="104"/>
      <c r="J219" s="104"/>
    </row>
    <row r="220" spans="1:10">
      <c r="A220" s="5" t="s">
        <v>968</v>
      </c>
      <c r="B220" s="6">
        <v>44831.751973668979</v>
      </c>
      <c r="C220" s="5" t="s">
        <v>78</v>
      </c>
      <c r="D220" s="11"/>
      <c r="E220" s="8"/>
      <c r="F220" s="9">
        <v>5626.19</v>
      </c>
      <c r="I220" s="7" t="s">
        <v>9</v>
      </c>
      <c r="J220" s="5" t="s">
        <v>78</v>
      </c>
    </row>
    <row r="221" spans="1:10">
      <c r="A221" s="5" t="s">
        <v>968</v>
      </c>
      <c r="B221" s="6">
        <v>44831.751973668979</v>
      </c>
      <c r="C221" s="5" t="s">
        <v>78</v>
      </c>
      <c r="D221" s="11"/>
      <c r="E221" s="8"/>
      <c r="H221" s="9">
        <v>382.6</v>
      </c>
      <c r="I221" s="5" t="s">
        <v>33</v>
      </c>
      <c r="J221" s="5" t="s">
        <v>78</v>
      </c>
    </row>
    <row r="222" spans="1:10">
      <c r="A222" s="10" t="s">
        <v>15</v>
      </c>
      <c r="B222" s="3"/>
      <c r="C222" s="3"/>
      <c r="D222" s="11"/>
      <c r="E222" s="8"/>
      <c r="H222" s="9"/>
      <c r="I222" s="7"/>
      <c r="J222" s="5"/>
    </row>
    <row r="223" spans="1:10" ht="15.75">
      <c r="A223" s="12" t="s">
        <v>16</v>
      </c>
      <c r="B223" s="12" t="s">
        <v>17</v>
      </c>
      <c r="C223" s="12" t="s">
        <v>18</v>
      </c>
      <c r="D223" s="20">
        <v>111897303</v>
      </c>
      <c r="E223" s="21">
        <v>111897426</v>
      </c>
      <c r="H223" s="9"/>
      <c r="I223" s="7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990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1004</v>
      </c>
      <c r="B230" s="6">
        <v>44832.752726458333</v>
      </c>
      <c r="C230" s="5" t="s">
        <v>78</v>
      </c>
      <c r="D230" s="11"/>
      <c r="E230" s="8"/>
      <c r="F230" s="9">
        <v>3582.16</v>
      </c>
      <c r="I230" s="7" t="s">
        <v>9</v>
      </c>
      <c r="J230" s="5" t="s">
        <v>78</v>
      </c>
    </row>
    <row r="231" spans="1:10">
      <c r="A231" s="5" t="s">
        <v>1004</v>
      </c>
      <c r="B231" s="6">
        <v>44832.752726458333</v>
      </c>
      <c r="C231" s="5" t="s">
        <v>78</v>
      </c>
      <c r="D231" s="11"/>
      <c r="E231" s="8"/>
      <c r="H231" s="9">
        <v>141.4</v>
      </c>
      <c r="I231" s="5" t="s">
        <v>33</v>
      </c>
      <c r="J231" s="5" t="s">
        <v>78</v>
      </c>
    </row>
    <row r="232" spans="1:10">
      <c r="A232" s="10" t="s">
        <v>15</v>
      </c>
      <c r="B232" s="3"/>
      <c r="C232" s="3"/>
      <c r="D232" s="11"/>
      <c r="E232" s="8"/>
      <c r="H232" s="9"/>
      <c r="I232" s="7"/>
      <c r="J232" s="8"/>
    </row>
    <row r="233" spans="1:10" ht="15.75">
      <c r="A233" s="12" t="s">
        <v>16</v>
      </c>
      <c r="B233" s="12" t="s">
        <v>17</v>
      </c>
      <c r="C233" s="12" t="s">
        <v>18</v>
      </c>
      <c r="D233" s="20">
        <v>111904989</v>
      </c>
      <c r="E233" s="21">
        <v>111905093</v>
      </c>
      <c r="H233" s="9"/>
      <c r="I233" s="7"/>
      <c r="J233" s="8"/>
    </row>
    <row r="236" spans="1:10">
      <c r="A236" s="1" t="s">
        <v>0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3" t="s">
        <v>1023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103" t="s">
        <v>0</v>
      </c>
      <c r="B238" s="103" t="s">
        <v>2</v>
      </c>
      <c r="C238" s="103" t="s">
        <v>3</v>
      </c>
      <c r="D238" s="103" t="s">
        <v>4</v>
      </c>
      <c r="E238" s="103" t="s">
        <v>5</v>
      </c>
      <c r="F238" s="105" t="s">
        <v>6</v>
      </c>
      <c r="G238" s="106"/>
      <c r="H238" s="107"/>
      <c r="I238" s="103" t="s">
        <v>7</v>
      </c>
      <c r="J238" s="103" t="s">
        <v>8</v>
      </c>
    </row>
    <row r="239" spans="1:10">
      <c r="A239" s="104"/>
      <c r="B239" s="104"/>
      <c r="C239" s="104"/>
      <c r="D239" s="104"/>
      <c r="E239" s="104"/>
      <c r="F239" s="46" t="s">
        <v>9</v>
      </c>
      <c r="G239" s="46" t="s">
        <v>10</v>
      </c>
      <c r="H239" s="46" t="s">
        <v>11</v>
      </c>
      <c r="I239" s="104"/>
      <c r="J239" s="104"/>
    </row>
    <row r="240" spans="1:10">
      <c r="A240" s="5" t="s">
        <v>1037</v>
      </c>
      <c r="B240" s="6">
        <v>44833.753741145832</v>
      </c>
      <c r="C240" s="5" t="s">
        <v>78</v>
      </c>
      <c r="D240" s="11"/>
      <c r="E240" s="8"/>
      <c r="F240" s="9">
        <v>6679.68</v>
      </c>
      <c r="I240" s="7" t="s">
        <v>9</v>
      </c>
      <c r="J240" s="5" t="s">
        <v>78</v>
      </c>
    </row>
    <row r="241" spans="1:10">
      <c r="A241" s="5" t="s">
        <v>1037</v>
      </c>
      <c r="B241" s="6">
        <v>44833.753741145832</v>
      </c>
      <c r="C241" s="5" t="s">
        <v>78</v>
      </c>
      <c r="D241" s="11"/>
      <c r="E241" s="8"/>
      <c r="H241" s="9">
        <v>239</v>
      </c>
      <c r="I241" s="5" t="s">
        <v>33</v>
      </c>
      <c r="J241" s="5" t="s">
        <v>78</v>
      </c>
    </row>
    <row r="242" spans="1:10">
      <c r="A242" s="10" t="s">
        <v>15</v>
      </c>
      <c r="B242" s="3"/>
      <c r="C242" s="3"/>
      <c r="D242" s="11"/>
      <c r="E242" s="8"/>
      <c r="H242" s="9"/>
      <c r="I242" s="7"/>
      <c r="J242" s="5"/>
    </row>
    <row r="243" spans="1:10" ht="15.75">
      <c r="A243" s="12" t="s">
        <v>16</v>
      </c>
      <c r="B243" s="12" t="s">
        <v>17</v>
      </c>
      <c r="C243" s="12" t="s">
        <v>18</v>
      </c>
      <c r="D243" s="20">
        <v>111916585</v>
      </c>
      <c r="E243" s="21">
        <v>111919339</v>
      </c>
      <c r="H243" s="9"/>
      <c r="I243" s="7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1061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103" t="s">
        <v>0</v>
      </c>
      <c r="B248" s="103" t="s">
        <v>2</v>
      </c>
      <c r="C248" s="103" t="s">
        <v>3</v>
      </c>
      <c r="D248" s="103" t="s">
        <v>4</v>
      </c>
      <c r="E248" s="103" t="s">
        <v>5</v>
      </c>
      <c r="F248" s="105" t="s">
        <v>6</v>
      </c>
      <c r="G248" s="106"/>
      <c r="H248" s="107"/>
      <c r="I248" s="103" t="s">
        <v>7</v>
      </c>
      <c r="J248" s="103" t="s">
        <v>8</v>
      </c>
    </row>
    <row r="249" spans="1:10">
      <c r="A249" s="104"/>
      <c r="B249" s="104"/>
      <c r="C249" s="104"/>
      <c r="D249" s="104"/>
      <c r="E249" s="104"/>
      <c r="F249" s="46" t="s">
        <v>9</v>
      </c>
      <c r="G249" s="46" t="s">
        <v>10</v>
      </c>
      <c r="H249" s="46" t="s">
        <v>11</v>
      </c>
      <c r="I249" s="104"/>
      <c r="J249" s="104"/>
    </row>
    <row r="250" spans="1:10">
      <c r="A250" s="5" t="s">
        <v>1089</v>
      </c>
      <c r="B250" s="6">
        <v>44834.752438946758</v>
      </c>
      <c r="C250" s="5" t="s">
        <v>78</v>
      </c>
      <c r="D250" s="11"/>
      <c r="E250" s="8"/>
      <c r="F250" s="9">
        <v>4524.4399999999996</v>
      </c>
      <c r="I250" s="7" t="s">
        <v>9</v>
      </c>
      <c r="J250" s="5" t="s">
        <v>78</v>
      </c>
    </row>
    <row r="251" spans="1:10">
      <c r="A251" s="5" t="s">
        <v>1089</v>
      </c>
      <c r="B251" s="6">
        <v>44834.752438946758</v>
      </c>
      <c r="C251" s="5" t="s">
        <v>78</v>
      </c>
      <c r="D251" s="11"/>
      <c r="E251" s="8"/>
      <c r="H251" s="9">
        <v>167.7</v>
      </c>
      <c r="I251" s="5" t="s">
        <v>33</v>
      </c>
      <c r="J251" s="5" t="s">
        <v>78</v>
      </c>
    </row>
    <row r="252" spans="1:10">
      <c r="A252" s="10" t="s">
        <v>15</v>
      </c>
      <c r="B252" s="3"/>
      <c r="C252" s="3"/>
      <c r="D252" s="11"/>
      <c r="E252" s="8"/>
      <c r="H252" s="9"/>
      <c r="I252" s="5"/>
      <c r="J252" s="5"/>
    </row>
    <row r="253" spans="1:10" ht="15.75">
      <c r="A253" s="12" t="s">
        <v>16</v>
      </c>
      <c r="B253" s="12" t="s">
        <v>17</v>
      </c>
      <c r="C253" s="12" t="s">
        <v>18</v>
      </c>
      <c r="D253" s="20">
        <v>111922664</v>
      </c>
      <c r="E253" s="21">
        <v>111925958</v>
      </c>
      <c r="H253" s="9"/>
      <c r="I253" s="5"/>
      <c r="J253" s="5"/>
    </row>
    <row r="254" spans="1:10">
      <c r="A254" s="5"/>
      <c r="B254" s="6"/>
      <c r="C254" s="5"/>
      <c r="D254" s="11"/>
      <c r="E254" s="8"/>
      <c r="H254" s="9"/>
      <c r="I254" s="5"/>
      <c r="J254" s="5"/>
    </row>
    <row r="255" spans="1:10">
      <c r="A255" s="5"/>
      <c r="B255" s="6"/>
      <c r="C255" s="5"/>
      <c r="D255" s="11"/>
      <c r="E255" s="8"/>
      <c r="H255" s="9"/>
      <c r="I255" s="5"/>
      <c r="J255" s="5"/>
    </row>
    <row r="256" spans="1:10">
      <c r="A256" s="1" t="s">
        <v>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3" t="s">
        <v>1057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103" t="s">
        <v>0</v>
      </c>
      <c r="B258" s="103" t="s">
        <v>2</v>
      </c>
      <c r="C258" s="103" t="s">
        <v>3</v>
      </c>
      <c r="D258" s="103" t="s">
        <v>4</v>
      </c>
      <c r="E258" s="103" t="s">
        <v>5</v>
      </c>
      <c r="F258" s="105" t="s">
        <v>6</v>
      </c>
      <c r="G258" s="106"/>
      <c r="H258" s="107"/>
      <c r="I258" s="103" t="s">
        <v>7</v>
      </c>
      <c r="J258" s="103" t="s">
        <v>8</v>
      </c>
    </row>
    <row r="259" spans="1:10">
      <c r="A259" s="104"/>
      <c r="B259" s="104"/>
      <c r="C259" s="104"/>
      <c r="D259" s="104"/>
      <c r="E259" s="104"/>
      <c r="F259" s="46" t="s">
        <v>9</v>
      </c>
      <c r="G259" s="46" t="s">
        <v>10</v>
      </c>
      <c r="H259" s="46" t="s">
        <v>11</v>
      </c>
      <c r="I259" s="104"/>
      <c r="J259" s="104"/>
    </row>
    <row r="260" spans="1:10">
      <c r="A260" s="5" t="s">
        <v>1090</v>
      </c>
      <c r="B260" s="6">
        <v>44835.54579802083</v>
      </c>
      <c r="C260" s="5" t="s">
        <v>78</v>
      </c>
      <c r="D260" s="11"/>
      <c r="E260" s="8"/>
      <c r="F260" s="9">
        <v>5821.39</v>
      </c>
      <c r="I260" s="7" t="s">
        <v>9</v>
      </c>
      <c r="J260" s="5" t="s">
        <v>78</v>
      </c>
    </row>
    <row r="261" spans="1:10">
      <c r="A261" s="5" t="s">
        <v>1090</v>
      </c>
      <c r="B261" s="6">
        <v>44835.54579802083</v>
      </c>
      <c r="C261" s="5" t="s">
        <v>78</v>
      </c>
      <c r="D261" s="11"/>
      <c r="E261" s="8"/>
      <c r="H261" s="9">
        <v>18</v>
      </c>
      <c r="I261" s="5" t="s">
        <v>33</v>
      </c>
      <c r="J261" s="5" t="s">
        <v>78</v>
      </c>
    </row>
    <row r="262" spans="1:10">
      <c r="A262" s="10" t="s">
        <v>15</v>
      </c>
      <c r="B262" s="3"/>
      <c r="C262" s="3"/>
      <c r="D262" s="11"/>
      <c r="E262" s="8"/>
      <c r="H262" s="9"/>
      <c r="I262" s="5"/>
      <c r="J262" s="5"/>
    </row>
    <row r="263" spans="1:10" ht="15.75">
      <c r="A263" s="12" t="s">
        <v>16</v>
      </c>
      <c r="B263" s="12" t="s">
        <v>17</v>
      </c>
      <c r="C263" s="12" t="s">
        <v>18</v>
      </c>
      <c r="D263" s="20">
        <v>111923396</v>
      </c>
      <c r="E263" s="21">
        <v>111925959</v>
      </c>
      <c r="H263" s="9"/>
      <c r="I263" s="5"/>
      <c r="J263" s="5"/>
    </row>
    <row r="266" spans="1:10">
      <c r="A266" s="1" t="s">
        <v>0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3" t="s">
        <v>1131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103" t="s">
        <v>0</v>
      </c>
      <c r="B268" s="103" t="s">
        <v>2</v>
      </c>
      <c r="C268" s="103" t="s">
        <v>3</v>
      </c>
      <c r="D268" s="103" t="s">
        <v>4</v>
      </c>
      <c r="E268" s="103" t="s">
        <v>5</v>
      </c>
      <c r="F268" s="105" t="s">
        <v>6</v>
      </c>
      <c r="G268" s="106"/>
      <c r="H268" s="107"/>
      <c r="I268" s="103" t="s">
        <v>7</v>
      </c>
      <c r="J268" s="103" t="s">
        <v>8</v>
      </c>
    </row>
    <row r="269" spans="1:10">
      <c r="A269" s="104"/>
      <c r="B269" s="104"/>
      <c r="C269" s="104"/>
      <c r="D269" s="104"/>
      <c r="E269" s="104"/>
      <c r="F269" s="46" t="s">
        <v>9</v>
      </c>
      <c r="G269" s="46" t="s">
        <v>10</v>
      </c>
      <c r="H269" s="46" t="s">
        <v>11</v>
      </c>
      <c r="I269" s="104"/>
      <c r="J269" s="104"/>
    </row>
    <row r="270" spans="1:10">
      <c r="A270" s="5" t="s">
        <v>1147</v>
      </c>
      <c r="B270" s="6">
        <v>44837.753863460646</v>
      </c>
      <c r="C270" s="5" t="s">
        <v>78</v>
      </c>
      <c r="D270" s="11"/>
      <c r="E270" s="8"/>
      <c r="F270" s="9">
        <v>5654.05</v>
      </c>
      <c r="I270" s="7" t="s">
        <v>9</v>
      </c>
      <c r="J270" s="5" t="s">
        <v>78</v>
      </c>
    </row>
    <row r="271" spans="1:10">
      <c r="A271" s="10" t="s">
        <v>15</v>
      </c>
      <c r="B271" s="3"/>
      <c r="C271" s="3"/>
      <c r="D271" s="11"/>
      <c r="E271" s="8"/>
      <c r="H271" s="9"/>
      <c r="I271" s="7"/>
      <c r="J271" s="8"/>
    </row>
    <row r="272" spans="1:10" ht="15.75">
      <c r="A272" s="12" t="s">
        <v>16</v>
      </c>
      <c r="B272" s="12" t="s">
        <v>17</v>
      </c>
      <c r="C272" s="12" t="s">
        <v>18</v>
      </c>
      <c r="D272" s="20">
        <v>111927580</v>
      </c>
      <c r="E272" s="21">
        <v>111927685</v>
      </c>
      <c r="H272" s="9"/>
      <c r="I272" s="7"/>
      <c r="J272" s="8"/>
    </row>
    <row r="273" spans="1:10">
      <c r="A273" s="5"/>
      <c r="B273" s="6"/>
      <c r="C273" s="5"/>
      <c r="D273" s="11"/>
      <c r="E273" s="8"/>
      <c r="H273" s="9"/>
      <c r="I273" s="7"/>
      <c r="J273" s="8"/>
    </row>
    <row r="275" spans="1:10">
      <c r="A275" s="1" t="s">
        <v>0</v>
      </c>
      <c r="B275" s="2"/>
      <c r="C275" s="2"/>
      <c r="D275" s="2"/>
      <c r="E275" s="2"/>
      <c r="F275" s="2"/>
      <c r="G275" s="2"/>
      <c r="H275" s="2"/>
      <c r="I275" s="2"/>
      <c r="J275" s="2"/>
    </row>
    <row r="276" spans="1:10">
      <c r="A276" s="3" t="s">
        <v>1170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103" t="s">
        <v>0</v>
      </c>
      <c r="B277" s="103" t="s">
        <v>2</v>
      </c>
      <c r="C277" s="103" t="s">
        <v>3</v>
      </c>
      <c r="D277" s="103" t="s">
        <v>4</v>
      </c>
      <c r="E277" s="103" t="s">
        <v>5</v>
      </c>
      <c r="F277" s="105" t="s">
        <v>6</v>
      </c>
      <c r="G277" s="106"/>
      <c r="H277" s="107"/>
      <c r="I277" s="103" t="s">
        <v>7</v>
      </c>
      <c r="J277" s="103" t="s">
        <v>8</v>
      </c>
    </row>
    <row r="278" spans="1:10">
      <c r="A278" s="104"/>
      <c r="B278" s="104"/>
      <c r="C278" s="104"/>
      <c r="D278" s="104"/>
      <c r="E278" s="104"/>
      <c r="F278" s="46" t="s">
        <v>9</v>
      </c>
      <c r="G278" s="46" t="s">
        <v>10</v>
      </c>
      <c r="H278" s="46" t="s">
        <v>11</v>
      </c>
      <c r="I278" s="104"/>
      <c r="J278" s="104"/>
    </row>
    <row r="279" spans="1:10">
      <c r="A279" s="5" t="s">
        <v>1185</v>
      </c>
      <c r="B279" s="6">
        <v>44838.754743587961</v>
      </c>
      <c r="C279" s="5" t="s">
        <v>78</v>
      </c>
      <c r="D279" s="11"/>
      <c r="E279" s="8"/>
      <c r="F279" s="9">
        <v>4252.2700000000004</v>
      </c>
      <c r="I279" s="7" t="s">
        <v>9</v>
      </c>
      <c r="J279" s="5" t="s">
        <v>78</v>
      </c>
    </row>
    <row r="280" spans="1:10">
      <c r="A280" s="5" t="s">
        <v>1185</v>
      </c>
      <c r="B280" s="6">
        <v>44838.754743587961</v>
      </c>
      <c r="C280" s="5" t="s">
        <v>78</v>
      </c>
      <c r="D280" s="11"/>
      <c r="E280" s="8"/>
      <c r="H280" s="9">
        <v>30</v>
      </c>
      <c r="I280" s="5" t="s">
        <v>33</v>
      </c>
      <c r="J280" s="5" t="s">
        <v>78</v>
      </c>
    </row>
    <row r="281" spans="1:10">
      <c r="A281" s="10" t="s">
        <v>15</v>
      </c>
      <c r="B281" s="3"/>
      <c r="C281" s="3"/>
      <c r="D281" s="11"/>
      <c r="E281" s="8"/>
      <c r="H281" s="9"/>
      <c r="I281" s="7"/>
      <c r="J281" s="8"/>
    </row>
    <row r="282" spans="1:10" ht="15.75">
      <c r="A282" s="12" t="s">
        <v>16</v>
      </c>
      <c r="B282" s="12" t="s">
        <v>17</v>
      </c>
      <c r="C282" s="12" t="s">
        <v>18</v>
      </c>
      <c r="D282" s="20">
        <v>111942568</v>
      </c>
      <c r="E282" s="21">
        <v>111951844</v>
      </c>
      <c r="H282" s="9"/>
      <c r="I282" s="7"/>
      <c r="J282" s="8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1205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103" t="s">
        <v>0</v>
      </c>
      <c r="B287" s="103" t="s">
        <v>2</v>
      </c>
      <c r="C287" s="103" t="s">
        <v>3</v>
      </c>
      <c r="D287" s="103" t="s">
        <v>4</v>
      </c>
      <c r="E287" s="103" t="s">
        <v>5</v>
      </c>
      <c r="F287" s="105" t="s">
        <v>6</v>
      </c>
      <c r="G287" s="106"/>
      <c r="H287" s="107"/>
      <c r="I287" s="103" t="s">
        <v>7</v>
      </c>
      <c r="J287" s="103" t="s">
        <v>8</v>
      </c>
    </row>
    <row r="288" spans="1:10">
      <c r="A288" s="104"/>
      <c r="B288" s="104"/>
      <c r="C288" s="104"/>
      <c r="D288" s="104"/>
      <c r="E288" s="104"/>
      <c r="F288" s="46" t="s">
        <v>9</v>
      </c>
      <c r="G288" s="46" t="s">
        <v>10</v>
      </c>
      <c r="H288" s="46" t="s">
        <v>11</v>
      </c>
      <c r="I288" s="104"/>
      <c r="J288" s="104"/>
    </row>
    <row r="289" spans="1:10">
      <c r="A289" s="5" t="s">
        <v>1219</v>
      </c>
      <c r="B289" s="6">
        <v>44839.752510324077</v>
      </c>
      <c r="C289" s="5" t="s">
        <v>78</v>
      </c>
      <c r="D289" s="11"/>
      <c r="E289" s="8"/>
      <c r="F289" s="9">
        <v>4235.6899999999996</v>
      </c>
      <c r="I289" s="7" t="s">
        <v>9</v>
      </c>
      <c r="J289" s="5" t="s">
        <v>78</v>
      </c>
    </row>
    <row r="290" spans="1:10">
      <c r="A290" s="5" t="s">
        <v>1219</v>
      </c>
      <c r="B290" s="6">
        <v>44839.752510324077</v>
      </c>
      <c r="C290" s="5" t="s">
        <v>78</v>
      </c>
      <c r="D290" s="11"/>
      <c r="E290" s="8"/>
      <c r="H290" s="9">
        <v>204.2</v>
      </c>
      <c r="I290" s="5" t="s">
        <v>33</v>
      </c>
      <c r="J290" s="5" t="s">
        <v>78</v>
      </c>
    </row>
    <row r="291" spans="1:10">
      <c r="A291" s="5" t="s">
        <v>1219</v>
      </c>
      <c r="B291" s="6">
        <v>44839.752510324077</v>
      </c>
      <c r="C291" s="5" t="s">
        <v>78</v>
      </c>
      <c r="D291" s="11"/>
      <c r="E291" s="8"/>
      <c r="H291" s="9">
        <v>107.1</v>
      </c>
      <c r="I291" s="7" t="s">
        <v>1132</v>
      </c>
      <c r="J291" s="5" t="s">
        <v>78</v>
      </c>
    </row>
    <row r="292" spans="1:10">
      <c r="A292" s="10" t="s">
        <v>15</v>
      </c>
      <c r="B292" s="3"/>
      <c r="C292" s="3"/>
      <c r="D292" s="11"/>
      <c r="E292" s="8"/>
      <c r="H292" s="9"/>
      <c r="I292" s="7"/>
      <c r="J292" s="8"/>
    </row>
    <row r="293" spans="1:10" ht="15.75">
      <c r="A293" s="12" t="s">
        <v>16</v>
      </c>
      <c r="B293" s="12" t="s">
        <v>17</v>
      </c>
      <c r="C293" s="12" t="s">
        <v>18</v>
      </c>
      <c r="D293" s="20">
        <v>111958366</v>
      </c>
      <c r="E293" s="21">
        <v>111958464</v>
      </c>
      <c r="H293" s="9"/>
      <c r="I293" s="7"/>
      <c r="J293" s="8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1239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3" t="s">
        <v>0</v>
      </c>
      <c r="B298" s="103" t="s">
        <v>2</v>
      </c>
      <c r="C298" s="103" t="s">
        <v>3</v>
      </c>
      <c r="D298" s="103" t="s">
        <v>4</v>
      </c>
      <c r="E298" s="103" t="s">
        <v>5</v>
      </c>
      <c r="F298" s="105" t="s">
        <v>6</v>
      </c>
      <c r="G298" s="106"/>
      <c r="H298" s="107"/>
      <c r="I298" s="103" t="s">
        <v>7</v>
      </c>
      <c r="J298" s="103" t="s">
        <v>8</v>
      </c>
    </row>
    <row r="299" spans="1:10">
      <c r="A299" s="104"/>
      <c r="B299" s="104"/>
      <c r="C299" s="104"/>
      <c r="D299" s="104"/>
      <c r="E299" s="104"/>
      <c r="F299" s="46" t="s">
        <v>9</v>
      </c>
      <c r="G299" s="46" t="s">
        <v>10</v>
      </c>
      <c r="H299" s="46" t="s">
        <v>11</v>
      </c>
      <c r="I299" s="104"/>
      <c r="J299" s="104"/>
    </row>
    <row r="300" spans="1:10">
      <c r="A300" s="5" t="s">
        <v>1253</v>
      </c>
      <c r="B300" s="6">
        <v>44840.755352268519</v>
      </c>
      <c r="C300" s="5" t="s">
        <v>78</v>
      </c>
      <c r="D300" s="11"/>
      <c r="E300" s="8"/>
      <c r="F300" s="9">
        <v>4906.26</v>
      </c>
      <c r="I300" s="7" t="s">
        <v>9</v>
      </c>
      <c r="J300" s="5" t="s">
        <v>78</v>
      </c>
    </row>
    <row r="301" spans="1:10">
      <c r="A301" s="5" t="s">
        <v>1253</v>
      </c>
      <c r="B301" s="6">
        <v>44840.755352268519</v>
      </c>
      <c r="C301" s="5" t="s">
        <v>78</v>
      </c>
      <c r="D301" s="11"/>
      <c r="E301" s="8"/>
      <c r="H301" s="9">
        <v>284.08</v>
      </c>
      <c r="I301" s="5" t="s">
        <v>33</v>
      </c>
      <c r="J301" s="5" t="s">
        <v>78</v>
      </c>
    </row>
    <row r="302" spans="1:10">
      <c r="A302" s="5" t="s">
        <v>1253</v>
      </c>
      <c r="B302" s="6">
        <v>44840.755352268519</v>
      </c>
      <c r="C302" s="5" t="s">
        <v>78</v>
      </c>
      <c r="D302" s="11"/>
      <c r="E302" s="8"/>
      <c r="H302" s="9">
        <v>40</v>
      </c>
      <c r="I302" s="7" t="s">
        <v>1132</v>
      </c>
      <c r="J302" s="5" t="s">
        <v>78</v>
      </c>
    </row>
    <row r="303" spans="1:10">
      <c r="A303" s="10" t="s">
        <v>15</v>
      </c>
      <c r="B303" s="3"/>
      <c r="C303" s="3"/>
      <c r="D303" s="11"/>
      <c r="E303" s="8"/>
      <c r="H303" s="9"/>
      <c r="I303" s="7"/>
      <c r="J303" s="5"/>
    </row>
    <row r="304" spans="1:10" ht="15.75">
      <c r="A304" s="12" t="s">
        <v>16</v>
      </c>
      <c r="B304" s="12" t="s">
        <v>17</v>
      </c>
      <c r="C304" s="12" t="s">
        <v>18</v>
      </c>
      <c r="D304" s="20">
        <v>111968888</v>
      </c>
      <c r="E304" s="21">
        <v>111969011</v>
      </c>
      <c r="H304" s="9"/>
      <c r="I304" s="7"/>
      <c r="J304" s="5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1274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3" t="s">
        <v>0</v>
      </c>
      <c r="B309" s="103" t="s">
        <v>2</v>
      </c>
      <c r="C309" s="103" t="s">
        <v>3</v>
      </c>
      <c r="D309" s="103" t="s">
        <v>4</v>
      </c>
      <c r="E309" s="103" t="s">
        <v>5</v>
      </c>
      <c r="F309" s="105" t="s">
        <v>6</v>
      </c>
      <c r="G309" s="106"/>
      <c r="H309" s="107"/>
      <c r="I309" s="103" t="s">
        <v>7</v>
      </c>
      <c r="J309" s="103" t="s">
        <v>8</v>
      </c>
    </row>
    <row r="310" spans="1:10">
      <c r="A310" s="104"/>
      <c r="B310" s="104"/>
      <c r="C310" s="104"/>
      <c r="D310" s="104"/>
      <c r="E310" s="104"/>
      <c r="F310" s="46" t="s">
        <v>9</v>
      </c>
      <c r="G310" s="46" t="s">
        <v>10</v>
      </c>
      <c r="H310" s="46" t="s">
        <v>11</v>
      </c>
      <c r="I310" s="104"/>
      <c r="J310" s="104"/>
    </row>
    <row r="311" spans="1:10">
      <c r="A311" s="5" t="s">
        <v>1299</v>
      </c>
      <c r="B311" s="6">
        <v>44841.752649606482</v>
      </c>
      <c r="C311" s="5" t="s">
        <v>78</v>
      </c>
      <c r="D311" s="11"/>
      <c r="E311" s="8"/>
      <c r="F311" s="9">
        <v>5062.67</v>
      </c>
      <c r="I311" s="7" t="s">
        <v>9</v>
      </c>
      <c r="J311" s="5" t="s">
        <v>78</v>
      </c>
    </row>
    <row r="312" spans="1:10">
      <c r="A312" s="5" t="s">
        <v>1299</v>
      </c>
      <c r="B312" s="6">
        <v>44841.752649606482</v>
      </c>
      <c r="C312" s="5" t="s">
        <v>78</v>
      </c>
      <c r="D312" s="11"/>
      <c r="E312" s="8"/>
      <c r="H312" s="9">
        <v>476.45</v>
      </c>
      <c r="I312" s="5" t="s">
        <v>33</v>
      </c>
      <c r="J312" s="5" t="s">
        <v>78</v>
      </c>
    </row>
    <row r="313" spans="1:10">
      <c r="A313" s="5" t="s">
        <v>1299</v>
      </c>
      <c r="B313" s="6">
        <v>44841.752649606482</v>
      </c>
      <c r="C313" s="5" t="s">
        <v>78</v>
      </c>
      <c r="D313" s="11"/>
      <c r="E313" s="8"/>
      <c r="H313" s="9">
        <v>363.87</v>
      </c>
      <c r="I313" s="7" t="s">
        <v>1132</v>
      </c>
      <c r="J313" s="5" t="s">
        <v>78</v>
      </c>
    </row>
    <row r="314" spans="1:10">
      <c r="A314" s="10" t="s">
        <v>15</v>
      </c>
      <c r="B314" s="3"/>
      <c r="C314" s="3"/>
      <c r="D314" s="11"/>
      <c r="E314" s="8"/>
      <c r="H314" s="9"/>
      <c r="I314" s="7"/>
      <c r="J314" s="5"/>
    </row>
    <row r="315" spans="1:10" ht="15.75">
      <c r="A315" s="12" t="s">
        <v>16</v>
      </c>
      <c r="B315" s="12" t="s">
        <v>17</v>
      </c>
      <c r="C315" s="12" t="s">
        <v>18</v>
      </c>
      <c r="D315" s="20">
        <v>111968895</v>
      </c>
      <c r="E315" s="21">
        <v>111969012</v>
      </c>
      <c r="H315" s="9"/>
      <c r="I315" s="7"/>
      <c r="J315" s="5"/>
    </row>
    <row r="316" spans="1:10">
      <c r="A316" s="5"/>
      <c r="B316" s="6"/>
      <c r="C316" s="5"/>
      <c r="D316" s="11"/>
      <c r="E316" s="8"/>
      <c r="H316" s="9"/>
      <c r="I316" s="7"/>
      <c r="J316" s="5"/>
    </row>
    <row r="317" spans="1:10">
      <c r="A317" s="5"/>
      <c r="B317" s="6"/>
      <c r="C317" s="5"/>
      <c r="D317" s="11"/>
      <c r="E317" s="8"/>
      <c r="H317" s="9"/>
      <c r="I317" s="7"/>
      <c r="J317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1270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1300</v>
      </c>
      <c r="B322" s="6">
        <v>44842.544608935183</v>
      </c>
      <c r="C322" s="5" t="s">
        <v>78</v>
      </c>
      <c r="D322" s="11"/>
      <c r="E322" s="8"/>
      <c r="F322" s="9">
        <v>5808.36</v>
      </c>
      <c r="I322" s="7" t="s">
        <v>9</v>
      </c>
      <c r="J322" s="5" t="s">
        <v>78</v>
      </c>
    </row>
    <row r="323" spans="1:10">
      <c r="A323" s="5" t="s">
        <v>1300</v>
      </c>
      <c r="B323" s="6">
        <v>44842.544608935183</v>
      </c>
      <c r="C323" s="5" t="s">
        <v>78</v>
      </c>
      <c r="D323" s="11"/>
      <c r="E323" s="8"/>
      <c r="H323" s="9">
        <v>245.8</v>
      </c>
      <c r="I323" s="5" t="s">
        <v>33</v>
      </c>
      <c r="J323" s="5" t="s">
        <v>78</v>
      </c>
    </row>
    <row r="324" spans="1:10">
      <c r="A324" s="10" t="s">
        <v>15</v>
      </c>
      <c r="B324" s="3"/>
      <c r="C324" s="3"/>
      <c r="D324" s="11"/>
      <c r="E324" s="8"/>
      <c r="H324" s="9"/>
      <c r="I324" s="7"/>
      <c r="J324" s="5"/>
    </row>
    <row r="325" spans="1:10" ht="15.75">
      <c r="A325" s="12" t="s">
        <v>16</v>
      </c>
      <c r="B325" s="12" t="s">
        <v>17</v>
      </c>
      <c r="C325" s="12" t="s">
        <v>18</v>
      </c>
      <c r="D325" s="20">
        <v>111976917</v>
      </c>
      <c r="E325" s="21">
        <v>111977105</v>
      </c>
      <c r="H325" s="9"/>
      <c r="I325" s="7"/>
      <c r="J325" s="5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1337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1354</v>
      </c>
      <c r="B332" s="6">
        <v>44844.753621435186</v>
      </c>
      <c r="C332" s="5" t="s">
        <v>78</v>
      </c>
      <c r="D332" s="11"/>
      <c r="E332" s="8"/>
      <c r="F332" s="9">
        <v>4997.13</v>
      </c>
      <c r="I332" s="7" t="s">
        <v>9</v>
      </c>
      <c r="J332" s="5" t="s">
        <v>78</v>
      </c>
    </row>
    <row r="333" spans="1:10">
      <c r="A333" s="5" t="s">
        <v>1354</v>
      </c>
      <c r="B333" s="6">
        <v>44844.753621435186</v>
      </c>
      <c r="C333" s="5" t="s">
        <v>78</v>
      </c>
      <c r="D333" s="11"/>
      <c r="E333" s="8"/>
      <c r="H333" s="9">
        <v>76.099999999999994</v>
      </c>
      <c r="I333" s="5" t="s">
        <v>33</v>
      </c>
      <c r="J333" s="5" t="s">
        <v>78</v>
      </c>
    </row>
    <row r="334" spans="1:10">
      <c r="A334" s="10" t="s">
        <v>15</v>
      </c>
      <c r="B334" s="3"/>
      <c r="C334" s="3"/>
      <c r="D334" s="11"/>
      <c r="E334" s="8"/>
      <c r="H334" s="9"/>
      <c r="I334" s="7"/>
      <c r="J334" s="5"/>
    </row>
    <row r="335" spans="1:10" ht="15.75">
      <c r="A335" s="12" t="s">
        <v>16</v>
      </c>
      <c r="B335" s="12" t="s">
        <v>17</v>
      </c>
      <c r="C335" s="12" t="s">
        <v>18</v>
      </c>
      <c r="D335" s="20">
        <v>111983673</v>
      </c>
      <c r="E335" s="21">
        <v>111983736</v>
      </c>
      <c r="H335" s="9"/>
      <c r="I335" s="7"/>
      <c r="J335" s="5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1374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3" t="s">
        <v>0</v>
      </c>
      <c r="B340" s="103" t="s">
        <v>2</v>
      </c>
      <c r="C340" s="103" t="s">
        <v>3</v>
      </c>
      <c r="D340" s="103" t="s">
        <v>4</v>
      </c>
      <c r="E340" s="103" t="s">
        <v>5</v>
      </c>
      <c r="F340" s="105" t="s">
        <v>6</v>
      </c>
      <c r="G340" s="106"/>
      <c r="H340" s="107"/>
      <c r="I340" s="103" t="s">
        <v>7</v>
      </c>
      <c r="J340" s="103" t="s">
        <v>8</v>
      </c>
    </row>
    <row r="341" spans="1:10">
      <c r="A341" s="104"/>
      <c r="B341" s="104"/>
      <c r="C341" s="104"/>
      <c r="D341" s="104"/>
      <c r="E341" s="104"/>
      <c r="F341" s="46" t="s">
        <v>9</v>
      </c>
      <c r="G341" s="46" t="s">
        <v>10</v>
      </c>
      <c r="H341" s="46" t="s">
        <v>11</v>
      </c>
      <c r="I341" s="104"/>
      <c r="J341" s="104"/>
    </row>
    <row r="342" spans="1:10">
      <c r="A342" s="5" t="s">
        <v>1394</v>
      </c>
      <c r="B342" s="6">
        <v>44845.754953900461</v>
      </c>
      <c r="C342" s="5" t="s">
        <v>78</v>
      </c>
      <c r="D342" s="11"/>
      <c r="E342" s="8"/>
      <c r="F342" s="9">
        <v>4224.6400000000003</v>
      </c>
      <c r="I342" s="7" t="s">
        <v>9</v>
      </c>
      <c r="J342" s="5" t="s">
        <v>78</v>
      </c>
    </row>
    <row r="343" spans="1:10">
      <c r="A343" s="5" t="s">
        <v>1394</v>
      </c>
      <c r="B343" s="6">
        <v>44845.754953900461</v>
      </c>
      <c r="C343" s="5" t="s">
        <v>78</v>
      </c>
      <c r="D343" s="11"/>
      <c r="E343" s="8"/>
      <c r="H343" s="9">
        <v>99.48</v>
      </c>
      <c r="I343" s="5" t="s">
        <v>33</v>
      </c>
      <c r="J343" s="5" t="s">
        <v>78</v>
      </c>
    </row>
    <row r="344" spans="1:10">
      <c r="A344" s="5" t="s">
        <v>1394</v>
      </c>
      <c r="B344" s="6">
        <v>44845.754953900461</v>
      </c>
      <c r="C344" s="5" t="s">
        <v>78</v>
      </c>
      <c r="D344" s="11"/>
      <c r="E344" s="8"/>
      <c r="H344" s="9">
        <v>58.3</v>
      </c>
      <c r="I344" s="7" t="s">
        <v>1132</v>
      </c>
      <c r="J344" s="5" t="s">
        <v>78</v>
      </c>
    </row>
    <row r="345" spans="1:10">
      <c r="A345" s="10" t="s">
        <v>15</v>
      </c>
      <c r="B345" s="3"/>
      <c r="C345" s="3"/>
      <c r="D345" s="11"/>
      <c r="E345" s="8"/>
      <c r="H345" s="9"/>
      <c r="I345" s="7"/>
      <c r="J345" s="5"/>
    </row>
    <row r="346" spans="1:10" ht="15.75">
      <c r="A346" s="12" t="s">
        <v>16</v>
      </c>
      <c r="B346" s="12" t="s">
        <v>17</v>
      </c>
      <c r="C346" s="12" t="s">
        <v>18</v>
      </c>
      <c r="D346" s="20">
        <v>111991450</v>
      </c>
      <c r="E346" s="21">
        <v>111991605</v>
      </c>
      <c r="H346" s="9"/>
      <c r="I346" s="7"/>
      <c r="J346" s="5"/>
    </row>
    <row r="349" spans="1:10">
      <c r="A349" s="1" t="s">
        <v>0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3" t="s">
        <v>1415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103" t="s">
        <v>0</v>
      </c>
      <c r="B351" s="103" t="s">
        <v>2</v>
      </c>
      <c r="C351" s="103" t="s">
        <v>3</v>
      </c>
      <c r="D351" s="103" t="s">
        <v>4</v>
      </c>
      <c r="E351" s="103" t="s">
        <v>5</v>
      </c>
      <c r="F351" s="105" t="s">
        <v>6</v>
      </c>
      <c r="G351" s="106"/>
      <c r="H351" s="107"/>
      <c r="I351" s="103" t="s">
        <v>7</v>
      </c>
      <c r="J351" s="103" t="s">
        <v>8</v>
      </c>
    </row>
    <row r="352" spans="1:10">
      <c r="A352" s="104"/>
      <c r="B352" s="104"/>
      <c r="C352" s="104"/>
      <c r="D352" s="104"/>
      <c r="E352" s="104"/>
      <c r="F352" s="46" t="s">
        <v>9</v>
      </c>
      <c r="G352" s="46" t="s">
        <v>10</v>
      </c>
      <c r="H352" s="46" t="s">
        <v>11</v>
      </c>
      <c r="I352" s="104"/>
      <c r="J352" s="104"/>
    </row>
    <row r="353" spans="1:10">
      <c r="A353" s="5" t="s">
        <v>1432</v>
      </c>
      <c r="B353" s="6">
        <v>44846.757364409721</v>
      </c>
      <c r="C353" s="5" t="s">
        <v>78</v>
      </c>
      <c r="D353" s="11"/>
      <c r="E353" s="8"/>
      <c r="F353" s="9">
        <v>6516.2</v>
      </c>
      <c r="I353" s="7" t="s">
        <v>9</v>
      </c>
      <c r="J353" s="5" t="s">
        <v>78</v>
      </c>
    </row>
    <row r="354" spans="1:10">
      <c r="A354" s="10" t="s">
        <v>15</v>
      </c>
      <c r="B354" s="3"/>
      <c r="C354" s="3"/>
      <c r="D354" s="11"/>
      <c r="E354" s="8"/>
      <c r="H354" s="9"/>
      <c r="I354" s="7"/>
      <c r="J354" s="8"/>
    </row>
    <row r="355" spans="1:10" ht="15.75">
      <c r="A355" s="12" t="s">
        <v>16</v>
      </c>
      <c r="B355" s="12" t="s">
        <v>17</v>
      </c>
      <c r="C355" s="12" t="s">
        <v>18</v>
      </c>
      <c r="D355" s="20">
        <v>111997525</v>
      </c>
      <c r="E355" s="21">
        <v>112000580</v>
      </c>
      <c r="H355" s="9"/>
      <c r="I355" s="7"/>
      <c r="J355" s="8"/>
    </row>
    <row r="358" spans="1:10">
      <c r="A358" s="1" t="s">
        <v>0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3" t="s">
        <v>1451</v>
      </c>
      <c r="B359" s="2"/>
      <c r="C359" s="2"/>
      <c r="D359" s="2"/>
      <c r="E359" s="2"/>
      <c r="F359" s="2"/>
      <c r="G359" s="2"/>
      <c r="H359" s="2"/>
      <c r="I359" s="2"/>
      <c r="J359" s="2"/>
    </row>
    <row r="360" spans="1:10">
      <c r="A360" s="103" t="s">
        <v>0</v>
      </c>
      <c r="B360" s="103" t="s">
        <v>2</v>
      </c>
      <c r="C360" s="103" t="s">
        <v>3</v>
      </c>
      <c r="D360" s="103" t="s">
        <v>4</v>
      </c>
      <c r="E360" s="103" t="s">
        <v>5</v>
      </c>
      <c r="F360" s="105" t="s">
        <v>6</v>
      </c>
      <c r="G360" s="106"/>
      <c r="H360" s="107"/>
      <c r="I360" s="103" t="s">
        <v>7</v>
      </c>
      <c r="J360" s="103" t="s">
        <v>8</v>
      </c>
    </row>
    <row r="361" spans="1:10">
      <c r="A361" s="104"/>
      <c r="B361" s="104"/>
      <c r="C361" s="104"/>
      <c r="D361" s="104"/>
      <c r="E361" s="104"/>
      <c r="F361" s="46" t="s">
        <v>9</v>
      </c>
      <c r="G361" s="46" t="s">
        <v>10</v>
      </c>
      <c r="H361" s="46" t="s">
        <v>11</v>
      </c>
      <c r="I361" s="104"/>
      <c r="J361" s="104"/>
    </row>
    <row r="362" spans="1:10">
      <c r="A362" s="5" t="s">
        <v>1468</v>
      </c>
      <c r="B362" s="6">
        <v>44847.754704363426</v>
      </c>
      <c r="C362" s="5" t="s">
        <v>78</v>
      </c>
      <c r="D362" s="11"/>
      <c r="E362" s="8"/>
      <c r="F362" s="9">
        <v>4891.8900000000003</v>
      </c>
      <c r="I362" s="7" t="s">
        <v>9</v>
      </c>
      <c r="J362" s="5" t="s">
        <v>78</v>
      </c>
    </row>
    <row r="363" spans="1:10">
      <c r="A363" s="5" t="s">
        <v>1468</v>
      </c>
      <c r="B363" s="6">
        <v>44847.754704363426</v>
      </c>
      <c r="C363" s="5" t="s">
        <v>78</v>
      </c>
      <c r="D363" s="11"/>
      <c r="E363" s="8"/>
      <c r="H363" s="9">
        <v>374.37</v>
      </c>
      <c r="I363" s="5" t="s">
        <v>33</v>
      </c>
      <c r="J363" s="5" t="s">
        <v>78</v>
      </c>
    </row>
    <row r="364" spans="1:10">
      <c r="A364" s="10" t="s">
        <v>15</v>
      </c>
      <c r="B364" s="3"/>
      <c r="C364" s="3"/>
      <c r="D364" s="11"/>
      <c r="E364" s="8"/>
      <c r="H364" s="9"/>
      <c r="I364" s="7"/>
      <c r="J364" s="8"/>
    </row>
    <row r="365" spans="1:10" ht="15.75">
      <c r="A365" s="12" t="s">
        <v>16</v>
      </c>
      <c r="B365" s="12" t="s">
        <v>17</v>
      </c>
      <c r="C365" s="12" t="s">
        <v>18</v>
      </c>
      <c r="D365" s="20">
        <v>112010784</v>
      </c>
      <c r="E365" s="21">
        <v>112010916</v>
      </c>
      <c r="H365" s="9"/>
      <c r="I365" s="7"/>
      <c r="J365" s="8"/>
    </row>
    <row r="368" spans="1:10">
      <c r="A368" s="1" t="s">
        <v>0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3" t="s">
        <v>1496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103" t="s">
        <v>0</v>
      </c>
      <c r="B370" s="103" t="s">
        <v>2</v>
      </c>
      <c r="C370" s="103" t="s">
        <v>3</v>
      </c>
      <c r="D370" s="103" t="s">
        <v>4</v>
      </c>
      <c r="E370" s="103" t="s">
        <v>5</v>
      </c>
      <c r="F370" s="105" t="s">
        <v>6</v>
      </c>
      <c r="G370" s="106"/>
      <c r="H370" s="107"/>
      <c r="I370" s="103" t="s">
        <v>7</v>
      </c>
      <c r="J370" s="103" t="s">
        <v>8</v>
      </c>
    </row>
    <row r="371" spans="1:10">
      <c r="A371" s="104"/>
      <c r="B371" s="104"/>
      <c r="C371" s="104"/>
      <c r="D371" s="104"/>
      <c r="E371" s="104"/>
      <c r="F371" s="46" t="s">
        <v>9</v>
      </c>
      <c r="G371" s="46" t="s">
        <v>10</v>
      </c>
      <c r="H371" s="46" t="s">
        <v>11</v>
      </c>
      <c r="I371" s="104"/>
      <c r="J371" s="104"/>
    </row>
    <row r="372" spans="1:10">
      <c r="A372" s="5" t="s">
        <v>1528</v>
      </c>
      <c r="B372" s="6">
        <v>44848.754442500001</v>
      </c>
      <c r="C372" s="5" t="s">
        <v>78</v>
      </c>
      <c r="D372" s="11"/>
      <c r="E372" s="8"/>
      <c r="F372" s="9">
        <v>6311.44</v>
      </c>
      <c r="I372" s="7" t="s">
        <v>9</v>
      </c>
      <c r="J372" s="5" t="s">
        <v>78</v>
      </c>
    </row>
    <row r="373" spans="1:10">
      <c r="A373" s="5" t="s">
        <v>1528</v>
      </c>
      <c r="B373" s="6">
        <v>44848.754442500001</v>
      </c>
      <c r="C373" s="5" t="s">
        <v>78</v>
      </c>
      <c r="D373" s="11"/>
      <c r="E373" s="8"/>
      <c r="H373" s="9">
        <v>45.03</v>
      </c>
      <c r="I373" s="5" t="s">
        <v>33</v>
      </c>
      <c r="J373" s="5" t="s">
        <v>78</v>
      </c>
    </row>
    <row r="374" spans="1:10">
      <c r="A374" s="5" t="s">
        <v>1528</v>
      </c>
      <c r="B374" s="6">
        <v>44848.754442500001</v>
      </c>
      <c r="C374" s="5" t="s">
        <v>78</v>
      </c>
      <c r="D374" s="11"/>
      <c r="E374" s="8"/>
      <c r="H374" s="9">
        <v>75</v>
      </c>
      <c r="I374" s="7" t="s">
        <v>1132</v>
      </c>
      <c r="J374" s="5" t="s">
        <v>78</v>
      </c>
    </row>
    <row r="375" spans="1:10">
      <c r="A375" s="10" t="s">
        <v>15</v>
      </c>
      <c r="B375" s="3"/>
      <c r="C375" s="3"/>
      <c r="D375" s="11"/>
      <c r="E375" s="8"/>
      <c r="H375" s="9"/>
      <c r="I375" s="7"/>
      <c r="J375" s="8"/>
    </row>
    <row r="376" spans="1:10" ht="15.75">
      <c r="A376" s="12" t="s">
        <v>16</v>
      </c>
      <c r="B376" s="12" t="s">
        <v>17</v>
      </c>
      <c r="C376" s="12" t="s">
        <v>18</v>
      </c>
      <c r="D376" s="20">
        <v>112010788</v>
      </c>
      <c r="E376" s="21">
        <v>112010917</v>
      </c>
      <c r="H376" s="9"/>
      <c r="I376" s="7"/>
      <c r="J376" s="8"/>
    </row>
    <row r="377" spans="1:10">
      <c r="A377" s="5"/>
      <c r="B377" s="6"/>
      <c r="C377" s="5"/>
      <c r="D377" s="11"/>
      <c r="E377" s="8"/>
      <c r="H377" s="9"/>
      <c r="I377" s="7"/>
      <c r="J377" s="8"/>
    </row>
    <row r="378" spans="1:10">
      <c r="A378" s="5"/>
      <c r="B378" s="6"/>
      <c r="C378" s="5"/>
      <c r="D378" s="11"/>
      <c r="E378" s="8"/>
      <c r="H378" s="9"/>
      <c r="I378" s="7"/>
      <c r="J378" s="8"/>
    </row>
    <row r="379" spans="1:10">
      <c r="A379" s="1" t="s">
        <v>0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3" t="s">
        <v>1491</v>
      </c>
      <c r="B380" s="2"/>
      <c r="C380" s="2"/>
      <c r="D380" s="2"/>
      <c r="E380" s="2"/>
      <c r="F380" s="2"/>
      <c r="G380" s="2"/>
      <c r="H380" s="2"/>
      <c r="I380" s="2"/>
      <c r="J380" s="2"/>
    </row>
    <row r="381" spans="1:10">
      <c r="A381" s="103" t="s">
        <v>0</v>
      </c>
      <c r="B381" s="103" t="s">
        <v>2</v>
      </c>
      <c r="C381" s="103" t="s">
        <v>3</v>
      </c>
      <c r="D381" s="103" t="s">
        <v>4</v>
      </c>
      <c r="E381" s="103" t="s">
        <v>5</v>
      </c>
      <c r="F381" s="105" t="s">
        <v>6</v>
      </c>
      <c r="G381" s="106"/>
      <c r="H381" s="107"/>
      <c r="I381" s="103" t="s">
        <v>7</v>
      </c>
      <c r="J381" s="103" t="s">
        <v>8</v>
      </c>
    </row>
    <row r="382" spans="1:10">
      <c r="A382" s="104"/>
      <c r="B382" s="104"/>
      <c r="C382" s="104"/>
      <c r="D382" s="104"/>
      <c r="E382" s="104"/>
      <c r="F382" s="46" t="s">
        <v>9</v>
      </c>
      <c r="G382" s="46" t="s">
        <v>10</v>
      </c>
      <c r="H382" s="46" t="s">
        <v>11</v>
      </c>
      <c r="I382" s="104"/>
      <c r="J382" s="104"/>
    </row>
    <row r="383" spans="1:10">
      <c r="A383" s="5" t="s">
        <v>1529</v>
      </c>
      <c r="B383" s="6">
        <v>44849.545491435187</v>
      </c>
      <c r="C383" s="5" t="s">
        <v>78</v>
      </c>
      <c r="D383" s="11"/>
      <c r="E383" s="8"/>
      <c r="F383" s="9">
        <v>4134.8999999999996</v>
      </c>
      <c r="I383" s="7" t="s">
        <v>9</v>
      </c>
      <c r="J383" s="5" t="s">
        <v>78</v>
      </c>
    </row>
    <row r="384" spans="1:10">
      <c r="A384" s="5" t="s">
        <v>1529</v>
      </c>
      <c r="B384" s="6">
        <v>44849.545491435187</v>
      </c>
      <c r="C384" s="5" t="s">
        <v>78</v>
      </c>
      <c r="D384" s="11"/>
      <c r="E384" s="8"/>
      <c r="H384" s="9">
        <v>76.8</v>
      </c>
      <c r="I384" s="5" t="s">
        <v>33</v>
      </c>
      <c r="J384" s="5" t="s">
        <v>78</v>
      </c>
    </row>
    <row r="385" spans="1:10">
      <c r="A385" s="10" t="s">
        <v>15</v>
      </c>
      <c r="B385" s="3"/>
      <c r="C385" s="3"/>
      <c r="D385" s="11"/>
      <c r="E385" s="8"/>
      <c r="H385" s="9"/>
      <c r="I385" s="7"/>
      <c r="J385" s="8"/>
    </row>
    <row r="386" spans="1:10" ht="15.75">
      <c r="A386" s="12" t="s">
        <v>16</v>
      </c>
      <c r="B386" s="12" t="s">
        <v>17</v>
      </c>
      <c r="C386" s="12" t="s">
        <v>18</v>
      </c>
      <c r="D386" s="20">
        <v>112020921</v>
      </c>
      <c r="E386" s="21">
        <v>112020996</v>
      </c>
      <c r="H386" s="9"/>
      <c r="I386" s="7"/>
      <c r="J386" s="8"/>
    </row>
    <row r="389" spans="1:10">
      <c r="A389" s="1" t="s">
        <v>0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3" t="s">
        <v>1564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103" t="s">
        <v>0</v>
      </c>
      <c r="B391" s="103" t="s">
        <v>2</v>
      </c>
      <c r="C391" s="103" t="s">
        <v>3</v>
      </c>
      <c r="D391" s="103" t="s">
        <v>4</v>
      </c>
      <c r="E391" s="103" t="s">
        <v>5</v>
      </c>
      <c r="F391" s="105" t="s">
        <v>6</v>
      </c>
      <c r="G391" s="106"/>
      <c r="H391" s="107"/>
      <c r="I391" s="103" t="s">
        <v>7</v>
      </c>
      <c r="J391" s="103" t="s">
        <v>8</v>
      </c>
    </row>
    <row r="392" spans="1:10">
      <c r="A392" s="104"/>
      <c r="B392" s="104"/>
      <c r="C392" s="104"/>
      <c r="D392" s="104"/>
      <c r="E392" s="104"/>
      <c r="F392" s="46" t="s">
        <v>9</v>
      </c>
      <c r="G392" s="46" t="s">
        <v>10</v>
      </c>
      <c r="H392" s="46" t="s">
        <v>11</v>
      </c>
      <c r="I392" s="104"/>
      <c r="J392" s="104"/>
    </row>
    <row r="393" spans="1:10">
      <c r="A393" s="5" t="s">
        <v>1581</v>
      </c>
      <c r="B393" s="6">
        <v>44851.765679976852</v>
      </c>
      <c r="C393" s="5" t="s">
        <v>78</v>
      </c>
      <c r="D393" s="11"/>
      <c r="E393" s="8"/>
      <c r="F393" s="9">
        <v>5853.15</v>
      </c>
      <c r="I393" s="7" t="s">
        <v>9</v>
      </c>
      <c r="J393" s="5" t="s">
        <v>78</v>
      </c>
    </row>
    <row r="394" spans="1:10">
      <c r="A394" s="5" t="s">
        <v>1581</v>
      </c>
      <c r="B394" s="6">
        <v>44851.765679976852</v>
      </c>
      <c r="C394" s="5" t="s">
        <v>78</v>
      </c>
      <c r="D394" s="11"/>
      <c r="E394" s="8"/>
      <c r="H394" s="9">
        <v>294.05</v>
      </c>
      <c r="I394" s="5" t="s">
        <v>33</v>
      </c>
      <c r="J394" s="5" t="s">
        <v>78</v>
      </c>
    </row>
    <row r="395" spans="1:10">
      <c r="A395" s="5" t="s">
        <v>1581</v>
      </c>
      <c r="B395" s="6">
        <v>44851.765679976852</v>
      </c>
      <c r="C395" s="5" t="s">
        <v>78</v>
      </c>
      <c r="D395" s="11"/>
      <c r="E395" s="8"/>
      <c r="H395" s="9">
        <v>57.2</v>
      </c>
      <c r="I395" s="7" t="s">
        <v>1132</v>
      </c>
      <c r="J395" s="5" t="s">
        <v>78</v>
      </c>
    </row>
    <row r="396" spans="1:10">
      <c r="A396" s="10" t="s">
        <v>15</v>
      </c>
      <c r="B396" s="3"/>
      <c r="C396" s="3"/>
      <c r="D396" s="11"/>
      <c r="E396" s="8"/>
      <c r="H396" s="9"/>
      <c r="I396" s="7"/>
      <c r="J396" s="5"/>
    </row>
    <row r="397" spans="1:10" ht="15.75">
      <c r="A397" s="12" t="s">
        <v>16</v>
      </c>
      <c r="B397" s="12" t="s">
        <v>17</v>
      </c>
      <c r="C397" s="12" t="s">
        <v>18</v>
      </c>
      <c r="D397" s="20">
        <v>112024960</v>
      </c>
      <c r="E397" s="21">
        <v>112027985</v>
      </c>
      <c r="H397" s="9"/>
      <c r="I397" s="7"/>
      <c r="J397" s="5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1603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103" t="s">
        <v>0</v>
      </c>
      <c r="B402" s="103" t="s">
        <v>2</v>
      </c>
      <c r="C402" s="103" t="s">
        <v>3</v>
      </c>
      <c r="D402" s="103" t="s">
        <v>4</v>
      </c>
      <c r="E402" s="103" t="s">
        <v>5</v>
      </c>
      <c r="F402" s="105" t="s">
        <v>6</v>
      </c>
      <c r="G402" s="106"/>
      <c r="H402" s="107"/>
      <c r="I402" s="103" t="s">
        <v>7</v>
      </c>
      <c r="J402" s="103" t="s">
        <v>8</v>
      </c>
    </row>
    <row r="403" spans="1:10">
      <c r="A403" s="104"/>
      <c r="B403" s="104"/>
      <c r="C403" s="104"/>
      <c r="D403" s="104"/>
      <c r="E403" s="104"/>
      <c r="F403" s="46" t="s">
        <v>9</v>
      </c>
      <c r="G403" s="46" t="s">
        <v>10</v>
      </c>
      <c r="H403" s="46" t="s">
        <v>11</v>
      </c>
      <c r="I403" s="104"/>
      <c r="J403" s="104"/>
    </row>
    <row r="404" spans="1:10">
      <c r="A404" s="5" t="s">
        <v>1618</v>
      </c>
      <c r="B404" s="6">
        <v>44852.753829594905</v>
      </c>
      <c r="C404" s="5" t="s">
        <v>78</v>
      </c>
      <c r="D404" s="11"/>
      <c r="E404" s="8"/>
      <c r="F404" s="9">
        <v>3974.27</v>
      </c>
      <c r="I404" s="7" t="s">
        <v>9</v>
      </c>
      <c r="J404" s="5" t="s">
        <v>78</v>
      </c>
    </row>
    <row r="405" spans="1:10">
      <c r="A405" s="5" t="s">
        <v>1618</v>
      </c>
      <c r="B405" s="6">
        <v>44852.753829594905</v>
      </c>
      <c r="C405" s="5" t="s">
        <v>1619</v>
      </c>
      <c r="D405" s="11"/>
      <c r="E405" s="8"/>
      <c r="H405" s="9">
        <v>196.56</v>
      </c>
      <c r="I405" s="5" t="s">
        <v>418</v>
      </c>
      <c r="J405" s="5" t="s">
        <v>78</v>
      </c>
    </row>
    <row r="406" spans="1:10">
      <c r="A406" s="5" t="s">
        <v>1618</v>
      </c>
      <c r="B406" s="6">
        <v>44852.753829594905</v>
      </c>
      <c r="C406" s="5" t="s">
        <v>78</v>
      </c>
      <c r="D406" s="11"/>
      <c r="E406" s="8"/>
      <c r="H406" s="9">
        <v>53.04</v>
      </c>
      <c r="I406" s="7" t="s">
        <v>1132</v>
      </c>
      <c r="J406" s="5" t="s">
        <v>78</v>
      </c>
    </row>
    <row r="407" spans="1:10">
      <c r="A407" s="10" t="s">
        <v>15</v>
      </c>
      <c r="B407" s="3"/>
      <c r="C407" s="3"/>
      <c r="D407" s="11"/>
      <c r="E407" s="8"/>
      <c r="F407" s="7"/>
      <c r="G407" s="5"/>
      <c r="H407" s="9"/>
      <c r="I407" s="5"/>
      <c r="J407" s="7"/>
    </row>
    <row r="408" spans="1:10">
      <c r="A408" s="12" t="s">
        <v>16</v>
      </c>
      <c r="B408" s="12" t="s">
        <v>17</v>
      </c>
      <c r="C408" s="12" t="s">
        <v>18</v>
      </c>
      <c r="D408" s="11"/>
      <c r="E408" s="8"/>
      <c r="F408" s="7"/>
      <c r="G408" s="5"/>
      <c r="H408" s="9"/>
      <c r="I408" s="5"/>
      <c r="J408" s="7"/>
    </row>
  </sheetData>
  <mergeCells count="320">
    <mergeCell ref="I391:I392"/>
    <mergeCell ref="J391:J392"/>
    <mergeCell ref="A391:A392"/>
    <mergeCell ref="B391:B392"/>
    <mergeCell ref="C391:C392"/>
    <mergeCell ref="D391:D392"/>
    <mergeCell ref="E391:E392"/>
    <mergeCell ref="F391:H391"/>
    <mergeCell ref="I320:I321"/>
    <mergeCell ref="J320:J321"/>
    <mergeCell ref="A320:A321"/>
    <mergeCell ref="B320:B321"/>
    <mergeCell ref="C320:C321"/>
    <mergeCell ref="D320:D321"/>
    <mergeCell ref="E320:E321"/>
    <mergeCell ref="F320:H320"/>
    <mergeCell ref="A360:A361"/>
    <mergeCell ref="B360:B361"/>
    <mergeCell ref="C360:C361"/>
    <mergeCell ref="D360:D361"/>
    <mergeCell ref="E360:E361"/>
    <mergeCell ref="F360:H360"/>
    <mergeCell ref="I360:I361"/>
    <mergeCell ref="J360:J361"/>
    <mergeCell ref="A351:A352"/>
    <mergeCell ref="B351:B352"/>
    <mergeCell ref="C351:C352"/>
    <mergeCell ref="D351:D352"/>
    <mergeCell ref="E351:E352"/>
    <mergeCell ref="F351:H351"/>
    <mergeCell ref="I351:I352"/>
    <mergeCell ref="J351:J352"/>
    <mergeCell ref="A309:A310"/>
    <mergeCell ref="B309:B310"/>
    <mergeCell ref="C309:C310"/>
    <mergeCell ref="D309:D310"/>
    <mergeCell ref="E309:E310"/>
    <mergeCell ref="F309:H309"/>
    <mergeCell ref="I309:I310"/>
    <mergeCell ref="J309:J310"/>
    <mergeCell ref="I330:I331"/>
    <mergeCell ref="J330:J331"/>
    <mergeCell ref="A330:A331"/>
    <mergeCell ref="B330:B331"/>
    <mergeCell ref="C330:C331"/>
    <mergeCell ref="D330:D331"/>
    <mergeCell ref="E330:E331"/>
    <mergeCell ref="F330:H330"/>
    <mergeCell ref="I198:I199"/>
    <mergeCell ref="J198:J199"/>
    <mergeCell ref="A198:A199"/>
    <mergeCell ref="B198:B199"/>
    <mergeCell ref="C198:C199"/>
    <mergeCell ref="D198:D199"/>
    <mergeCell ref="E198:E199"/>
    <mergeCell ref="F198:H198"/>
    <mergeCell ref="A208:A209"/>
    <mergeCell ref="B208:B209"/>
    <mergeCell ref="C208:C209"/>
    <mergeCell ref="D208:D209"/>
    <mergeCell ref="E208:E209"/>
    <mergeCell ref="F208:H208"/>
    <mergeCell ref="I208:I209"/>
    <mergeCell ref="J208:J209"/>
    <mergeCell ref="I160:I161"/>
    <mergeCell ref="J160:J161"/>
    <mergeCell ref="A160:A161"/>
    <mergeCell ref="B160:B161"/>
    <mergeCell ref="C160:C161"/>
    <mergeCell ref="D160:D161"/>
    <mergeCell ref="E160:E161"/>
    <mergeCell ref="F160:H160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A130:A131"/>
    <mergeCell ref="B130:B131"/>
    <mergeCell ref="C130:C131"/>
    <mergeCell ref="D130:D131"/>
    <mergeCell ref="E130:E131"/>
    <mergeCell ref="F140:H140"/>
    <mergeCell ref="I140:I141"/>
    <mergeCell ref="J140:J141"/>
    <mergeCell ref="I130:I131"/>
    <mergeCell ref="J130:J131"/>
    <mergeCell ref="F130:H130"/>
    <mergeCell ref="A140:A141"/>
    <mergeCell ref="B140:B141"/>
    <mergeCell ref="C140:C141"/>
    <mergeCell ref="D140:D141"/>
    <mergeCell ref="E140:E141"/>
    <mergeCell ref="I62:I63"/>
    <mergeCell ref="J62:J63"/>
    <mergeCell ref="A62:A63"/>
    <mergeCell ref="B62:B63"/>
    <mergeCell ref="C62:C63"/>
    <mergeCell ref="D62:D63"/>
    <mergeCell ref="E62:E63"/>
    <mergeCell ref="F62:H62"/>
    <mergeCell ref="F81:H81"/>
    <mergeCell ref="I81:I82"/>
    <mergeCell ref="J81:J82"/>
    <mergeCell ref="A71:A72"/>
    <mergeCell ref="B71:B72"/>
    <mergeCell ref="C71:C72"/>
    <mergeCell ref="D71:D72"/>
    <mergeCell ref="E71:E72"/>
    <mergeCell ref="F71:H71"/>
    <mergeCell ref="I71:I72"/>
    <mergeCell ref="J71:J72"/>
    <mergeCell ref="A81:A82"/>
    <mergeCell ref="B81:B82"/>
    <mergeCell ref="C81:C82"/>
    <mergeCell ref="D81:D82"/>
    <mergeCell ref="E81:E82"/>
    <mergeCell ref="I3:I4"/>
    <mergeCell ref="J3:J4"/>
    <mergeCell ref="A3:A4"/>
    <mergeCell ref="B3:B4"/>
    <mergeCell ref="C3:C4"/>
    <mergeCell ref="D3:D4"/>
    <mergeCell ref="E3:E4"/>
    <mergeCell ref="F3:H3"/>
    <mergeCell ref="F52:H52"/>
    <mergeCell ref="I52:I53"/>
    <mergeCell ref="J52:J53"/>
    <mergeCell ref="A52:A53"/>
    <mergeCell ref="B52:B53"/>
    <mergeCell ref="C52:C53"/>
    <mergeCell ref="D52:D53"/>
    <mergeCell ref="E52:E53"/>
    <mergeCell ref="A13:A14"/>
    <mergeCell ref="B13:B14"/>
    <mergeCell ref="C13:C14"/>
    <mergeCell ref="D13:D14"/>
    <mergeCell ref="E13:E14"/>
    <mergeCell ref="F13:H13"/>
    <mergeCell ref="I13:I14"/>
    <mergeCell ref="J13:J14"/>
    <mergeCell ref="A23:A24"/>
    <mergeCell ref="B23:B24"/>
    <mergeCell ref="C23:C24"/>
    <mergeCell ref="D23:D24"/>
    <mergeCell ref="E23:E24"/>
    <mergeCell ref="I43:I44"/>
    <mergeCell ref="J43:J44"/>
    <mergeCell ref="A43:A44"/>
    <mergeCell ref="B43:B44"/>
    <mergeCell ref="C43:C44"/>
    <mergeCell ref="D43:D44"/>
    <mergeCell ref="E43:E44"/>
    <mergeCell ref="F43:H43"/>
    <mergeCell ref="F23:H23"/>
    <mergeCell ref="I23:I24"/>
    <mergeCell ref="J23:J24"/>
    <mergeCell ref="F91:H91"/>
    <mergeCell ref="I91:I92"/>
    <mergeCell ref="J91:J92"/>
    <mergeCell ref="A91:A92"/>
    <mergeCell ref="B91:B92"/>
    <mergeCell ref="C91:C92"/>
    <mergeCell ref="D91:D92"/>
    <mergeCell ref="E91:E9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I110:I111"/>
    <mergeCell ref="J110:J111"/>
    <mergeCell ref="A110:A111"/>
    <mergeCell ref="B110:B111"/>
    <mergeCell ref="C110:C111"/>
    <mergeCell ref="D110:D111"/>
    <mergeCell ref="E110:E111"/>
    <mergeCell ref="F110:H110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18:I219"/>
    <mergeCell ref="J218:J219"/>
    <mergeCell ref="A218:A219"/>
    <mergeCell ref="B218:B219"/>
    <mergeCell ref="C218:C219"/>
    <mergeCell ref="D218:D219"/>
    <mergeCell ref="E218:E219"/>
    <mergeCell ref="F218:H21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38:I239"/>
    <mergeCell ref="J238:J239"/>
    <mergeCell ref="A238:A239"/>
    <mergeCell ref="B238:B239"/>
    <mergeCell ref="C238:C239"/>
    <mergeCell ref="D238:D239"/>
    <mergeCell ref="E238:E239"/>
    <mergeCell ref="F238:H23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I258:I259"/>
    <mergeCell ref="J258:J259"/>
    <mergeCell ref="A258:A259"/>
    <mergeCell ref="B258:B259"/>
    <mergeCell ref="C258:C259"/>
    <mergeCell ref="D258:D259"/>
    <mergeCell ref="E258:E259"/>
    <mergeCell ref="F258:H258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I370:I371"/>
    <mergeCell ref="J370:J371"/>
    <mergeCell ref="A370:A371"/>
    <mergeCell ref="B370:B371"/>
    <mergeCell ref="C370:C371"/>
    <mergeCell ref="D370:D371"/>
    <mergeCell ref="E370:E371"/>
    <mergeCell ref="F370:H370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402:A403"/>
    <mergeCell ref="B402:B403"/>
    <mergeCell ref="C402:C403"/>
    <mergeCell ref="D402:D403"/>
    <mergeCell ref="E402:E403"/>
    <mergeCell ref="F402:H402"/>
    <mergeCell ref="I402:I403"/>
    <mergeCell ref="J402:J403"/>
    <mergeCell ref="I340:I341"/>
    <mergeCell ref="J340:J341"/>
    <mergeCell ref="A340:A341"/>
    <mergeCell ref="B340:B341"/>
    <mergeCell ref="C340:C341"/>
    <mergeCell ref="D340:D341"/>
    <mergeCell ref="E340:E341"/>
    <mergeCell ref="F340:H340"/>
    <mergeCell ref="I381:I382"/>
    <mergeCell ref="J381:J382"/>
    <mergeCell ref="A381:A382"/>
    <mergeCell ref="B381:B382"/>
    <mergeCell ref="C381:C382"/>
    <mergeCell ref="D381:D382"/>
    <mergeCell ref="E381:E382"/>
    <mergeCell ref="F381:H38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2F650-530E-464A-8274-179BC7C1819D}">
  <sheetPr>
    <tabColor rgb="FFFFC000"/>
  </sheetPr>
  <dimension ref="A1:J1464"/>
  <sheetViews>
    <sheetView topLeftCell="A1421" workbookViewId="0">
      <selection activeCell="D1431" sqref="D143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16.425781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79</v>
      </c>
      <c r="B5" s="6">
        <v>44805.848626250001</v>
      </c>
      <c r="C5" s="5" t="s">
        <v>80</v>
      </c>
      <c r="D5" s="13">
        <v>45132792039</v>
      </c>
      <c r="E5" s="8" t="s">
        <v>81</v>
      </c>
      <c r="H5" s="9">
        <v>5988.91</v>
      </c>
      <c r="I5" s="5" t="s">
        <v>22</v>
      </c>
      <c r="J5" s="5" t="s">
        <v>82</v>
      </c>
    </row>
    <row r="6" spans="1:10">
      <c r="A6" s="5" t="s">
        <v>79</v>
      </c>
      <c r="B6" s="6">
        <v>44805.848626250001</v>
      </c>
      <c r="C6" s="5" t="s">
        <v>80</v>
      </c>
      <c r="D6" s="13">
        <v>45112928421</v>
      </c>
      <c r="E6" s="8" t="s">
        <v>81</v>
      </c>
      <c r="H6" s="9">
        <v>211</v>
      </c>
      <c r="I6" s="5" t="s">
        <v>22</v>
      </c>
      <c r="J6" s="5" t="s">
        <v>82</v>
      </c>
    </row>
    <row r="7" spans="1:10">
      <c r="A7" s="5" t="s">
        <v>79</v>
      </c>
      <c r="B7" s="6">
        <v>44805.848626250001</v>
      </c>
      <c r="C7" s="5" t="s">
        <v>80</v>
      </c>
      <c r="D7" s="13">
        <v>53212032419</v>
      </c>
      <c r="E7" s="8" t="s">
        <v>81</v>
      </c>
      <c r="H7" s="9">
        <v>577.98</v>
      </c>
      <c r="I7" s="5" t="s">
        <v>22</v>
      </c>
      <c r="J7" s="5" t="s">
        <v>82</v>
      </c>
    </row>
    <row r="8" spans="1:10">
      <c r="A8" s="5" t="s">
        <v>79</v>
      </c>
      <c r="B8" s="6">
        <v>44805.848626250001</v>
      </c>
      <c r="C8" s="5" t="s">
        <v>80</v>
      </c>
      <c r="D8" s="13">
        <v>51716625711</v>
      </c>
      <c r="E8" s="8" t="s">
        <v>81</v>
      </c>
      <c r="H8" s="9">
        <v>982.5</v>
      </c>
      <c r="I8" s="5" t="s">
        <v>22</v>
      </c>
      <c r="J8" s="5" t="s">
        <v>82</v>
      </c>
    </row>
    <row r="9" spans="1:10">
      <c r="A9" s="5" t="s">
        <v>79</v>
      </c>
      <c r="B9" s="6">
        <v>44805.848626250001</v>
      </c>
      <c r="C9" s="5" t="s">
        <v>80</v>
      </c>
      <c r="D9" s="13">
        <v>53112045319</v>
      </c>
      <c r="E9" s="8" t="s">
        <v>81</v>
      </c>
      <c r="H9" s="9">
        <v>69.540000000000006</v>
      </c>
      <c r="I9" s="5" t="s">
        <v>22</v>
      </c>
      <c r="J9" s="5" t="s">
        <v>82</v>
      </c>
    </row>
    <row r="10" spans="1:10">
      <c r="A10" s="5" t="s">
        <v>79</v>
      </c>
      <c r="B10" s="6">
        <v>44805.848626250001</v>
      </c>
      <c r="C10" s="5" t="s">
        <v>80</v>
      </c>
      <c r="D10" s="13">
        <v>45143165352</v>
      </c>
      <c r="E10" s="8" t="s">
        <v>81</v>
      </c>
      <c r="H10" s="9">
        <v>1148.0899999999999</v>
      </c>
      <c r="I10" s="5" t="s">
        <v>22</v>
      </c>
      <c r="J10" s="5" t="s">
        <v>82</v>
      </c>
    </row>
    <row r="11" spans="1:10">
      <c r="A11" s="5" t="s">
        <v>79</v>
      </c>
      <c r="B11" s="6">
        <v>44805.848626250001</v>
      </c>
      <c r="C11" s="5" t="s">
        <v>80</v>
      </c>
      <c r="D11" s="13">
        <v>53312007608</v>
      </c>
      <c r="E11" s="8" t="s">
        <v>81</v>
      </c>
      <c r="H11" s="9">
        <v>420.21</v>
      </c>
      <c r="I11" s="5" t="s">
        <v>22</v>
      </c>
      <c r="J11" s="5" t="s">
        <v>82</v>
      </c>
    </row>
    <row r="12" spans="1:10">
      <c r="A12" s="5" t="s">
        <v>79</v>
      </c>
      <c r="B12" s="6">
        <v>44805.848626250001</v>
      </c>
      <c r="C12" s="5" t="s">
        <v>80</v>
      </c>
      <c r="D12" s="13">
        <v>45152793062</v>
      </c>
      <c r="E12" s="8" t="s">
        <v>81</v>
      </c>
      <c r="H12" s="9">
        <v>19330</v>
      </c>
      <c r="I12" s="5" t="s">
        <v>22</v>
      </c>
      <c r="J12" s="5" t="s">
        <v>83</v>
      </c>
    </row>
    <row r="13" spans="1:10">
      <c r="A13" s="5" t="s">
        <v>79</v>
      </c>
      <c r="B13" s="6">
        <v>44805.848626250001</v>
      </c>
      <c r="C13" s="5" t="s">
        <v>80</v>
      </c>
      <c r="D13" s="13">
        <v>53212032531</v>
      </c>
      <c r="E13" s="8" t="s">
        <v>81</v>
      </c>
      <c r="H13" s="9">
        <v>2739.71</v>
      </c>
      <c r="I13" s="5" t="s">
        <v>22</v>
      </c>
      <c r="J13" s="8" t="s">
        <v>84</v>
      </c>
    </row>
    <row r="14" spans="1:10">
      <c r="A14" s="5" t="s">
        <v>85</v>
      </c>
      <c r="B14" s="6">
        <v>44805.848626250001</v>
      </c>
      <c r="C14" s="5" t="s">
        <v>80</v>
      </c>
      <c r="D14" s="11"/>
      <c r="E14" s="8"/>
      <c r="F14" s="9">
        <v>6289.3</v>
      </c>
      <c r="I14" s="7" t="s">
        <v>9</v>
      </c>
      <c r="J14" s="5" t="s">
        <v>86</v>
      </c>
    </row>
    <row r="15" spans="1:10">
      <c r="A15" s="5" t="s">
        <v>79</v>
      </c>
      <c r="B15" s="6">
        <v>44805.848626250001</v>
      </c>
      <c r="C15" s="5" t="s">
        <v>80</v>
      </c>
      <c r="D15" s="11"/>
      <c r="E15" s="8"/>
      <c r="F15" s="9">
        <v>9058.2000000000007</v>
      </c>
      <c r="I15" s="7" t="s">
        <v>9</v>
      </c>
      <c r="J15" s="5" t="s">
        <v>87</v>
      </c>
    </row>
    <row r="16" spans="1:10">
      <c r="A16" s="5" t="s">
        <v>79</v>
      </c>
      <c r="B16" s="6">
        <v>44805.848626250001</v>
      </c>
      <c r="C16" s="5" t="s">
        <v>80</v>
      </c>
      <c r="D16" s="11"/>
      <c r="E16" s="8"/>
      <c r="F16" s="9">
        <v>35190.699999999997</v>
      </c>
      <c r="I16" s="7" t="s">
        <v>9</v>
      </c>
      <c r="J16" s="5" t="s">
        <v>88</v>
      </c>
    </row>
    <row r="17" spans="1:10">
      <c r="A17" s="5" t="s">
        <v>79</v>
      </c>
      <c r="B17" s="6">
        <v>44805.848626250001</v>
      </c>
      <c r="C17" s="5" t="s">
        <v>80</v>
      </c>
      <c r="D17" s="11"/>
      <c r="E17" s="8"/>
      <c r="F17" s="9">
        <v>15504.3</v>
      </c>
      <c r="I17" s="7" t="s">
        <v>9</v>
      </c>
      <c r="J17" s="8" t="s">
        <v>89</v>
      </c>
    </row>
    <row r="18" spans="1:10">
      <c r="A18" s="5" t="s">
        <v>79</v>
      </c>
      <c r="B18" s="6">
        <v>44805.848626250001</v>
      </c>
      <c r="C18" s="5" t="s">
        <v>80</v>
      </c>
      <c r="D18" s="11"/>
      <c r="E18" s="8"/>
      <c r="F18" s="9">
        <v>63964</v>
      </c>
      <c r="I18" s="7" t="s">
        <v>9</v>
      </c>
      <c r="J18" s="5" t="s">
        <v>83</v>
      </c>
    </row>
    <row r="19" spans="1:10">
      <c r="A19" s="5" t="s">
        <v>79</v>
      </c>
      <c r="B19" s="6">
        <v>44805.848626250001</v>
      </c>
      <c r="C19" s="5" t="s">
        <v>80</v>
      </c>
      <c r="D19" s="11"/>
      <c r="E19" s="8"/>
      <c r="F19" s="9">
        <v>8160</v>
      </c>
      <c r="I19" s="7" t="s">
        <v>9</v>
      </c>
      <c r="J19" s="8" t="s">
        <v>90</v>
      </c>
    </row>
    <row r="20" spans="1:10">
      <c r="A20" s="5" t="s">
        <v>79</v>
      </c>
      <c r="B20" s="6">
        <v>44805.848626250001</v>
      </c>
      <c r="C20" s="5" t="s">
        <v>80</v>
      </c>
      <c r="D20" s="11"/>
      <c r="E20" s="8"/>
      <c r="F20" s="9">
        <v>3561.7</v>
      </c>
      <c r="I20" s="7" t="s">
        <v>9</v>
      </c>
      <c r="J20" s="5" t="s">
        <v>91</v>
      </c>
    </row>
    <row r="21" spans="1:10">
      <c r="A21" s="5" t="s">
        <v>79</v>
      </c>
      <c r="B21" s="6">
        <v>44805.848626250001</v>
      </c>
      <c r="C21" s="5" t="s">
        <v>80</v>
      </c>
      <c r="D21" s="11"/>
      <c r="E21" s="8"/>
      <c r="F21" s="9">
        <v>3528.2</v>
      </c>
      <c r="I21" s="7" t="s">
        <v>9</v>
      </c>
      <c r="J21" s="5" t="s">
        <v>92</v>
      </c>
    </row>
    <row r="22" spans="1:10">
      <c r="A22" s="5" t="s">
        <v>79</v>
      </c>
      <c r="B22" s="6">
        <v>44805.848626250001</v>
      </c>
      <c r="C22" s="5" t="s">
        <v>80</v>
      </c>
      <c r="D22" s="11"/>
      <c r="E22" s="8"/>
      <c r="F22" s="9">
        <v>17443.599999999999</v>
      </c>
      <c r="I22" s="7" t="s">
        <v>9</v>
      </c>
      <c r="J22" s="5" t="s">
        <v>93</v>
      </c>
    </row>
    <row r="23" spans="1:10">
      <c r="A23" s="5" t="s">
        <v>79</v>
      </c>
      <c r="B23" s="6">
        <v>44805.848626250001</v>
      </c>
      <c r="C23" s="5" t="s">
        <v>80</v>
      </c>
      <c r="D23" s="11"/>
      <c r="E23" s="8"/>
      <c r="F23" s="9">
        <v>14286.7</v>
      </c>
      <c r="I23" s="7" t="s">
        <v>9</v>
      </c>
      <c r="J23" s="8" t="s">
        <v>94</v>
      </c>
    </row>
    <row r="24" spans="1:10">
      <c r="A24" s="5" t="s">
        <v>79</v>
      </c>
      <c r="B24" s="6">
        <v>44805.848626250001</v>
      </c>
      <c r="C24" s="5" t="s">
        <v>80</v>
      </c>
      <c r="D24" s="11"/>
      <c r="E24" s="8"/>
      <c r="F24" s="9">
        <v>6601.8</v>
      </c>
      <c r="I24" s="7" t="s">
        <v>9</v>
      </c>
      <c r="J24" s="5" t="s">
        <v>95</v>
      </c>
    </row>
    <row r="25" spans="1:10">
      <c r="A25" s="5" t="s">
        <v>79</v>
      </c>
      <c r="B25" s="6">
        <v>44805.848626250001</v>
      </c>
      <c r="C25" s="5" t="s">
        <v>80</v>
      </c>
      <c r="D25" s="11"/>
      <c r="E25" s="8"/>
      <c r="F25" s="9">
        <v>9656.4</v>
      </c>
      <c r="I25" s="7" t="s">
        <v>9</v>
      </c>
      <c r="J25" s="8" t="s">
        <v>96</v>
      </c>
    </row>
    <row r="26" spans="1:10">
      <c r="A26" s="5" t="s">
        <v>79</v>
      </c>
      <c r="B26" s="6">
        <v>44805.848626250001</v>
      </c>
      <c r="C26" s="5" t="s">
        <v>80</v>
      </c>
      <c r="D26" s="11"/>
      <c r="E26" s="8"/>
      <c r="F26" s="9">
        <v>8213.4</v>
      </c>
      <c r="I26" s="7" t="s">
        <v>9</v>
      </c>
      <c r="J26" s="8" t="s">
        <v>97</v>
      </c>
    </row>
    <row r="27" spans="1:10">
      <c r="A27" s="5" t="s">
        <v>79</v>
      </c>
      <c r="B27" s="6">
        <v>44805.848626250001</v>
      </c>
      <c r="C27" s="5" t="s">
        <v>80</v>
      </c>
      <c r="D27" s="11"/>
      <c r="E27" s="8"/>
      <c r="F27" s="9">
        <v>9791</v>
      </c>
      <c r="I27" s="7" t="s">
        <v>9</v>
      </c>
      <c r="J27" s="8" t="s">
        <v>98</v>
      </c>
    </row>
    <row r="28" spans="1:10">
      <c r="A28" s="5" t="s">
        <v>79</v>
      </c>
      <c r="B28" s="6">
        <v>44805.848626250001</v>
      </c>
      <c r="C28" s="5" t="s">
        <v>80</v>
      </c>
      <c r="D28" s="11"/>
      <c r="E28" s="8"/>
      <c r="F28" s="9">
        <v>11600.7</v>
      </c>
      <c r="I28" s="7" t="s">
        <v>9</v>
      </c>
      <c r="J28" s="8" t="s">
        <v>99</v>
      </c>
    </row>
    <row r="29" spans="1:10">
      <c r="A29" s="5" t="s">
        <v>79</v>
      </c>
      <c r="B29" s="6">
        <v>44805.848626250001</v>
      </c>
      <c r="C29" s="5" t="s">
        <v>80</v>
      </c>
      <c r="D29" s="11"/>
      <c r="E29" s="8"/>
      <c r="F29" s="9">
        <v>11158.6</v>
      </c>
      <c r="I29" s="7" t="s">
        <v>9</v>
      </c>
      <c r="J29" s="8" t="s">
        <v>100</v>
      </c>
    </row>
    <row r="30" spans="1:10">
      <c r="A30" s="5" t="s">
        <v>79</v>
      </c>
      <c r="B30" s="6">
        <v>44805.848626250001</v>
      </c>
      <c r="C30" s="5" t="s">
        <v>80</v>
      </c>
      <c r="D30" s="11"/>
      <c r="E30" s="8"/>
      <c r="F30" s="9">
        <v>200023.7</v>
      </c>
      <c r="I30" s="7" t="s">
        <v>9</v>
      </c>
      <c r="J30" s="8" t="s">
        <v>84</v>
      </c>
    </row>
    <row r="31" spans="1:10">
      <c r="A31" s="10" t="s">
        <v>15</v>
      </c>
      <c r="B31" s="3"/>
      <c r="C31" s="3"/>
      <c r="D31" s="16">
        <f>333112.3+100920</f>
        <v>434032.3</v>
      </c>
      <c r="E31" s="8"/>
      <c r="F31" s="14">
        <f>SUM(F5:G30)</f>
        <v>434032.30000000005</v>
      </c>
      <c r="H31" s="9"/>
      <c r="I31" s="7"/>
      <c r="J31" s="8"/>
    </row>
    <row r="32" spans="1:10">
      <c r="A32" s="12" t="s">
        <v>16</v>
      </c>
      <c r="B32" s="12" t="s">
        <v>17</v>
      </c>
      <c r="C32" s="12" t="s">
        <v>18</v>
      </c>
      <c r="D32" s="11"/>
      <c r="E32" s="8"/>
      <c r="H32" s="9"/>
      <c r="I32" s="7"/>
      <c r="J32" s="8"/>
    </row>
    <row r="33" spans="1:10" ht="15.75">
      <c r="D33" s="21">
        <v>111734704</v>
      </c>
    </row>
    <row r="34" spans="1:10" ht="15.75">
      <c r="D34" s="21">
        <v>111734754</v>
      </c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146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03" t="s">
        <v>0</v>
      </c>
      <c r="B38" s="103" t="s">
        <v>2</v>
      </c>
      <c r="C38" s="103" t="s">
        <v>3</v>
      </c>
      <c r="D38" s="103" t="s">
        <v>4</v>
      </c>
      <c r="E38" s="103" t="s">
        <v>5</v>
      </c>
      <c r="F38" s="105" t="s">
        <v>6</v>
      </c>
      <c r="G38" s="106"/>
      <c r="H38" s="107"/>
      <c r="I38" s="103" t="s">
        <v>7</v>
      </c>
      <c r="J38" s="103" t="s">
        <v>8</v>
      </c>
    </row>
    <row r="39" spans="1:10">
      <c r="A39" s="104"/>
      <c r="B39" s="104"/>
      <c r="C39" s="104"/>
      <c r="D39" s="104"/>
      <c r="E39" s="104"/>
      <c r="F39" s="4" t="s">
        <v>9</v>
      </c>
      <c r="G39" s="4" t="s">
        <v>10</v>
      </c>
      <c r="H39" s="4" t="s">
        <v>11</v>
      </c>
      <c r="I39" s="104"/>
      <c r="J39" s="104"/>
    </row>
    <row r="40" spans="1:10">
      <c r="A40" s="5" t="s">
        <v>223</v>
      </c>
      <c r="B40" s="6">
        <v>44806.808934710651</v>
      </c>
      <c r="C40" s="5" t="s">
        <v>80</v>
      </c>
      <c r="D40" s="11"/>
      <c r="E40" s="8"/>
      <c r="G40" s="9">
        <v>9687.76</v>
      </c>
      <c r="I40" s="7" t="s">
        <v>10</v>
      </c>
      <c r="J40" s="5" t="s">
        <v>83</v>
      </c>
    </row>
    <row r="41" spans="1:10">
      <c r="A41" s="5" t="s">
        <v>223</v>
      </c>
      <c r="B41" s="6">
        <v>44806.808934710651</v>
      </c>
      <c r="C41" s="5" t="s">
        <v>80</v>
      </c>
      <c r="D41" s="11"/>
      <c r="E41" s="8"/>
      <c r="G41" s="9">
        <v>12343.7</v>
      </c>
      <c r="I41" s="7" t="s">
        <v>10</v>
      </c>
      <c r="J41" s="8" t="s">
        <v>84</v>
      </c>
    </row>
    <row r="42" spans="1:10">
      <c r="A42" s="5" t="s">
        <v>223</v>
      </c>
      <c r="B42" s="6">
        <v>44806.808934710651</v>
      </c>
      <c r="C42" s="5" t="s">
        <v>80</v>
      </c>
      <c r="D42" s="13">
        <v>45112931065</v>
      </c>
      <c r="E42" s="8" t="s">
        <v>81</v>
      </c>
      <c r="H42" s="9">
        <v>33240</v>
      </c>
      <c r="I42" s="5" t="s">
        <v>22</v>
      </c>
      <c r="J42" s="5" t="s">
        <v>83</v>
      </c>
    </row>
    <row r="43" spans="1:10">
      <c r="A43" s="5" t="s">
        <v>223</v>
      </c>
      <c r="B43" s="6">
        <v>44806.808934710651</v>
      </c>
      <c r="C43" s="5" t="s">
        <v>80</v>
      </c>
      <c r="D43" s="13">
        <v>45112930366</v>
      </c>
      <c r="E43" s="8" t="s">
        <v>81</v>
      </c>
      <c r="H43" s="9">
        <v>2143.1999999999998</v>
      </c>
      <c r="I43" s="5" t="s">
        <v>22</v>
      </c>
      <c r="J43" s="5" t="s">
        <v>83</v>
      </c>
    </row>
    <row r="44" spans="1:10">
      <c r="A44" s="5" t="s">
        <v>223</v>
      </c>
      <c r="B44" s="6">
        <v>44806.808934710651</v>
      </c>
      <c r="C44" s="5" t="s">
        <v>80</v>
      </c>
      <c r="D44" s="13">
        <v>45172858082</v>
      </c>
      <c r="E44" s="8" t="s">
        <v>81</v>
      </c>
      <c r="H44" s="9">
        <v>45000</v>
      </c>
      <c r="I44" s="5" t="s">
        <v>22</v>
      </c>
      <c r="J44" s="8" t="s">
        <v>84</v>
      </c>
    </row>
    <row r="45" spans="1:10">
      <c r="A45" s="5" t="s">
        <v>223</v>
      </c>
      <c r="B45" s="6">
        <v>44806.808934710651</v>
      </c>
      <c r="C45" s="5" t="s">
        <v>80</v>
      </c>
      <c r="D45" s="13">
        <v>45112930405</v>
      </c>
      <c r="E45" s="8" t="s">
        <v>81</v>
      </c>
      <c r="H45" s="9">
        <v>146.01</v>
      </c>
      <c r="I45" s="5" t="s">
        <v>22</v>
      </c>
      <c r="J45" s="5" t="s">
        <v>82</v>
      </c>
    </row>
    <row r="46" spans="1:10">
      <c r="A46" s="5" t="s">
        <v>223</v>
      </c>
      <c r="B46" s="6">
        <v>44806.808934710651</v>
      </c>
      <c r="C46" s="5" t="s">
        <v>80</v>
      </c>
      <c r="D46" s="13">
        <v>45152793111</v>
      </c>
      <c r="E46" s="8" t="s">
        <v>81</v>
      </c>
      <c r="H46" s="9">
        <v>292.02</v>
      </c>
      <c r="I46" s="5" t="s">
        <v>22</v>
      </c>
      <c r="J46" s="5" t="s">
        <v>82</v>
      </c>
    </row>
    <row r="47" spans="1:10">
      <c r="A47" s="5" t="s">
        <v>223</v>
      </c>
      <c r="B47" s="6">
        <v>44806.808934710651</v>
      </c>
      <c r="C47" s="5" t="s">
        <v>80</v>
      </c>
      <c r="D47" s="13">
        <v>45122915763</v>
      </c>
      <c r="E47" s="8" t="s">
        <v>81</v>
      </c>
      <c r="H47" s="9">
        <v>680.4</v>
      </c>
      <c r="I47" s="5" t="s">
        <v>22</v>
      </c>
      <c r="J47" s="8" t="s">
        <v>84</v>
      </c>
    </row>
    <row r="48" spans="1:10">
      <c r="A48" s="5" t="s">
        <v>223</v>
      </c>
      <c r="B48" s="6">
        <v>44806.808934710651</v>
      </c>
      <c r="C48" s="5" t="s">
        <v>80</v>
      </c>
      <c r="D48" s="13">
        <v>451229157631</v>
      </c>
      <c r="E48" s="8" t="s">
        <v>81</v>
      </c>
      <c r="H48" s="9">
        <v>9605.7000000000007</v>
      </c>
      <c r="I48" s="5" t="s">
        <v>22</v>
      </c>
      <c r="J48" s="8" t="s">
        <v>84</v>
      </c>
    </row>
    <row r="49" spans="1:10">
      <c r="A49" s="5" t="s">
        <v>223</v>
      </c>
      <c r="B49" s="6">
        <v>44806.808934710651</v>
      </c>
      <c r="C49" s="5" t="s">
        <v>80</v>
      </c>
      <c r="D49" s="13">
        <v>45132797842</v>
      </c>
      <c r="E49" s="8" t="s">
        <v>81</v>
      </c>
      <c r="H49" s="9">
        <v>434.98</v>
      </c>
      <c r="I49" s="5" t="s">
        <v>22</v>
      </c>
      <c r="J49" s="5" t="s">
        <v>82</v>
      </c>
    </row>
    <row r="50" spans="1:10">
      <c r="A50" s="5" t="s">
        <v>223</v>
      </c>
      <c r="B50" s="6">
        <v>44806.808934710651</v>
      </c>
      <c r="C50" s="5" t="s">
        <v>80</v>
      </c>
      <c r="D50" s="13">
        <v>45172860706</v>
      </c>
      <c r="E50" s="8" t="s">
        <v>81</v>
      </c>
      <c r="H50" s="9">
        <v>1063.9000000000001</v>
      </c>
      <c r="I50" s="5" t="s">
        <v>22</v>
      </c>
      <c r="J50" s="5" t="s">
        <v>82</v>
      </c>
    </row>
    <row r="51" spans="1:10">
      <c r="A51" s="5" t="s">
        <v>223</v>
      </c>
      <c r="B51" s="6">
        <v>44806.808934710651</v>
      </c>
      <c r="C51" s="5" t="s">
        <v>80</v>
      </c>
      <c r="D51" s="13">
        <v>45122916441</v>
      </c>
      <c r="E51" s="8" t="s">
        <v>81</v>
      </c>
      <c r="H51" s="9">
        <v>1660.42</v>
      </c>
      <c r="I51" s="5" t="s">
        <v>22</v>
      </c>
      <c r="J51" s="5" t="s">
        <v>82</v>
      </c>
    </row>
    <row r="52" spans="1:10">
      <c r="A52" s="5" t="s">
        <v>223</v>
      </c>
      <c r="B52" s="6">
        <v>44806.808934710651</v>
      </c>
      <c r="C52" s="5" t="s">
        <v>80</v>
      </c>
      <c r="D52" s="13">
        <v>45112932592</v>
      </c>
      <c r="E52" s="8" t="s">
        <v>81</v>
      </c>
      <c r="H52" s="9">
        <v>10000</v>
      </c>
      <c r="I52" s="5" t="s">
        <v>22</v>
      </c>
      <c r="J52" s="8" t="s">
        <v>84</v>
      </c>
    </row>
    <row r="53" spans="1:10">
      <c r="A53" s="5" t="s">
        <v>223</v>
      </c>
      <c r="B53" s="6">
        <v>44806.808934710651</v>
      </c>
      <c r="C53" s="5" t="s">
        <v>80</v>
      </c>
      <c r="D53" s="13">
        <v>451129325921</v>
      </c>
      <c r="E53" s="8" t="s">
        <v>81</v>
      </c>
      <c r="H53" s="9">
        <v>9400</v>
      </c>
      <c r="I53" s="5" t="s">
        <v>22</v>
      </c>
      <c r="J53" s="8" t="s">
        <v>84</v>
      </c>
    </row>
    <row r="54" spans="1:10">
      <c r="A54" s="5" t="s">
        <v>223</v>
      </c>
      <c r="B54" s="6">
        <v>44806.808934710651</v>
      </c>
      <c r="C54" s="5" t="s">
        <v>80</v>
      </c>
      <c r="D54" s="13">
        <v>451129325922</v>
      </c>
      <c r="E54" s="8" t="s">
        <v>81</v>
      </c>
      <c r="H54" s="9">
        <v>1292</v>
      </c>
      <c r="I54" s="5" t="s">
        <v>22</v>
      </c>
      <c r="J54" s="8" t="s">
        <v>84</v>
      </c>
    </row>
    <row r="55" spans="1:10">
      <c r="A55" s="5" t="s">
        <v>223</v>
      </c>
      <c r="B55" s="6">
        <v>44806.808934710651</v>
      </c>
      <c r="C55" s="5" t="s">
        <v>80</v>
      </c>
      <c r="D55" s="11"/>
      <c r="E55" s="8"/>
      <c r="F55" s="9">
        <v>13842.5</v>
      </c>
      <c r="I55" s="7" t="s">
        <v>9</v>
      </c>
      <c r="J55" s="5" t="s">
        <v>225</v>
      </c>
    </row>
    <row r="56" spans="1:10">
      <c r="A56" s="5" t="s">
        <v>223</v>
      </c>
      <c r="B56" s="6">
        <v>44806.808934710651</v>
      </c>
      <c r="C56" s="5" t="s">
        <v>80</v>
      </c>
      <c r="D56" s="11"/>
      <c r="E56" s="8"/>
      <c r="F56" s="9">
        <v>4591.2</v>
      </c>
      <c r="I56" s="7" t="s">
        <v>9</v>
      </c>
      <c r="J56" s="5" t="s">
        <v>87</v>
      </c>
    </row>
    <row r="57" spans="1:10">
      <c r="A57" s="5" t="s">
        <v>223</v>
      </c>
      <c r="B57" s="6">
        <v>44806.808934710651</v>
      </c>
      <c r="C57" s="5" t="s">
        <v>80</v>
      </c>
      <c r="D57" s="11"/>
      <c r="E57" s="8"/>
      <c r="F57" s="9">
        <v>15237.1</v>
      </c>
      <c r="I57" s="7" t="s">
        <v>9</v>
      </c>
      <c r="J57" s="8" t="s">
        <v>224</v>
      </c>
    </row>
    <row r="58" spans="1:10">
      <c r="A58" s="5" t="s">
        <v>223</v>
      </c>
      <c r="B58" s="6">
        <v>44806.808934710651</v>
      </c>
      <c r="C58" s="5" t="s">
        <v>80</v>
      </c>
      <c r="D58" s="11"/>
      <c r="E58" s="8"/>
      <c r="F58" s="9">
        <v>51936.800000000003</v>
      </c>
      <c r="I58" s="7" t="s">
        <v>9</v>
      </c>
      <c r="J58" s="5" t="s">
        <v>83</v>
      </c>
    </row>
    <row r="59" spans="1:10">
      <c r="A59" s="5" t="s">
        <v>223</v>
      </c>
      <c r="B59" s="6">
        <v>44806.808934710651</v>
      </c>
      <c r="C59" s="5" t="s">
        <v>80</v>
      </c>
      <c r="D59" s="11"/>
      <c r="E59" s="8"/>
      <c r="F59" s="9">
        <v>3572.4</v>
      </c>
      <c r="I59" s="7" t="s">
        <v>9</v>
      </c>
      <c r="J59" s="8" t="s">
        <v>90</v>
      </c>
    </row>
    <row r="60" spans="1:10">
      <c r="A60" s="5" t="s">
        <v>223</v>
      </c>
      <c r="B60" s="6">
        <v>44806.808934710651</v>
      </c>
      <c r="C60" s="5" t="s">
        <v>80</v>
      </c>
      <c r="D60" s="11"/>
      <c r="E60" s="8"/>
      <c r="F60" s="9">
        <v>7663</v>
      </c>
      <c r="I60" s="7" t="s">
        <v>9</v>
      </c>
      <c r="J60" s="5" t="s">
        <v>92</v>
      </c>
    </row>
    <row r="61" spans="1:10">
      <c r="A61" s="5" t="s">
        <v>223</v>
      </c>
      <c r="B61" s="6">
        <v>44806.808934710651</v>
      </c>
      <c r="C61" s="5" t="s">
        <v>80</v>
      </c>
      <c r="D61" s="11"/>
      <c r="E61" s="8"/>
      <c r="F61" s="9">
        <v>14959.6</v>
      </c>
      <c r="I61" s="7" t="s">
        <v>9</v>
      </c>
      <c r="J61" s="5" t="s">
        <v>93</v>
      </c>
    </row>
    <row r="62" spans="1:10">
      <c r="A62" s="5" t="s">
        <v>223</v>
      </c>
      <c r="B62" s="6">
        <v>44806.808934710651</v>
      </c>
      <c r="C62" s="5" t="s">
        <v>80</v>
      </c>
      <c r="D62" s="11"/>
      <c r="E62" s="8"/>
      <c r="F62" s="9">
        <v>8739.2999999999993</v>
      </c>
      <c r="I62" s="7" t="s">
        <v>9</v>
      </c>
      <c r="J62" s="8" t="s">
        <v>94</v>
      </c>
    </row>
    <row r="63" spans="1:10">
      <c r="A63" s="5" t="s">
        <v>223</v>
      </c>
      <c r="B63" s="6">
        <v>44806.808934710651</v>
      </c>
      <c r="C63" s="5" t="s">
        <v>80</v>
      </c>
      <c r="D63" s="11"/>
      <c r="E63" s="8"/>
      <c r="F63" s="9">
        <v>3711.1</v>
      </c>
      <c r="I63" s="7" t="s">
        <v>9</v>
      </c>
      <c r="J63" s="5" t="s">
        <v>86</v>
      </c>
    </row>
    <row r="64" spans="1:10">
      <c r="A64" s="5" t="s">
        <v>223</v>
      </c>
      <c r="B64" s="6">
        <v>44806.808934710651</v>
      </c>
      <c r="C64" s="5" t="s">
        <v>80</v>
      </c>
      <c r="D64" s="11"/>
      <c r="E64" s="8"/>
      <c r="F64" s="9">
        <v>1628</v>
      </c>
      <c r="I64" s="7" t="s">
        <v>9</v>
      </c>
      <c r="J64" s="5" t="s">
        <v>95</v>
      </c>
    </row>
    <row r="65" spans="1:10">
      <c r="A65" s="5" t="s">
        <v>223</v>
      </c>
      <c r="B65" s="6">
        <v>44806.808934710651</v>
      </c>
      <c r="C65" s="5" t="s">
        <v>80</v>
      </c>
      <c r="D65" s="11"/>
      <c r="E65" s="8"/>
      <c r="F65" s="9">
        <v>7179.4</v>
      </c>
      <c r="I65" s="7" t="s">
        <v>9</v>
      </c>
      <c r="J65" s="8" t="s">
        <v>96</v>
      </c>
    </row>
    <row r="66" spans="1:10">
      <c r="A66" s="5" t="s">
        <v>223</v>
      </c>
      <c r="B66" s="6">
        <v>44806.808934710651</v>
      </c>
      <c r="C66" s="5" t="s">
        <v>80</v>
      </c>
      <c r="D66" s="11"/>
      <c r="E66" s="8"/>
      <c r="F66" s="9">
        <v>8611.1</v>
      </c>
      <c r="I66" s="7" t="s">
        <v>9</v>
      </c>
      <c r="J66" s="8" t="s">
        <v>97</v>
      </c>
    </row>
    <row r="67" spans="1:10">
      <c r="A67" s="5" t="s">
        <v>223</v>
      </c>
      <c r="B67" s="6">
        <v>44806.808934710651</v>
      </c>
      <c r="C67" s="5" t="s">
        <v>80</v>
      </c>
      <c r="D67" s="11"/>
      <c r="E67" s="8"/>
      <c r="F67" s="9">
        <v>7976.7</v>
      </c>
      <c r="I67" s="7" t="s">
        <v>9</v>
      </c>
      <c r="J67" s="8" t="s">
        <v>98</v>
      </c>
    </row>
    <row r="68" spans="1:10">
      <c r="A68" s="5" t="s">
        <v>223</v>
      </c>
      <c r="B68" s="6">
        <v>44806.808934710651</v>
      </c>
      <c r="C68" s="5" t="s">
        <v>80</v>
      </c>
      <c r="D68" s="11"/>
      <c r="E68" s="8"/>
      <c r="F68" s="9">
        <v>13530.4</v>
      </c>
      <c r="I68" s="7" t="s">
        <v>9</v>
      </c>
      <c r="J68" s="8" t="s">
        <v>99</v>
      </c>
    </row>
    <row r="69" spans="1:10">
      <c r="A69" s="5" t="s">
        <v>223</v>
      </c>
      <c r="B69" s="6">
        <v>44806.808934710651</v>
      </c>
      <c r="C69" s="5" t="s">
        <v>80</v>
      </c>
      <c r="D69" s="11"/>
      <c r="E69" s="8"/>
      <c r="F69" s="9">
        <v>13051.9</v>
      </c>
      <c r="I69" s="7" t="s">
        <v>9</v>
      </c>
      <c r="J69" s="8" t="s">
        <v>100</v>
      </c>
    </row>
    <row r="70" spans="1:10">
      <c r="A70" s="5" t="s">
        <v>223</v>
      </c>
      <c r="B70" s="6">
        <v>44806.808934710651</v>
      </c>
      <c r="C70" s="5" t="s">
        <v>80</v>
      </c>
      <c r="D70" s="11"/>
      <c r="E70" s="8"/>
      <c r="F70" s="9">
        <v>203749.8</v>
      </c>
      <c r="I70" s="7" t="s">
        <v>9</v>
      </c>
      <c r="J70" s="8" t="s">
        <v>84</v>
      </c>
    </row>
    <row r="71" spans="1:10">
      <c r="A71" s="10" t="s">
        <v>15</v>
      </c>
      <c r="B71" s="3"/>
      <c r="C71" s="3"/>
      <c r="D71" s="25">
        <f>388787.76+13224</f>
        <v>402011.76</v>
      </c>
      <c r="E71" s="8"/>
      <c r="F71" s="23">
        <f>SUM(F40:G70)</f>
        <v>402011.76</v>
      </c>
      <c r="G71" s="9"/>
      <c r="I71" s="7"/>
      <c r="J71" s="8"/>
    </row>
    <row r="72" spans="1:10">
      <c r="A72" s="12" t="s">
        <v>16</v>
      </c>
      <c r="B72" s="12" t="s">
        <v>17</v>
      </c>
      <c r="C72" s="12" t="s">
        <v>18</v>
      </c>
      <c r="D72" s="11"/>
      <c r="E72" s="8"/>
      <c r="H72" s="9"/>
      <c r="I72" s="7"/>
      <c r="J72" s="8"/>
    </row>
    <row r="73" spans="1:10" ht="15.75">
      <c r="A73" s="5"/>
      <c r="B73" s="6"/>
      <c r="C73" s="5"/>
      <c r="D73" s="21">
        <v>111764907</v>
      </c>
      <c r="E73" s="8"/>
      <c r="H73" s="9"/>
      <c r="I73" s="7"/>
      <c r="J73" s="8"/>
    </row>
    <row r="74" spans="1:10" ht="15.75">
      <c r="A74" s="5"/>
      <c r="B74" s="6"/>
      <c r="C74" s="5"/>
      <c r="D74" s="21">
        <v>111764947</v>
      </c>
      <c r="E74" s="8"/>
      <c r="H74" s="9"/>
      <c r="I74" s="7"/>
      <c r="J74" s="8"/>
    </row>
    <row r="75" spans="1:10">
      <c r="A75" s="5"/>
      <c r="B75" s="6"/>
      <c r="C75" s="5"/>
      <c r="D75" s="11"/>
      <c r="E75" s="8"/>
      <c r="H75" s="9"/>
      <c r="I75" s="7"/>
      <c r="J75" s="8"/>
    </row>
    <row r="76" spans="1:10">
      <c r="A76" s="1" t="s">
        <v>0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3" t="s">
        <v>159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103" t="s">
        <v>0</v>
      </c>
      <c r="B78" s="103" t="s">
        <v>2</v>
      </c>
      <c r="C78" s="103" t="s">
        <v>3</v>
      </c>
      <c r="D78" s="103" t="s">
        <v>4</v>
      </c>
      <c r="E78" s="103" t="s">
        <v>5</v>
      </c>
      <c r="F78" s="105" t="s">
        <v>6</v>
      </c>
      <c r="G78" s="106"/>
      <c r="H78" s="107"/>
      <c r="I78" s="103" t="s">
        <v>7</v>
      </c>
      <c r="J78" s="103" t="s">
        <v>8</v>
      </c>
    </row>
    <row r="79" spans="1:10">
      <c r="A79" s="104"/>
      <c r="B79" s="104"/>
      <c r="C79" s="104"/>
      <c r="D79" s="104"/>
      <c r="E79" s="104"/>
      <c r="F79" s="4" t="s">
        <v>9</v>
      </c>
      <c r="G79" s="4" t="s">
        <v>10</v>
      </c>
      <c r="H79" s="4" t="s">
        <v>11</v>
      </c>
      <c r="I79" s="104"/>
      <c r="J79" s="104"/>
    </row>
    <row r="80" spans="1:10">
      <c r="A80" s="5" t="s">
        <v>221</v>
      </c>
      <c r="B80" s="6">
        <v>44807.561119212965</v>
      </c>
      <c r="C80" s="5" t="s">
        <v>80</v>
      </c>
      <c r="D80" s="13">
        <v>45112933423</v>
      </c>
      <c r="E80" s="8" t="s">
        <v>81</v>
      </c>
      <c r="H80" s="9">
        <v>181.97</v>
      </c>
      <c r="I80" s="5" t="s">
        <v>22</v>
      </c>
      <c r="J80" s="5" t="s">
        <v>82</v>
      </c>
    </row>
    <row r="81" spans="1:10">
      <c r="A81" s="5" t="s">
        <v>221</v>
      </c>
      <c r="B81" s="6">
        <v>44807.561119212965</v>
      </c>
      <c r="C81" s="5" t="s">
        <v>80</v>
      </c>
      <c r="D81" s="13">
        <v>45112930521</v>
      </c>
      <c r="E81" s="8" t="s">
        <v>222</v>
      </c>
      <c r="H81" s="9">
        <v>1966.75</v>
      </c>
      <c r="I81" s="5" t="s">
        <v>22</v>
      </c>
      <c r="J81" s="5" t="s">
        <v>83</v>
      </c>
    </row>
    <row r="82" spans="1:10">
      <c r="A82" s="5" t="s">
        <v>221</v>
      </c>
      <c r="B82" s="6">
        <v>44807.561119212965</v>
      </c>
      <c r="C82" s="5" t="s">
        <v>80</v>
      </c>
      <c r="D82" s="11">
        <v>74758</v>
      </c>
      <c r="E82" s="8" t="s">
        <v>81</v>
      </c>
      <c r="H82" s="9">
        <v>59325.77</v>
      </c>
      <c r="I82" s="5" t="s">
        <v>22</v>
      </c>
      <c r="J82" s="8" t="s">
        <v>84</v>
      </c>
    </row>
    <row r="83" spans="1:10">
      <c r="A83" s="5" t="s">
        <v>221</v>
      </c>
      <c r="B83" s="6">
        <v>44807.561119212965</v>
      </c>
      <c r="C83" s="5" t="s">
        <v>80</v>
      </c>
      <c r="D83" s="11">
        <v>322496</v>
      </c>
      <c r="E83" s="8" t="s">
        <v>81</v>
      </c>
      <c r="H83" s="9">
        <v>22337.93</v>
      </c>
      <c r="I83" s="5" t="s">
        <v>22</v>
      </c>
      <c r="J83" s="5" t="s">
        <v>83</v>
      </c>
    </row>
    <row r="84" spans="1:10">
      <c r="A84" s="10" t="s">
        <v>15</v>
      </c>
      <c r="B84" s="3"/>
      <c r="C84" s="3"/>
      <c r="D84" s="11"/>
      <c r="E84" s="8"/>
      <c r="G84" s="9"/>
      <c r="I84" s="7"/>
      <c r="J84" s="8"/>
    </row>
    <row r="85" spans="1:10">
      <c r="A85" s="12" t="s">
        <v>16</v>
      </c>
      <c r="B85" s="12" t="s">
        <v>17</v>
      </c>
      <c r="C85" s="12" t="s">
        <v>18</v>
      </c>
      <c r="D85" s="11"/>
      <c r="E85" s="8"/>
      <c r="H85" s="9"/>
      <c r="I85" s="7"/>
      <c r="J85" s="8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260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3" t="s">
        <v>0</v>
      </c>
      <c r="B90" s="103" t="s">
        <v>2</v>
      </c>
      <c r="C90" s="103" t="s">
        <v>3</v>
      </c>
      <c r="D90" s="103" t="s">
        <v>4</v>
      </c>
      <c r="E90" s="103" t="s">
        <v>5</v>
      </c>
      <c r="F90" s="105" t="s">
        <v>6</v>
      </c>
      <c r="G90" s="106"/>
      <c r="H90" s="107"/>
      <c r="I90" s="103" t="s">
        <v>7</v>
      </c>
      <c r="J90" s="103" t="s">
        <v>8</v>
      </c>
    </row>
    <row r="91" spans="1:10">
      <c r="A91" s="104"/>
      <c r="B91" s="104"/>
      <c r="C91" s="104"/>
      <c r="D91" s="104"/>
      <c r="E91" s="104"/>
      <c r="F91" s="4" t="s">
        <v>9</v>
      </c>
      <c r="G91" s="4" t="s">
        <v>10</v>
      </c>
      <c r="H91" s="4" t="s">
        <v>11</v>
      </c>
      <c r="I91" s="104"/>
      <c r="J91" s="104"/>
    </row>
    <row r="92" spans="1:10">
      <c r="A92" s="5" t="s">
        <v>286</v>
      </c>
      <c r="B92" s="6">
        <v>44809.78780273148</v>
      </c>
      <c r="C92" s="5" t="s">
        <v>80</v>
      </c>
      <c r="D92" s="11"/>
      <c r="E92" s="8"/>
      <c r="G92" s="9">
        <v>1999.97</v>
      </c>
      <c r="I92" s="7" t="s">
        <v>10</v>
      </c>
      <c r="J92" s="5" t="s">
        <v>93</v>
      </c>
    </row>
    <row r="93" spans="1:10">
      <c r="A93" s="5" t="s">
        <v>286</v>
      </c>
      <c r="B93" s="6">
        <v>44809.78780273148</v>
      </c>
      <c r="C93" s="5" t="s">
        <v>80</v>
      </c>
      <c r="D93" s="13">
        <v>53612018913</v>
      </c>
      <c r="E93" s="8" t="s">
        <v>81</v>
      </c>
      <c r="H93" s="9">
        <v>487.67</v>
      </c>
      <c r="I93" s="5" t="s">
        <v>22</v>
      </c>
      <c r="J93" s="5" t="s">
        <v>83</v>
      </c>
    </row>
    <row r="94" spans="1:10">
      <c r="A94" s="5" t="s">
        <v>286</v>
      </c>
      <c r="B94" s="6">
        <v>44809.78780273148</v>
      </c>
      <c r="C94" s="5" t="s">
        <v>80</v>
      </c>
      <c r="D94" s="13">
        <v>45143170404</v>
      </c>
      <c r="E94" s="8" t="s">
        <v>81</v>
      </c>
      <c r="H94" s="9">
        <v>13844.3</v>
      </c>
      <c r="I94" s="5" t="s">
        <v>22</v>
      </c>
      <c r="J94" s="5" t="s">
        <v>82</v>
      </c>
    </row>
    <row r="95" spans="1:10">
      <c r="A95" s="5" t="s">
        <v>286</v>
      </c>
      <c r="B95" s="6">
        <v>44809.78780273148</v>
      </c>
      <c r="C95" s="5" t="s">
        <v>80</v>
      </c>
      <c r="D95" s="13">
        <v>451431704041</v>
      </c>
      <c r="E95" s="8" t="s">
        <v>81</v>
      </c>
      <c r="H95" s="9">
        <v>497.92</v>
      </c>
      <c r="I95" s="5" t="s">
        <v>22</v>
      </c>
      <c r="J95" s="5" t="s">
        <v>82</v>
      </c>
    </row>
    <row r="96" spans="1:10">
      <c r="A96" s="5" t="s">
        <v>286</v>
      </c>
      <c r="B96" s="6">
        <v>44809.78780273148</v>
      </c>
      <c r="C96" s="5" t="s">
        <v>80</v>
      </c>
      <c r="D96" s="13">
        <v>45143170048</v>
      </c>
      <c r="E96" s="8" t="s">
        <v>81</v>
      </c>
      <c r="H96" s="9">
        <v>1164.77</v>
      </c>
      <c r="I96" s="5" t="s">
        <v>22</v>
      </c>
      <c r="J96" s="5" t="s">
        <v>82</v>
      </c>
    </row>
    <row r="97" spans="1:10">
      <c r="A97" s="5" t="s">
        <v>286</v>
      </c>
      <c r="B97" s="6">
        <v>44809.78780273148</v>
      </c>
      <c r="C97" s="5" t="s">
        <v>80</v>
      </c>
      <c r="D97" s="13">
        <v>45132803118</v>
      </c>
      <c r="E97" s="8" t="s">
        <v>81</v>
      </c>
      <c r="H97" s="9">
        <v>30355.279999999999</v>
      </c>
      <c r="I97" s="5" t="s">
        <v>22</v>
      </c>
      <c r="J97" s="5" t="s">
        <v>225</v>
      </c>
    </row>
    <row r="98" spans="1:10">
      <c r="A98" s="5" t="s">
        <v>286</v>
      </c>
      <c r="B98" s="6">
        <v>44809.78780273148</v>
      </c>
      <c r="C98" s="5" t="s">
        <v>80</v>
      </c>
      <c r="D98" s="13">
        <v>45162896207</v>
      </c>
      <c r="E98" s="8" t="s">
        <v>81</v>
      </c>
      <c r="H98" s="9">
        <v>21627.1</v>
      </c>
      <c r="I98" s="5" t="s">
        <v>22</v>
      </c>
      <c r="J98" s="5" t="s">
        <v>225</v>
      </c>
    </row>
    <row r="99" spans="1:10">
      <c r="A99" s="5" t="s">
        <v>286</v>
      </c>
      <c r="B99" s="6">
        <v>44809.78780273148</v>
      </c>
      <c r="C99" s="5" t="s">
        <v>80</v>
      </c>
      <c r="D99" s="11"/>
      <c r="E99" s="8"/>
      <c r="F99" s="9">
        <v>12229.3</v>
      </c>
      <c r="I99" s="7" t="s">
        <v>9</v>
      </c>
      <c r="J99" s="5" t="s">
        <v>87</v>
      </c>
    </row>
    <row r="100" spans="1:10">
      <c r="A100" s="5" t="s">
        <v>286</v>
      </c>
      <c r="B100" s="6">
        <v>44809.78780273148</v>
      </c>
      <c r="C100" s="5" t="s">
        <v>80</v>
      </c>
      <c r="D100" s="11"/>
      <c r="E100" s="8"/>
      <c r="F100" s="9">
        <v>2819.6</v>
      </c>
      <c r="I100" s="7" t="s">
        <v>9</v>
      </c>
      <c r="J100" s="8" t="s">
        <v>89</v>
      </c>
    </row>
    <row r="101" spans="1:10">
      <c r="A101" s="5" t="s">
        <v>286</v>
      </c>
      <c r="B101" s="6">
        <v>44809.78780273148</v>
      </c>
      <c r="C101" s="5" t="s">
        <v>80</v>
      </c>
      <c r="D101" s="11"/>
      <c r="E101" s="8"/>
      <c r="F101" s="9">
        <v>50893.3</v>
      </c>
      <c r="I101" s="7" t="s">
        <v>9</v>
      </c>
      <c r="J101" s="8" t="s">
        <v>224</v>
      </c>
    </row>
    <row r="102" spans="1:10">
      <c r="A102" s="5" t="s">
        <v>286</v>
      </c>
      <c r="B102" s="6">
        <v>44809.78780273148</v>
      </c>
      <c r="C102" s="5" t="s">
        <v>80</v>
      </c>
      <c r="D102" s="11"/>
      <c r="E102" s="8"/>
      <c r="F102" s="9">
        <v>72604.5</v>
      </c>
      <c r="I102" s="7" t="s">
        <v>9</v>
      </c>
      <c r="J102" s="5" t="s">
        <v>83</v>
      </c>
    </row>
    <row r="103" spans="1:10">
      <c r="A103" s="5" t="s">
        <v>286</v>
      </c>
      <c r="B103" s="6">
        <v>44809.78780273148</v>
      </c>
      <c r="C103" s="5" t="s">
        <v>80</v>
      </c>
      <c r="D103" s="11"/>
      <c r="E103" s="8"/>
      <c r="F103" s="9">
        <v>11193.5</v>
      </c>
      <c r="I103" s="7" t="s">
        <v>9</v>
      </c>
      <c r="J103" s="8" t="s">
        <v>90</v>
      </c>
    </row>
    <row r="104" spans="1:10">
      <c r="A104" s="5" t="s">
        <v>286</v>
      </c>
      <c r="B104" s="6">
        <v>44809.78780273148</v>
      </c>
      <c r="C104" s="5" t="s">
        <v>80</v>
      </c>
      <c r="D104" s="11"/>
      <c r="E104" s="8"/>
      <c r="F104" s="9">
        <v>16941.099999999999</v>
      </c>
      <c r="I104" s="7" t="s">
        <v>9</v>
      </c>
      <c r="J104" s="5" t="s">
        <v>91</v>
      </c>
    </row>
    <row r="105" spans="1:10">
      <c r="A105" s="5" t="s">
        <v>286</v>
      </c>
      <c r="B105" s="6">
        <v>44809.78780273148</v>
      </c>
      <c r="C105" s="5" t="s">
        <v>80</v>
      </c>
      <c r="D105" s="11"/>
      <c r="E105" s="8"/>
      <c r="F105" s="9">
        <v>20907.7</v>
      </c>
      <c r="I105" s="7" t="s">
        <v>9</v>
      </c>
      <c r="J105" s="5" t="s">
        <v>92</v>
      </c>
    </row>
    <row r="106" spans="1:10">
      <c r="A106" s="5" t="s">
        <v>286</v>
      </c>
      <c r="B106" s="6">
        <v>44809.78780273148</v>
      </c>
      <c r="C106" s="5" t="s">
        <v>80</v>
      </c>
      <c r="D106" s="11"/>
      <c r="E106" s="8"/>
      <c r="F106" s="9">
        <v>15073.8</v>
      </c>
      <c r="I106" s="7" t="s">
        <v>9</v>
      </c>
      <c r="J106" s="5" t="s">
        <v>93</v>
      </c>
    </row>
    <row r="107" spans="1:10">
      <c r="A107" s="5" t="s">
        <v>286</v>
      </c>
      <c r="B107" s="6">
        <v>44809.78780273148</v>
      </c>
      <c r="C107" s="5" t="s">
        <v>80</v>
      </c>
      <c r="D107" s="11"/>
      <c r="E107" s="8"/>
      <c r="F107" s="9">
        <v>14228.3</v>
      </c>
      <c r="I107" s="7" t="s">
        <v>9</v>
      </c>
      <c r="J107" s="8" t="s">
        <v>94</v>
      </c>
    </row>
    <row r="108" spans="1:10">
      <c r="A108" s="5" t="s">
        <v>286</v>
      </c>
      <c r="B108" s="6">
        <v>44809.78780273148</v>
      </c>
      <c r="C108" s="5" t="s">
        <v>80</v>
      </c>
      <c r="D108" s="11"/>
      <c r="E108" s="8"/>
      <c r="F108" s="9">
        <v>10439.299999999999</v>
      </c>
      <c r="I108" s="7" t="s">
        <v>9</v>
      </c>
      <c r="J108" s="5" t="s">
        <v>86</v>
      </c>
    </row>
    <row r="109" spans="1:10">
      <c r="A109" s="5" t="s">
        <v>286</v>
      </c>
      <c r="B109" s="6">
        <v>44809.78780273148</v>
      </c>
      <c r="C109" s="5" t="s">
        <v>80</v>
      </c>
      <c r="D109" s="11"/>
      <c r="E109" s="8"/>
      <c r="F109" s="9">
        <v>20750.599999999999</v>
      </c>
      <c r="I109" s="7" t="s">
        <v>9</v>
      </c>
      <c r="J109" s="5" t="s">
        <v>95</v>
      </c>
    </row>
    <row r="110" spans="1:10">
      <c r="A110" s="5" t="s">
        <v>286</v>
      </c>
      <c r="B110" s="6">
        <v>44809.78780273148</v>
      </c>
      <c r="C110" s="5" t="s">
        <v>80</v>
      </c>
      <c r="D110" s="11"/>
      <c r="E110" s="8"/>
      <c r="F110" s="9">
        <v>15277.2</v>
      </c>
      <c r="I110" s="7" t="s">
        <v>9</v>
      </c>
      <c r="J110" s="8" t="s">
        <v>96</v>
      </c>
    </row>
    <row r="111" spans="1:10">
      <c r="A111" s="5" t="s">
        <v>286</v>
      </c>
      <c r="B111" s="6">
        <v>44809.78780273148</v>
      </c>
      <c r="C111" s="5" t="s">
        <v>80</v>
      </c>
      <c r="D111" s="11"/>
      <c r="E111" s="8"/>
      <c r="F111" s="9">
        <v>13301.7</v>
      </c>
      <c r="I111" s="7" t="s">
        <v>9</v>
      </c>
      <c r="J111" s="8" t="s">
        <v>97</v>
      </c>
    </row>
    <row r="112" spans="1:10">
      <c r="A112" s="5" t="s">
        <v>286</v>
      </c>
      <c r="B112" s="6">
        <v>44809.78780273148</v>
      </c>
      <c r="C112" s="5" t="s">
        <v>80</v>
      </c>
      <c r="D112" s="11"/>
      <c r="E112" s="8"/>
      <c r="F112" s="9">
        <v>14712.4</v>
      </c>
      <c r="I112" s="7" t="s">
        <v>9</v>
      </c>
      <c r="J112" s="8" t="s">
        <v>98</v>
      </c>
    </row>
    <row r="113" spans="1:10">
      <c r="A113" s="5" t="s">
        <v>286</v>
      </c>
      <c r="B113" s="6">
        <v>44809.78780273148</v>
      </c>
      <c r="C113" s="5" t="s">
        <v>80</v>
      </c>
      <c r="D113" s="11"/>
      <c r="E113" s="8"/>
      <c r="F113" s="9">
        <v>11356.4</v>
      </c>
      <c r="I113" s="7" t="s">
        <v>9</v>
      </c>
      <c r="J113" s="8" t="s">
        <v>99</v>
      </c>
    </row>
    <row r="114" spans="1:10">
      <c r="A114" s="5" t="s">
        <v>286</v>
      </c>
      <c r="B114" s="6">
        <v>44809.78780273148</v>
      </c>
      <c r="C114" s="5" t="s">
        <v>80</v>
      </c>
      <c r="D114" s="11"/>
      <c r="E114" s="8"/>
      <c r="F114" s="9">
        <v>7577.6</v>
      </c>
      <c r="I114" s="7" t="s">
        <v>9</v>
      </c>
      <c r="J114" s="8" t="s">
        <v>100</v>
      </c>
    </row>
    <row r="115" spans="1:10">
      <c r="A115" s="5" t="s">
        <v>286</v>
      </c>
      <c r="B115" s="6">
        <v>44809.78780273148</v>
      </c>
      <c r="C115" s="5" t="s">
        <v>80</v>
      </c>
      <c r="D115" s="11"/>
      <c r="E115" s="8"/>
      <c r="F115" s="9">
        <v>95566.2</v>
      </c>
      <c r="I115" s="7" t="s">
        <v>9</v>
      </c>
      <c r="J115" s="8" t="s">
        <v>84</v>
      </c>
    </row>
    <row r="116" spans="1:10">
      <c r="A116" s="10" t="s">
        <v>15</v>
      </c>
      <c r="B116" s="3"/>
      <c r="C116" s="3"/>
      <c r="D116" s="16">
        <f>395344.47+12528</f>
        <v>407872.47</v>
      </c>
      <c r="E116" s="8"/>
      <c r="F116" s="34">
        <f>SUM(F92:G115)</f>
        <v>407872.47000000003</v>
      </c>
      <c r="H116" s="9"/>
      <c r="I116" s="7"/>
      <c r="J116" s="5"/>
    </row>
    <row r="117" spans="1:10">
      <c r="A117" s="12" t="s">
        <v>16</v>
      </c>
      <c r="B117" s="12" t="s">
        <v>17</v>
      </c>
      <c r="C117" s="12" t="s">
        <v>18</v>
      </c>
      <c r="D117" s="11"/>
      <c r="E117" s="8"/>
      <c r="H117" s="9"/>
      <c r="I117" s="7"/>
      <c r="J117" s="5"/>
    </row>
    <row r="118" spans="1:10" ht="15.75">
      <c r="D118" s="21">
        <v>111766483</v>
      </c>
    </row>
    <row r="119" spans="1:10" ht="15.75">
      <c r="D119" s="21">
        <v>111766693</v>
      </c>
    </row>
    <row r="121" spans="1:10">
      <c r="A121" s="1" t="s">
        <v>0</v>
      </c>
      <c r="B121" s="2"/>
      <c r="C121" s="2"/>
      <c r="D121" s="2"/>
      <c r="E121" s="2"/>
      <c r="F121" s="2"/>
      <c r="G121" s="2"/>
      <c r="H121" s="2"/>
      <c r="I121" s="2"/>
      <c r="J121" s="2"/>
    </row>
    <row r="122" spans="1:10">
      <c r="A122" s="3" t="s">
        <v>312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103" t="s">
        <v>0</v>
      </c>
      <c r="B123" s="103" t="s">
        <v>2</v>
      </c>
      <c r="C123" s="103" t="s">
        <v>3</v>
      </c>
      <c r="D123" s="103" t="s">
        <v>4</v>
      </c>
      <c r="E123" s="103" t="s">
        <v>5</v>
      </c>
      <c r="F123" s="105" t="s">
        <v>6</v>
      </c>
      <c r="G123" s="106"/>
      <c r="H123" s="107"/>
      <c r="I123" s="103" t="s">
        <v>7</v>
      </c>
      <c r="J123" s="103" t="s">
        <v>8</v>
      </c>
    </row>
    <row r="124" spans="1:10">
      <c r="A124" s="104"/>
      <c r="B124" s="104"/>
      <c r="C124" s="104"/>
      <c r="D124" s="104"/>
      <c r="E124" s="104"/>
      <c r="F124" s="46" t="s">
        <v>9</v>
      </c>
      <c r="G124" s="46" t="s">
        <v>10</v>
      </c>
      <c r="H124" s="46" t="s">
        <v>11</v>
      </c>
      <c r="I124" s="104"/>
      <c r="J124" s="104"/>
    </row>
    <row r="125" spans="1:10">
      <c r="A125" s="5" t="s">
        <v>328</v>
      </c>
      <c r="B125" s="6">
        <v>44810.798507476851</v>
      </c>
      <c r="C125" s="5" t="s">
        <v>80</v>
      </c>
      <c r="D125" s="13">
        <v>45122922855</v>
      </c>
      <c r="E125" s="8" t="s">
        <v>81</v>
      </c>
      <c r="H125" s="9">
        <v>2355.27</v>
      </c>
      <c r="I125" s="5" t="s">
        <v>22</v>
      </c>
      <c r="J125" s="5" t="s">
        <v>83</v>
      </c>
    </row>
    <row r="126" spans="1:10">
      <c r="A126" s="5" t="s">
        <v>328</v>
      </c>
      <c r="B126" s="6">
        <v>44810.798507476851</v>
      </c>
      <c r="C126" s="5" t="s">
        <v>80</v>
      </c>
      <c r="D126" s="13">
        <v>45143173796</v>
      </c>
      <c r="E126" s="8" t="s">
        <v>81</v>
      </c>
      <c r="H126" s="9">
        <v>23788.92</v>
      </c>
      <c r="I126" s="5" t="s">
        <v>22</v>
      </c>
      <c r="J126" s="5" t="s">
        <v>225</v>
      </c>
    </row>
    <row r="127" spans="1:10">
      <c r="A127" s="5" t="s">
        <v>328</v>
      </c>
      <c r="B127" s="6">
        <v>44810.798507476851</v>
      </c>
      <c r="C127" s="5" t="s">
        <v>80</v>
      </c>
      <c r="D127" s="13">
        <v>451431737961</v>
      </c>
      <c r="E127" s="8" t="s">
        <v>81</v>
      </c>
      <c r="H127" s="9">
        <v>149600.6</v>
      </c>
      <c r="I127" s="5" t="s">
        <v>22</v>
      </c>
      <c r="J127" s="5" t="s">
        <v>225</v>
      </c>
    </row>
    <row r="128" spans="1:10">
      <c r="A128" s="5" t="s">
        <v>328</v>
      </c>
      <c r="B128" s="6">
        <v>44810.798507476851</v>
      </c>
      <c r="C128" s="5" t="s">
        <v>80</v>
      </c>
      <c r="D128" s="13">
        <v>45132803249</v>
      </c>
      <c r="E128" s="8" t="s">
        <v>81</v>
      </c>
      <c r="H128" s="9">
        <v>1228.3800000000001</v>
      </c>
      <c r="I128" s="5" t="s">
        <v>22</v>
      </c>
      <c r="J128" s="5" t="s">
        <v>225</v>
      </c>
    </row>
    <row r="129" spans="1:10">
      <c r="A129" s="5" t="s">
        <v>328</v>
      </c>
      <c r="B129" s="6">
        <v>44810.798507476851</v>
      </c>
      <c r="C129" s="5" t="s">
        <v>80</v>
      </c>
      <c r="D129" s="13">
        <v>45162897148</v>
      </c>
      <c r="E129" s="8" t="s">
        <v>81</v>
      </c>
      <c r="H129" s="9">
        <v>2222.1</v>
      </c>
      <c r="I129" s="5" t="s">
        <v>22</v>
      </c>
      <c r="J129" s="5" t="s">
        <v>225</v>
      </c>
    </row>
    <row r="130" spans="1:10">
      <c r="A130" s="5" t="s">
        <v>328</v>
      </c>
      <c r="B130" s="6">
        <v>44810.798507476851</v>
      </c>
      <c r="C130" s="5" t="s">
        <v>80</v>
      </c>
      <c r="D130" s="13">
        <v>45112938285</v>
      </c>
      <c r="E130" s="8" t="s">
        <v>81</v>
      </c>
      <c r="H130" s="9">
        <v>22386.720000000001</v>
      </c>
      <c r="I130" s="5" t="s">
        <v>22</v>
      </c>
      <c r="J130" s="5" t="s">
        <v>225</v>
      </c>
    </row>
    <row r="131" spans="1:10">
      <c r="A131" s="5" t="s">
        <v>328</v>
      </c>
      <c r="B131" s="6">
        <v>44810.798507476851</v>
      </c>
      <c r="C131" s="5" t="s">
        <v>80</v>
      </c>
      <c r="D131" s="13">
        <v>451129382851</v>
      </c>
      <c r="E131" s="8" t="s">
        <v>81</v>
      </c>
      <c r="H131" s="9">
        <v>139447.03</v>
      </c>
      <c r="I131" s="5" t="s">
        <v>22</v>
      </c>
      <c r="J131" s="5" t="s">
        <v>225</v>
      </c>
    </row>
    <row r="132" spans="1:10">
      <c r="A132" s="5" t="s">
        <v>328</v>
      </c>
      <c r="B132" s="6">
        <v>44810.798507476851</v>
      </c>
      <c r="C132" s="5" t="s">
        <v>80</v>
      </c>
      <c r="D132" s="13">
        <v>45152802893</v>
      </c>
      <c r="E132" s="8" t="s">
        <v>81</v>
      </c>
      <c r="H132" s="9">
        <v>237.2</v>
      </c>
      <c r="I132" s="5" t="s">
        <v>22</v>
      </c>
      <c r="J132" s="5" t="s">
        <v>225</v>
      </c>
    </row>
    <row r="133" spans="1:10">
      <c r="A133" s="5" t="s">
        <v>328</v>
      </c>
      <c r="B133" s="6">
        <v>44810.798507476851</v>
      </c>
      <c r="C133" s="5" t="s">
        <v>80</v>
      </c>
      <c r="D133" s="13">
        <v>45132805356</v>
      </c>
      <c r="E133" s="8" t="s">
        <v>81</v>
      </c>
      <c r="H133" s="9">
        <v>213</v>
      </c>
      <c r="I133" s="5" t="s">
        <v>22</v>
      </c>
      <c r="J133" s="5" t="s">
        <v>225</v>
      </c>
    </row>
    <row r="134" spans="1:10">
      <c r="A134" s="5" t="s">
        <v>328</v>
      </c>
      <c r="B134" s="6">
        <v>44810.798507476851</v>
      </c>
      <c r="C134" s="5" t="s">
        <v>80</v>
      </c>
      <c r="D134" s="13">
        <v>45122923437</v>
      </c>
      <c r="E134" s="8" t="s">
        <v>81</v>
      </c>
      <c r="H134" s="9">
        <v>1050.3900000000001</v>
      </c>
      <c r="I134" s="5" t="s">
        <v>22</v>
      </c>
      <c r="J134" s="5" t="s">
        <v>225</v>
      </c>
    </row>
    <row r="135" spans="1:10">
      <c r="A135" s="5" t="s">
        <v>328</v>
      </c>
      <c r="B135" s="6">
        <v>44810.798507476851</v>
      </c>
      <c r="C135" s="5" t="s">
        <v>80</v>
      </c>
      <c r="D135" s="13">
        <v>15980354322</v>
      </c>
      <c r="E135" s="8" t="s">
        <v>81</v>
      </c>
      <c r="H135" s="9">
        <v>5370.52</v>
      </c>
      <c r="I135" s="5" t="s">
        <v>22</v>
      </c>
      <c r="J135" s="5" t="s">
        <v>225</v>
      </c>
    </row>
    <row r="136" spans="1:10">
      <c r="A136" s="5" t="s">
        <v>328</v>
      </c>
      <c r="B136" s="6">
        <v>44810.798507476851</v>
      </c>
      <c r="C136" s="5" t="s">
        <v>80</v>
      </c>
      <c r="D136" s="11"/>
      <c r="E136" s="8"/>
      <c r="F136" s="9">
        <v>6212.8</v>
      </c>
      <c r="I136" s="7" t="s">
        <v>9</v>
      </c>
      <c r="J136" s="5" t="s">
        <v>87</v>
      </c>
    </row>
    <row r="137" spans="1:10">
      <c r="A137" s="5" t="s">
        <v>328</v>
      </c>
      <c r="B137" s="6">
        <v>44810.798507476851</v>
      </c>
      <c r="C137" s="5" t="s">
        <v>80</v>
      </c>
      <c r="D137" s="11"/>
      <c r="E137" s="8"/>
      <c r="F137" s="9">
        <v>8486.1</v>
      </c>
      <c r="I137" s="7" t="s">
        <v>9</v>
      </c>
      <c r="J137" s="8" t="s">
        <v>89</v>
      </c>
    </row>
    <row r="138" spans="1:10">
      <c r="A138" s="5" t="s">
        <v>328</v>
      </c>
      <c r="B138" s="6">
        <v>44810.798507476851</v>
      </c>
      <c r="C138" s="5" t="s">
        <v>80</v>
      </c>
      <c r="D138" s="11"/>
      <c r="E138" s="8"/>
      <c r="F138" s="9">
        <v>102496.7</v>
      </c>
      <c r="I138" s="7" t="s">
        <v>9</v>
      </c>
      <c r="J138" s="5" t="s">
        <v>83</v>
      </c>
    </row>
    <row r="139" spans="1:10">
      <c r="A139" s="5" t="s">
        <v>328</v>
      </c>
      <c r="B139" s="6">
        <v>44810.798507476851</v>
      </c>
      <c r="C139" s="5" t="s">
        <v>80</v>
      </c>
      <c r="D139" s="11"/>
      <c r="E139" s="8"/>
      <c r="F139" s="9">
        <v>7585.3</v>
      </c>
      <c r="I139" s="7" t="s">
        <v>9</v>
      </c>
      <c r="J139" s="8" t="s">
        <v>90</v>
      </c>
    </row>
    <row r="140" spans="1:10">
      <c r="A140" s="5" t="s">
        <v>328</v>
      </c>
      <c r="B140" s="6">
        <v>44810.798507476851</v>
      </c>
      <c r="C140" s="5" t="s">
        <v>80</v>
      </c>
      <c r="D140" s="11"/>
      <c r="E140" s="8"/>
      <c r="F140" s="9">
        <v>2845.5</v>
      </c>
      <c r="I140" s="7" t="s">
        <v>9</v>
      </c>
      <c r="J140" s="5" t="s">
        <v>91</v>
      </c>
    </row>
    <row r="141" spans="1:10">
      <c r="A141" s="5" t="s">
        <v>328</v>
      </c>
      <c r="B141" s="6">
        <v>44810.798507476851</v>
      </c>
      <c r="C141" s="5" t="s">
        <v>80</v>
      </c>
      <c r="D141" s="11"/>
      <c r="E141" s="8"/>
      <c r="F141" s="9">
        <v>15750.3</v>
      </c>
      <c r="I141" s="7" t="s">
        <v>9</v>
      </c>
      <c r="J141" s="5" t="s">
        <v>92</v>
      </c>
    </row>
    <row r="142" spans="1:10">
      <c r="A142" s="5" t="s">
        <v>328</v>
      </c>
      <c r="B142" s="6">
        <v>44810.798507476851</v>
      </c>
      <c r="C142" s="5" t="s">
        <v>80</v>
      </c>
      <c r="D142" s="11"/>
      <c r="E142" s="8"/>
      <c r="F142" s="9">
        <v>12878.1</v>
      </c>
      <c r="I142" s="7" t="s">
        <v>9</v>
      </c>
      <c r="J142" s="5" t="s">
        <v>93</v>
      </c>
    </row>
    <row r="143" spans="1:10">
      <c r="A143" s="5" t="s">
        <v>328</v>
      </c>
      <c r="B143" s="6">
        <v>44810.798507476851</v>
      </c>
      <c r="C143" s="5" t="s">
        <v>80</v>
      </c>
      <c r="D143" s="11"/>
      <c r="E143" s="8"/>
      <c r="F143" s="9">
        <v>12580.3</v>
      </c>
      <c r="I143" s="7" t="s">
        <v>9</v>
      </c>
      <c r="J143" s="8" t="s">
        <v>94</v>
      </c>
    </row>
    <row r="144" spans="1:10">
      <c r="A144" s="5" t="s">
        <v>328</v>
      </c>
      <c r="B144" s="6">
        <v>44810.798507476851</v>
      </c>
      <c r="C144" s="5" t="s">
        <v>80</v>
      </c>
      <c r="D144" s="11"/>
      <c r="E144" s="8"/>
      <c r="F144" s="9">
        <v>10064.5</v>
      </c>
      <c r="I144" s="7" t="s">
        <v>9</v>
      </c>
      <c r="J144" s="5" t="s">
        <v>86</v>
      </c>
    </row>
    <row r="145" spans="1:10">
      <c r="A145" s="5" t="s">
        <v>328</v>
      </c>
      <c r="B145" s="6">
        <v>44810.798507476851</v>
      </c>
      <c r="C145" s="5" t="s">
        <v>80</v>
      </c>
      <c r="D145" s="11"/>
      <c r="E145" s="8"/>
      <c r="F145" s="9">
        <v>8279.5</v>
      </c>
      <c r="I145" s="7" t="s">
        <v>9</v>
      </c>
      <c r="J145" s="5" t="s">
        <v>95</v>
      </c>
    </row>
    <row r="146" spans="1:10">
      <c r="A146" s="5" t="s">
        <v>328</v>
      </c>
      <c r="B146" s="6">
        <v>44810.798507476851</v>
      </c>
      <c r="C146" s="5" t="s">
        <v>80</v>
      </c>
      <c r="D146" s="11"/>
      <c r="E146" s="8"/>
      <c r="F146" s="9">
        <v>7382</v>
      </c>
      <c r="I146" s="7" t="s">
        <v>9</v>
      </c>
      <c r="J146" s="8" t="s">
        <v>96</v>
      </c>
    </row>
    <row r="147" spans="1:10">
      <c r="A147" s="5" t="s">
        <v>328</v>
      </c>
      <c r="B147" s="6">
        <v>44810.798507476851</v>
      </c>
      <c r="C147" s="5" t="s">
        <v>80</v>
      </c>
      <c r="D147" s="11"/>
      <c r="E147" s="8"/>
      <c r="F147" s="9">
        <v>12914.6</v>
      </c>
      <c r="I147" s="7" t="s">
        <v>9</v>
      </c>
      <c r="J147" s="8" t="s">
        <v>97</v>
      </c>
    </row>
    <row r="148" spans="1:10">
      <c r="A148" s="5" t="s">
        <v>328</v>
      </c>
      <c r="B148" s="6">
        <v>44810.798507476851</v>
      </c>
      <c r="C148" s="5" t="s">
        <v>80</v>
      </c>
      <c r="D148" s="11"/>
      <c r="E148" s="8"/>
      <c r="F148" s="9">
        <v>12306.7</v>
      </c>
      <c r="I148" s="7" t="s">
        <v>9</v>
      </c>
      <c r="J148" s="8" t="s">
        <v>98</v>
      </c>
    </row>
    <row r="149" spans="1:10">
      <c r="A149" s="5" t="s">
        <v>328</v>
      </c>
      <c r="B149" s="6">
        <v>44810.798507476851</v>
      </c>
      <c r="C149" s="5" t="s">
        <v>80</v>
      </c>
      <c r="D149" s="11"/>
      <c r="E149" s="8"/>
      <c r="F149" s="9">
        <v>8665.6</v>
      </c>
      <c r="I149" s="7" t="s">
        <v>9</v>
      </c>
      <c r="J149" s="8" t="s">
        <v>100</v>
      </c>
    </row>
    <row r="150" spans="1:10">
      <c r="A150" s="5" t="s">
        <v>328</v>
      </c>
      <c r="B150" s="6">
        <v>44810.798507476851</v>
      </c>
      <c r="C150" s="5" t="s">
        <v>80</v>
      </c>
      <c r="D150" s="11"/>
      <c r="E150" s="8"/>
      <c r="F150" s="9">
        <v>57312.4</v>
      </c>
      <c r="I150" s="7" t="s">
        <v>9</v>
      </c>
      <c r="J150" s="8" t="s">
        <v>84</v>
      </c>
    </row>
    <row r="151" spans="1:10">
      <c r="A151" s="10" t="s">
        <v>15</v>
      </c>
      <c r="B151" s="3"/>
      <c r="C151" s="3"/>
      <c r="D151" s="25">
        <f>285064.4+696</f>
        <v>285760.40000000002</v>
      </c>
      <c r="E151" s="8"/>
      <c r="F151" s="33">
        <f>SUM(F125:G150)</f>
        <v>285760.40000000002</v>
      </c>
      <c r="H151" s="9"/>
      <c r="I151" s="7"/>
      <c r="J151" s="8"/>
    </row>
    <row r="152" spans="1:10">
      <c r="A152" s="12" t="s">
        <v>16</v>
      </c>
      <c r="B152" s="12" t="s">
        <v>17</v>
      </c>
      <c r="C152" s="12" t="s">
        <v>18</v>
      </c>
      <c r="D152" s="11"/>
      <c r="E152" s="8"/>
      <c r="H152" s="9"/>
      <c r="I152" s="7"/>
      <c r="J152" s="8"/>
    </row>
    <row r="153" spans="1:10" ht="15.75">
      <c r="D153" s="21">
        <v>111768305</v>
      </c>
    </row>
    <row r="154" spans="1:10" ht="15.75">
      <c r="D154" s="21">
        <v>111768350</v>
      </c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357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3" t="s">
        <v>0</v>
      </c>
      <c r="B158" s="103" t="s">
        <v>2</v>
      </c>
      <c r="C158" s="103" t="s">
        <v>3</v>
      </c>
      <c r="D158" s="103" t="s">
        <v>4</v>
      </c>
      <c r="E158" s="103" t="s">
        <v>5</v>
      </c>
      <c r="F158" s="105" t="s">
        <v>6</v>
      </c>
      <c r="G158" s="106"/>
      <c r="H158" s="107"/>
      <c r="I158" s="103" t="s">
        <v>7</v>
      </c>
      <c r="J158" s="103" t="s">
        <v>8</v>
      </c>
    </row>
    <row r="159" spans="1:10">
      <c r="A159" s="104"/>
      <c r="B159" s="104"/>
      <c r="C159" s="104"/>
      <c r="D159" s="104"/>
      <c r="E159" s="104"/>
      <c r="F159" s="46" t="s">
        <v>9</v>
      </c>
      <c r="G159" s="46" t="s">
        <v>10</v>
      </c>
      <c r="H159" s="46" t="s">
        <v>11</v>
      </c>
      <c r="I159" s="104"/>
      <c r="J159" s="104"/>
    </row>
    <row r="160" spans="1:10">
      <c r="A160" s="5" t="s">
        <v>374</v>
      </c>
      <c r="B160" s="6">
        <v>44811.796012766201</v>
      </c>
      <c r="C160" s="5" t="s">
        <v>80</v>
      </c>
      <c r="D160" s="13">
        <v>45152802999</v>
      </c>
      <c r="E160" s="8" t="s">
        <v>81</v>
      </c>
      <c r="H160" s="9">
        <v>5764.5</v>
      </c>
      <c r="I160" s="5" t="s">
        <v>22</v>
      </c>
      <c r="J160" s="8" t="s">
        <v>84</v>
      </c>
    </row>
    <row r="161" spans="1:10">
      <c r="A161" s="5" t="s">
        <v>374</v>
      </c>
      <c r="B161" s="6">
        <v>44811.796012766201</v>
      </c>
      <c r="C161" s="5" t="s">
        <v>80</v>
      </c>
      <c r="D161" s="13">
        <v>451528029991</v>
      </c>
      <c r="E161" s="8" t="s">
        <v>81</v>
      </c>
      <c r="H161" s="9">
        <v>17400</v>
      </c>
      <c r="I161" s="5" t="s">
        <v>22</v>
      </c>
      <c r="J161" s="8" t="s">
        <v>84</v>
      </c>
    </row>
    <row r="162" spans="1:10">
      <c r="A162" s="5" t="s">
        <v>374</v>
      </c>
      <c r="B162" s="6">
        <v>44811.796012766201</v>
      </c>
      <c r="C162" s="5" t="s">
        <v>80</v>
      </c>
      <c r="D162" s="13">
        <v>45143176072</v>
      </c>
      <c r="E162" s="8" t="s">
        <v>81</v>
      </c>
      <c r="H162" s="9">
        <v>143.94999999999999</v>
      </c>
      <c r="I162" s="5" t="s">
        <v>22</v>
      </c>
      <c r="J162" s="5" t="s">
        <v>225</v>
      </c>
    </row>
    <row r="163" spans="1:10">
      <c r="A163" s="5" t="s">
        <v>374</v>
      </c>
      <c r="B163" s="6">
        <v>44811.796012766201</v>
      </c>
      <c r="C163" s="5" t="s">
        <v>80</v>
      </c>
      <c r="D163" s="13">
        <v>45172867764</v>
      </c>
      <c r="E163" s="8" t="s">
        <v>81</v>
      </c>
      <c r="H163" s="9">
        <v>1801.04</v>
      </c>
      <c r="I163" s="5" t="s">
        <v>22</v>
      </c>
      <c r="J163" s="5" t="s">
        <v>225</v>
      </c>
    </row>
    <row r="164" spans="1:10">
      <c r="A164" s="5" t="s">
        <v>374</v>
      </c>
      <c r="B164" s="6">
        <v>44811.796012766201</v>
      </c>
      <c r="C164" s="5" t="s">
        <v>80</v>
      </c>
      <c r="D164" s="13">
        <v>451528029992</v>
      </c>
      <c r="E164" s="8" t="s">
        <v>81</v>
      </c>
      <c r="H164" s="9">
        <v>50460</v>
      </c>
      <c r="I164" s="5" t="s">
        <v>22</v>
      </c>
      <c r="J164" s="8" t="s">
        <v>84</v>
      </c>
    </row>
    <row r="165" spans="1:10">
      <c r="A165" s="5" t="s">
        <v>374</v>
      </c>
      <c r="B165" s="6">
        <v>44811.796012766201</v>
      </c>
      <c r="C165" s="5" t="s">
        <v>80</v>
      </c>
      <c r="D165" s="13">
        <v>45143177433</v>
      </c>
      <c r="E165" s="8" t="s">
        <v>81</v>
      </c>
      <c r="H165" s="9">
        <v>3146.49</v>
      </c>
      <c r="I165" s="5" t="s">
        <v>22</v>
      </c>
      <c r="J165" s="8" t="s">
        <v>84</v>
      </c>
    </row>
    <row r="166" spans="1:10">
      <c r="A166" s="5" t="s">
        <v>374</v>
      </c>
      <c r="B166" s="6">
        <v>44811.796012766201</v>
      </c>
      <c r="C166" s="5" t="s">
        <v>80</v>
      </c>
      <c r="D166" s="13">
        <v>45122927095</v>
      </c>
      <c r="E166" s="8" t="s">
        <v>81</v>
      </c>
      <c r="H166" s="9">
        <v>540.6</v>
      </c>
      <c r="I166" s="5" t="s">
        <v>22</v>
      </c>
      <c r="J166" s="5" t="s">
        <v>225</v>
      </c>
    </row>
    <row r="167" spans="1:10">
      <c r="A167" s="5" t="s">
        <v>374</v>
      </c>
      <c r="B167" s="6">
        <v>44811.796012766201</v>
      </c>
      <c r="C167" s="5" t="s">
        <v>80</v>
      </c>
      <c r="D167" s="13">
        <v>45112942406</v>
      </c>
      <c r="E167" s="8" t="s">
        <v>81</v>
      </c>
      <c r="H167" s="9">
        <v>585.20000000000005</v>
      </c>
      <c r="I167" s="5" t="s">
        <v>22</v>
      </c>
      <c r="J167" s="5" t="s">
        <v>225</v>
      </c>
    </row>
    <row r="168" spans="1:10">
      <c r="A168" s="5" t="s">
        <v>374</v>
      </c>
      <c r="B168" s="6">
        <v>44811.796012766201</v>
      </c>
      <c r="C168" s="5" t="s">
        <v>80</v>
      </c>
      <c r="D168" s="13">
        <v>45122926537</v>
      </c>
      <c r="E168" s="8" t="s">
        <v>81</v>
      </c>
      <c r="H168" s="9">
        <v>998.37</v>
      </c>
      <c r="I168" s="5" t="s">
        <v>22</v>
      </c>
      <c r="J168" s="5" t="s">
        <v>225</v>
      </c>
    </row>
    <row r="169" spans="1:10">
      <c r="A169" s="5" t="s">
        <v>374</v>
      </c>
      <c r="B169" s="6">
        <v>44811.796012766201</v>
      </c>
      <c r="C169" s="5" t="s">
        <v>80</v>
      </c>
      <c r="D169" s="13">
        <v>45122926948</v>
      </c>
      <c r="E169" s="8" t="s">
        <v>81</v>
      </c>
      <c r="H169" s="9">
        <v>358.38</v>
      </c>
      <c r="I169" s="5" t="s">
        <v>22</v>
      </c>
      <c r="J169" s="5" t="s">
        <v>225</v>
      </c>
    </row>
    <row r="170" spans="1:10">
      <c r="A170" s="5" t="s">
        <v>374</v>
      </c>
      <c r="B170" s="6">
        <v>44811.796012766201</v>
      </c>
      <c r="C170" s="5" t="s">
        <v>80</v>
      </c>
      <c r="D170" s="13">
        <v>45143178244</v>
      </c>
      <c r="E170" s="8" t="s">
        <v>81</v>
      </c>
      <c r="H170" s="9">
        <v>349.54</v>
      </c>
      <c r="I170" s="5" t="s">
        <v>22</v>
      </c>
      <c r="J170" s="5" t="s">
        <v>225</v>
      </c>
    </row>
    <row r="171" spans="1:10">
      <c r="A171" s="5" t="s">
        <v>374</v>
      </c>
      <c r="B171" s="6">
        <v>44811.796012766201</v>
      </c>
      <c r="C171" s="5" t="s">
        <v>80</v>
      </c>
      <c r="D171" s="13">
        <v>45122926747</v>
      </c>
      <c r="E171" s="8" t="s">
        <v>81</v>
      </c>
      <c r="H171" s="9">
        <v>911.58</v>
      </c>
      <c r="I171" s="5" t="s">
        <v>22</v>
      </c>
      <c r="J171" s="5" t="s">
        <v>225</v>
      </c>
    </row>
    <row r="172" spans="1:10">
      <c r="A172" s="5" t="s">
        <v>374</v>
      </c>
      <c r="B172" s="6">
        <v>44811.796012766201</v>
      </c>
      <c r="C172" s="5" t="s">
        <v>80</v>
      </c>
      <c r="D172" s="13">
        <v>45152804168</v>
      </c>
      <c r="E172" s="8" t="s">
        <v>81</v>
      </c>
      <c r="H172" s="9">
        <v>641.28</v>
      </c>
      <c r="I172" s="5" t="s">
        <v>22</v>
      </c>
      <c r="J172" s="5" t="s">
        <v>225</v>
      </c>
    </row>
    <row r="173" spans="1:10">
      <c r="A173" s="5" t="s">
        <v>374</v>
      </c>
      <c r="B173" s="6">
        <v>44811.796012766201</v>
      </c>
      <c r="C173" s="5" t="s">
        <v>80</v>
      </c>
      <c r="D173" s="13">
        <v>45143177894</v>
      </c>
      <c r="E173" s="8" t="s">
        <v>81</v>
      </c>
      <c r="H173" s="9">
        <v>227.11</v>
      </c>
      <c r="I173" s="5" t="s">
        <v>22</v>
      </c>
      <c r="J173" s="5" t="s">
        <v>225</v>
      </c>
    </row>
    <row r="174" spans="1:10">
      <c r="A174" s="5" t="s">
        <v>374</v>
      </c>
      <c r="B174" s="6">
        <v>44811.796012766201</v>
      </c>
      <c r="C174" s="5" t="s">
        <v>80</v>
      </c>
      <c r="D174" s="11"/>
      <c r="E174" s="8"/>
      <c r="F174" s="9">
        <v>9939.1</v>
      </c>
      <c r="I174" s="7" t="s">
        <v>9</v>
      </c>
      <c r="J174" s="5" t="s">
        <v>87</v>
      </c>
    </row>
    <row r="175" spans="1:10">
      <c r="A175" s="5" t="s">
        <v>374</v>
      </c>
      <c r="B175" s="6">
        <v>44811.796012766201</v>
      </c>
      <c r="C175" s="5" t="s">
        <v>80</v>
      </c>
      <c r="D175" s="11"/>
      <c r="E175" s="8"/>
      <c r="F175" s="9">
        <v>18607</v>
      </c>
      <c r="I175" s="7" t="s">
        <v>9</v>
      </c>
      <c r="J175" s="8" t="s">
        <v>224</v>
      </c>
    </row>
    <row r="176" spans="1:10">
      <c r="A176" s="5" t="s">
        <v>374</v>
      </c>
      <c r="B176" s="6">
        <v>44811.796012766201</v>
      </c>
      <c r="C176" s="5" t="s">
        <v>80</v>
      </c>
      <c r="D176" s="11"/>
      <c r="E176" s="8"/>
      <c r="F176" s="9">
        <v>36594.699999999997</v>
      </c>
      <c r="I176" s="7" t="s">
        <v>9</v>
      </c>
      <c r="J176" s="5" t="s">
        <v>83</v>
      </c>
    </row>
    <row r="177" spans="1:10">
      <c r="A177" s="5" t="s">
        <v>374</v>
      </c>
      <c r="B177" s="6">
        <v>44811.796012766201</v>
      </c>
      <c r="C177" s="5" t="s">
        <v>80</v>
      </c>
      <c r="D177" s="11"/>
      <c r="E177" s="8"/>
      <c r="F177" s="9">
        <v>8528.6</v>
      </c>
      <c r="I177" s="7" t="s">
        <v>9</v>
      </c>
      <c r="J177" s="8" t="s">
        <v>90</v>
      </c>
    </row>
    <row r="178" spans="1:10">
      <c r="A178" s="5" t="s">
        <v>374</v>
      </c>
      <c r="B178" s="6">
        <v>44811.796012766201</v>
      </c>
      <c r="C178" s="5" t="s">
        <v>80</v>
      </c>
      <c r="D178" s="11"/>
      <c r="E178" s="8"/>
      <c r="F178" s="9">
        <v>14031.8</v>
      </c>
      <c r="I178" s="7" t="s">
        <v>9</v>
      </c>
      <c r="J178" s="5" t="s">
        <v>91</v>
      </c>
    </row>
    <row r="179" spans="1:10">
      <c r="A179" s="5" t="s">
        <v>374</v>
      </c>
      <c r="B179" s="6">
        <v>44811.796012766201</v>
      </c>
      <c r="C179" s="5" t="s">
        <v>80</v>
      </c>
      <c r="D179" s="11"/>
      <c r="E179" s="8"/>
      <c r="F179" s="9">
        <v>13448.8</v>
      </c>
      <c r="I179" s="7" t="s">
        <v>9</v>
      </c>
      <c r="J179" s="5" t="s">
        <v>92</v>
      </c>
    </row>
    <row r="180" spans="1:10">
      <c r="A180" s="5" t="s">
        <v>374</v>
      </c>
      <c r="B180" s="6">
        <v>44811.796012766201</v>
      </c>
      <c r="C180" s="5" t="s">
        <v>80</v>
      </c>
      <c r="D180" s="11"/>
      <c r="E180" s="8"/>
      <c r="F180" s="9">
        <v>9073.7999999999993</v>
      </c>
      <c r="I180" s="7" t="s">
        <v>9</v>
      </c>
      <c r="J180" s="5" t="s">
        <v>93</v>
      </c>
    </row>
    <row r="181" spans="1:10">
      <c r="A181" s="5" t="s">
        <v>374</v>
      </c>
      <c r="B181" s="6">
        <v>44811.796012766201</v>
      </c>
      <c r="C181" s="5" t="s">
        <v>80</v>
      </c>
      <c r="D181" s="11"/>
      <c r="E181" s="8"/>
      <c r="F181" s="9">
        <v>11843.2</v>
      </c>
      <c r="I181" s="7" t="s">
        <v>9</v>
      </c>
      <c r="J181" s="8" t="s">
        <v>94</v>
      </c>
    </row>
    <row r="182" spans="1:10">
      <c r="A182" s="5" t="s">
        <v>374</v>
      </c>
      <c r="B182" s="6">
        <v>44811.796012766201</v>
      </c>
      <c r="C182" s="5" t="s">
        <v>80</v>
      </c>
      <c r="D182" s="11"/>
      <c r="E182" s="8"/>
      <c r="F182" s="9">
        <v>12648.8</v>
      </c>
      <c r="I182" s="7" t="s">
        <v>9</v>
      </c>
      <c r="J182" s="5" t="s">
        <v>86</v>
      </c>
    </row>
    <row r="183" spans="1:10">
      <c r="A183" s="5" t="s">
        <v>374</v>
      </c>
      <c r="B183" s="6">
        <v>44811.796012766201</v>
      </c>
      <c r="C183" s="5" t="s">
        <v>80</v>
      </c>
      <c r="D183" s="11"/>
      <c r="E183" s="8"/>
      <c r="F183" s="9">
        <v>16088.2</v>
      </c>
      <c r="I183" s="7" t="s">
        <v>9</v>
      </c>
      <c r="J183" s="5" t="s">
        <v>95</v>
      </c>
    </row>
    <row r="184" spans="1:10">
      <c r="A184" s="5" t="s">
        <v>374</v>
      </c>
      <c r="B184" s="6">
        <v>44811.796012766201</v>
      </c>
      <c r="C184" s="5" t="s">
        <v>80</v>
      </c>
      <c r="D184" s="11"/>
      <c r="E184" s="8"/>
      <c r="F184" s="9">
        <v>6360.6</v>
      </c>
      <c r="I184" s="7" t="s">
        <v>9</v>
      </c>
      <c r="J184" s="8" t="s">
        <v>96</v>
      </c>
    </row>
    <row r="185" spans="1:10">
      <c r="A185" s="5" t="s">
        <v>374</v>
      </c>
      <c r="B185" s="6">
        <v>44811.796012766201</v>
      </c>
      <c r="C185" s="5" t="s">
        <v>80</v>
      </c>
      <c r="D185" s="11"/>
      <c r="E185" s="8"/>
      <c r="F185" s="9">
        <v>6757.8</v>
      </c>
      <c r="I185" s="7" t="s">
        <v>9</v>
      </c>
      <c r="J185" s="8" t="s">
        <v>97</v>
      </c>
    </row>
    <row r="186" spans="1:10">
      <c r="A186" s="5" t="s">
        <v>374</v>
      </c>
      <c r="B186" s="6">
        <v>44811.796012766201</v>
      </c>
      <c r="C186" s="5" t="s">
        <v>80</v>
      </c>
      <c r="D186" s="11"/>
      <c r="E186" s="8"/>
      <c r="F186" s="9">
        <v>9302.2999999999993</v>
      </c>
      <c r="I186" s="7" t="s">
        <v>9</v>
      </c>
      <c r="J186" s="8" t="s">
        <v>98</v>
      </c>
    </row>
    <row r="187" spans="1:10">
      <c r="A187" s="5" t="s">
        <v>374</v>
      </c>
      <c r="B187" s="6">
        <v>44811.796012766201</v>
      </c>
      <c r="C187" s="5" t="s">
        <v>80</v>
      </c>
      <c r="D187" s="11"/>
      <c r="E187" s="8"/>
      <c r="F187" s="9">
        <v>30243.3</v>
      </c>
      <c r="I187" s="7" t="s">
        <v>9</v>
      </c>
      <c r="J187" s="8" t="s">
        <v>99</v>
      </c>
    </row>
    <row r="188" spans="1:10">
      <c r="A188" s="5" t="s">
        <v>374</v>
      </c>
      <c r="B188" s="6">
        <v>44811.796012766201</v>
      </c>
      <c r="C188" s="5" t="s">
        <v>80</v>
      </c>
      <c r="D188" s="11"/>
      <c r="E188" s="8"/>
      <c r="F188" s="9">
        <v>11114.8</v>
      </c>
      <c r="I188" s="7" t="s">
        <v>9</v>
      </c>
      <c r="J188" s="8" t="s">
        <v>100</v>
      </c>
    </row>
    <row r="189" spans="1:10">
      <c r="A189" s="5" t="s">
        <v>374</v>
      </c>
      <c r="B189" s="6">
        <v>44811.796012766201</v>
      </c>
      <c r="C189" s="5" t="s">
        <v>80</v>
      </c>
      <c r="D189" s="11"/>
      <c r="E189" s="8"/>
      <c r="F189" s="9">
        <v>14484.5</v>
      </c>
      <c r="I189" s="7" t="s">
        <v>9</v>
      </c>
      <c r="J189" s="8" t="s">
        <v>375</v>
      </c>
    </row>
    <row r="190" spans="1:10">
      <c r="A190" s="5" t="s">
        <v>374</v>
      </c>
      <c r="B190" s="6">
        <v>44811.796012766201</v>
      </c>
      <c r="C190" s="5" t="s">
        <v>80</v>
      </c>
      <c r="D190" s="11"/>
      <c r="E190" s="8"/>
      <c r="F190" s="9">
        <v>54262.6</v>
      </c>
      <c r="I190" s="7" t="s">
        <v>9</v>
      </c>
      <c r="J190" s="8" t="s">
        <v>84</v>
      </c>
    </row>
    <row r="191" spans="1:10">
      <c r="A191" s="10" t="s">
        <v>15</v>
      </c>
      <c r="B191" s="3"/>
      <c r="C191" s="3"/>
      <c r="D191" s="11"/>
      <c r="E191" s="8"/>
      <c r="F191" s="33">
        <f>SUM(F160:G190)</f>
        <v>283329.89999999997</v>
      </c>
      <c r="H191" s="9"/>
      <c r="I191" s="7"/>
      <c r="J191" s="8"/>
    </row>
    <row r="192" spans="1:10" ht="15.75">
      <c r="A192" s="12" t="s">
        <v>16</v>
      </c>
      <c r="B192" s="12" t="s">
        <v>17</v>
      </c>
      <c r="C192" s="12" t="s">
        <v>18</v>
      </c>
      <c r="D192" s="21">
        <v>111772162</v>
      </c>
      <c r="E192" s="8"/>
      <c r="H192" s="9"/>
      <c r="I192" s="7"/>
      <c r="J192" s="8"/>
    </row>
    <row r="195" spans="1:10">
      <c r="A195" s="1" t="s">
        <v>0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3" t="s">
        <v>399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103" t="s">
        <v>0</v>
      </c>
      <c r="B197" s="103" t="s">
        <v>2</v>
      </c>
      <c r="C197" s="103" t="s">
        <v>3</v>
      </c>
      <c r="D197" s="103" t="s">
        <v>4</v>
      </c>
      <c r="E197" s="103" t="s">
        <v>5</v>
      </c>
      <c r="F197" s="105" t="s">
        <v>6</v>
      </c>
      <c r="G197" s="106"/>
      <c r="H197" s="107"/>
      <c r="I197" s="103" t="s">
        <v>7</v>
      </c>
      <c r="J197" s="103" t="s">
        <v>8</v>
      </c>
    </row>
    <row r="198" spans="1:10">
      <c r="A198" s="104"/>
      <c r="B198" s="104"/>
      <c r="C198" s="104"/>
      <c r="D198" s="104"/>
      <c r="E198" s="104"/>
      <c r="F198" s="46" t="s">
        <v>9</v>
      </c>
      <c r="G198" s="46" t="s">
        <v>10</v>
      </c>
      <c r="H198" s="46" t="s">
        <v>11</v>
      </c>
      <c r="I198" s="104"/>
      <c r="J198" s="104"/>
    </row>
    <row r="199" spans="1:10">
      <c r="A199" s="5" t="s">
        <v>415</v>
      </c>
      <c r="B199" s="6">
        <v>44812.797399756942</v>
      </c>
      <c r="C199" s="5" t="s">
        <v>80</v>
      </c>
      <c r="D199" s="11"/>
      <c r="E199" s="8"/>
      <c r="G199" s="9">
        <v>12230.1</v>
      </c>
      <c r="I199" s="7" t="s">
        <v>10</v>
      </c>
      <c r="J199" s="5" t="s">
        <v>83</v>
      </c>
    </row>
    <row r="200" spans="1:10">
      <c r="A200" s="5" t="s">
        <v>415</v>
      </c>
      <c r="B200" s="6">
        <v>44812.797399756942</v>
      </c>
      <c r="C200" s="5" t="s">
        <v>80</v>
      </c>
      <c r="D200" s="13">
        <v>45143180378</v>
      </c>
      <c r="E200" s="8" t="s">
        <v>81</v>
      </c>
      <c r="H200" s="9">
        <v>1606.42</v>
      </c>
      <c r="I200" s="5" t="s">
        <v>22</v>
      </c>
      <c r="J200" s="5" t="s">
        <v>225</v>
      </c>
    </row>
    <row r="201" spans="1:10">
      <c r="A201" s="5" t="s">
        <v>415</v>
      </c>
      <c r="B201" s="6">
        <v>44812.797399756942</v>
      </c>
      <c r="C201" s="5" t="s">
        <v>80</v>
      </c>
      <c r="D201" s="13">
        <v>45132809866</v>
      </c>
      <c r="E201" s="8" t="s">
        <v>81</v>
      </c>
      <c r="H201" s="9">
        <v>753.95</v>
      </c>
      <c r="I201" s="5" t="s">
        <v>22</v>
      </c>
      <c r="J201" s="5" t="s">
        <v>225</v>
      </c>
    </row>
    <row r="202" spans="1:10">
      <c r="A202" s="5" t="s">
        <v>415</v>
      </c>
      <c r="B202" s="6">
        <v>44812.797399756942</v>
      </c>
      <c r="C202" s="5" t="s">
        <v>80</v>
      </c>
      <c r="D202" s="13">
        <v>53312019368</v>
      </c>
      <c r="E202" s="8" t="s">
        <v>81</v>
      </c>
      <c r="H202" s="9">
        <v>280.14</v>
      </c>
      <c r="I202" s="5" t="s">
        <v>22</v>
      </c>
      <c r="J202" s="5" t="s">
        <v>225</v>
      </c>
    </row>
    <row r="203" spans="1:10">
      <c r="A203" s="5" t="s">
        <v>415</v>
      </c>
      <c r="B203" s="6">
        <v>44812.797399756942</v>
      </c>
      <c r="C203" s="5" t="s">
        <v>80</v>
      </c>
      <c r="D203" s="13">
        <v>45152805447</v>
      </c>
      <c r="E203" s="8" t="s">
        <v>81</v>
      </c>
      <c r="H203" s="9">
        <v>1343.39</v>
      </c>
      <c r="I203" s="5" t="s">
        <v>22</v>
      </c>
      <c r="J203" s="5" t="s">
        <v>225</v>
      </c>
    </row>
    <row r="204" spans="1:10">
      <c r="A204" s="5" t="s">
        <v>415</v>
      </c>
      <c r="B204" s="6">
        <v>44812.797399756942</v>
      </c>
      <c r="C204" s="5" t="s">
        <v>80</v>
      </c>
      <c r="D204" s="13">
        <v>45152805740</v>
      </c>
      <c r="E204" s="8" t="s">
        <v>81</v>
      </c>
      <c r="H204" s="9">
        <v>4625.6000000000004</v>
      </c>
      <c r="I204" s="5" t="s">
        <v>22</v>
      </c>
      <c r="J204" s="8" t="s">
        <v>84</v>
      </c>
    </row>
    <row r="205" spans="1:10">
      <c r="A205" s="5" t="s">
        <v>415</v>
      </c>
      <c r="B205" s="6">
        <v>44812.797399756942</v>
      </c>
      <c r="C205" s="5" t="s">
        <v>80</v>
      </c>
      <c r="D205" s="13">
        <v>53312019381</v>
      </c>
      <c r="E205" s="8" t="s">
        <v>81</v>
      </c>
      <c r="H205" s="9">
        <v>1074</v>
      </c>
      <c r="I205" s="5" t="s">
        <v>22</v>
      </c>
      <c r="J205" s="5" t="s">
        <v>225</v>
      </c>
    </row>
    <row r="206" spans="1:10">
      <c r="A206" s="5" t="s">
        <v>415</v>
      </c>
      <c r="B206" s="6">
        <v>44812.797399756942</v>
      </c>
      <c r="C206" s="5" t="s">
        <v>80</v>
      </c>
      <c r="D206" s="13">
        <v>53412017848</v>
      </c>
      <c r="E206" s="8" t="s">
        <v>81</v>
      </c>
      <c r="H206" s="9">
        <v>115.23</v>
      </c>
      <c r="I206" s="5" t="s">
        <v>22</v>
      </c>
      <c r="J206" s="5" t="s">
        <v>225</v>
      </c>
    </row>
    <row r="207" spans="1:10">
      <c r="A207" s="5" t="s">
        <v>415</v>
      </c>
      <c r="B207" s="6">
        <v>44812.797399756942</v>
      </c>
      <c r="C207" s="5" t="s">
        <v>80</v>
      </c>
      <c r="D207" s="13">
        <v>45122929166</v>
      </c>
      <c r="E207" s="8" t="s">
        <v>81</v>
      </c>
      <c r="H207" s="9">
        <v>235.95</v>
      </c>
      <c r="I207" s="5" t="s">
        <v>22</v>
      </c>
      <c r="J207" s="5" t="s">
        <v>225</v>
      </c>
    </row>
    <row r="208" spans="1:10">
      <c r="A208" s="5" t="s">
        <v>415</v>
      </c>
      <c r="B208" s="6">
        <v>44812.797399756942</v>
      </c>
      <c r="C208" s="5" t="s">
        <v>80</v>
      </c>
      <c r="D208" s="13">
        <v>45162904273</v>
      </c>
      <c r="E208" s="8" t="s">
        <v>81</v>
      </c>
      <c r="H208" s="9">
        <v>73.62</v>
      </c>
      <c r="I208" s="5" t="s">
        <v>22</v>
      </c>
      <c r="J208" s="5" t="s">
        <v>225</v>
      </c>
    </row>
    <row r="209" spans="1:10">
      <c r="A209" s="5" t="s">
        <v>415</v>
      </c>
      <c r="B209" s="6">
        <v>44812.797399756942</v>
      </c>
      <c r="C209" s="5" t="s">
        <v>80</v>
      </c>
      <c r="D209" s="13">
        <v>45152805770</v>
      </c>
      <c r="E209" s="8" t="s">
        <v>81</v>
      </c>
      <c r="H209" s="9">
        <v>136.68</v>
      </c>
      <c r="I209" s="5" t="s">
        <v>22</v>
      </c>
      <c r="J209" s="5" t="s">
        <v>225</v>
      </c>
    </row>
    <row r="210" spans="1:10">
      <c r="A210" s="5" t="s">
        <v>415</v>
      </c>
      <c r="B210" s="6">
        <v>44812.797399756942</v>
      </c>
      <c r="C210" s="5" t="s">
        <v>80</v>
      </c>
      <c r="D210" s="13">
        <v>53612026987</v>
      </c>
      <c r="E210" s="8" t="s">
        <v>81</v>
      </c>
      <c r="H210" s="9">
        <v>153.4</v>
      </c>
      <c r="I210" s="5" t="s">
        <v>22</v>
      </c>
      <c r="J210" s="5" t="s">
        <v>225</v>
      </c>
    </row>
    <row r="211" spans="1:10">
      <c r="A211" s="5" t="s">
        <v>415</v>
      </c>
      <c r="B211" s="6">
        <v>44812.797399756942</v>
      </c>
      <c r="C211" s="5" t="s">
        <v>80</v>
      </c>
      <c r="D211" s="13">
        <v>51516750253</v>
      </c>
      <c r="E211" s="8" t="s">
        <v>81</v>
      </c>
      <c r="H211" s="9">
        <v>768</v>
      </c>
      <c r="I211" s="5" t="s">
        <v>22</v>
      </c>
      <c r="J211" s="5" t="s">
        <v>225</v>
      </c>
    </row>
    <row r="212" spans="1:10">
      <c r="A212" s="5" t="s">
        <v>415</v>
      </c>
      <c r="B212" s="6">
        <v>44812.797399756942</v>
      </c>
      <c r="C212" s="5" t="s">
        <v>80</v>
      </c>
      <c r="D212" s="13">
        <v>45162904645</v>
      </c>
      <c r="E212" s="8" t="s">
        <v>81</v>
      </c>
      <c r="H212" s="9">
        <v>1381.08</v>
      </c>
      <c r="I212" s="5" t="s">
        <v>22</v>
      </c>
      <c r="J212" s="5" t="s">
        <v>225</v>
      </c>
    </row>
    <row r="213" spans="1:10">
      <c r="A213" s="5" t="s">
        <v>415</v>
      </c>
      <c r="B213" s="6">
        <v>44812.797399756942</v>
      </c>
      <c r="C213" s="5" t="s">
        <v>80</v>
      </c>
      <c r="D213" s="13">
        <v>45112945731</v>
      </c>
      <c r="E213" s="8" t="s">
        <v>81</v>
      </c>
      <c r="H213" s="9">
        <v>3269.31</v>
      </c>
      <c r="I213" s="5" t="s">
        <v>22</v>
      </c>
      <c r="J213" s="5" t="s">
        <v>83</v>
      </c>
    </row>
    <row r="214" spans="1:10">
      <c r="A214" s="5" t="s">
        <v>415</v>
      </c>
      <c r="B214" s="6">
        <v>44812.797399756942</v>
      </c>
      <c r="C214" s="5" t="s">
        <v>80</v>
      </c>
      <c r="D214" s="13">
        <v>45112944791</v>
      </c>
      <c r="E214" s="8" t="s">
        <v>81</v>
      </c>
      <c r="H214" s="9">
        <v>30643.9</v>
      </c>
      <c r="I214" s="5" t="s">
        <v>22</v>
      </c>
      <c r="J214" s="5" t="s">
        <v>83</v>
      </c>
    </row>
    <row r="215" spans="1:10">
      <c r="A215" s="5" t="s">
        <v>417</v>
      </c>
      <c r="B215" s="6">
        <v>44812.797399756942</v>
      </c>
      <c r="C215" s="5" t="s">
        <v>80</v>
      </c>
      <c r="D215" s="11"/>
      <c r="E215" s="8"/>
      <c r="F215" s="9">
        <v>10502.4</v>
      </c>
      <c r="I215" s="7" t="s">
        <v>9</v>
      </c>
      <c r="J215" s="8" t="s">
        <v>94</v>
      </c>
    </row>
    <row r="216" spans="1:10">
      <c r="A216" s="5" t="s">
        <v>415</v>
      </c>
      <c r="B216" s="6">
        <v>44812.797399756942</v>
      </c>
      <c r="C216" s="5" t="s">
        <v>80</v>
      </c>
      <c r="D216" s="11"/>
      <c r="E216" s="8"/>
      <c r="F216" s="9">
        <v>7058.8</v>
      </c>
      <c r="I216" s="7" t="s">
        <v>9</v>
      </c>
      <c r="J216" s="5" t="s">
        <v>87</v>
      </c>
    </row>
    <row r="217" spans="1:10">
      <c r="A217" s="5" t="s">
        <v>415</v>
      </c>
      <c r="B217" s="6">
        <v>44812.797399756942</v>
      </c>
      <c r="C217" s="5" t="s">
        <v>80</v>
      </c>
      <c r="D217" s="11"/>
      <c r="E217" s="8"/>
      <c r="F217" s="9">
        <v>12660.8</v>
      </c>
      <c r="I217" s="7" t="s">
        <v>9</v>
      </c>
      <c r="J217" s="5" t="s">
        <v>88</v>
      </c>
    </row>
    <row r="218" spans="1:10">
      <c r="A218" s="5" t="s">
        <v>415</v>
      </c>
      <c r="B218" s="6">
        <v>44812.797399756942</v>
      </c>
      <c r="C218" s="5" t="s">
        <v>80</v>
      </c>
      <c r="D218" s="11"/>
      <c r="E218" s="8"/>
      <c r="F218" s="9">
        <v>27288.6</v>
      </c>
      <c r="I218" s="7" t="s">
        <v>9</v>
      </c>
      <c r="J218" s="5" t="s">
        <v>83</v>
      </c>
    </row>
    <row r="219" spans="1:10">
      <c r="A219" s="5" t="s">
        <v>415</v>
      </c>
      <c r="B219" s="6">
        <v>44812.797399756942</v>
      </c>
      <c r="C219" s="5" t="s">
        <v>80</v>
      </c>
      <c r="D219" s="11"/>
      <c r="E219" s="8"/>
      <c r="F219" s="9">
        <v>9395.7999999999993</v>
      </c>
      <c r="I219" s="7" t="s">
        <v>9</v>
      </c>
      <c r="J219" s="8" t="s">
        <v>90</v>
      </c>
    </row>
    <row r="220" spans="1:10">
      <c r="A220" s="5" t="s">
        <v>415</v>
      </c>
      <c r="B220" s="6">
        <v>44812.797399756942</v>
      </c>
      <c r="C220" s="5" t="s">
        <v>80</v>
      </c>
      <c r="D220" s="11"/>
      <c r="E220" s="8"/>
      <c r="F220" s="9">
        <v>12426</v>
      </c>
      <c r="I220" s="7" t="s">
        <v>9</v>
      </c>
      <c r="J220" s="5" t="s">
        <v>91</v>
      </c>
    </row>
    <row r="221" spans="1:10">
      <c r="A221" s="5" t="s">
        <v>415</v>
      </c>
      <c r="B221" s="6">
        <v>44812.797399756942</v>
      </c>
      <c r="C221" s="5" t="s">
        <v>80</v>
      </c>
      <c r="D221" s="11"/>
      <c r="E221" s="8"/>
      <c r="F221" s="9">
        <v>9042.7000000000007</v>
      </c>
      <c r="I221" s="7" t="s">
        <v>9</v>
      </c>
      <c r="J221" s="5" t="s">
        <v>92</v>
      </c>
    </row>
    <row r="222" spans="1:10">
      <c r="A222" s="5" t="s">
        <v>415</v>
      </c>
      <c r="B222" s="6">
        <v>44812.797399756942</v>
      </c>
      <c r="C222" s="5" t="s">
        <v>80</v>
      </c>
      <c r="D222" s="11"/>
      <c r="E222" s="8"/>
      <c r="F222" s="9">
        <v>19900</v>
      </c>
      <c r="I222" s="7" t="s">
        <v>9</v>
      </c>
      <c r="J222" s="5" t="s">
        <v>93</v>
      </c>
    </row>
    <row r="223" spans="1:10">
      <c r="A223" s="5" t="s">
        <v>415</v>
      </c>
      <c r="B223" s="6">
        <v>44812.797399756942</v>
      </c>
      <c r="C223" s="5" t="s">
        <v>80</v>
      </c>
      <c r="D223" s="11"/>
      <c r="E223" s="8"/>
      <c r="F223" s="9">
        <v>10277</v>
      </c>
      <c r="I223" s="7" t="s">
        <v>9</v>
      </c>
      <c r="J223" s="5" t="s">
        <v>86</v>
      </c>
    </row>
    <row r="224" spans="1:10">
      <c r="A224" s="5" t="s">
        <v>415</v>
      </c>
      <c r="B224" s="6">
        <v>44812.797399756942</v>
      </c>
      <c r="C224" s="5" t="s">
        <v>80</v>
      </c>
      <c r="D224" s="11"/>
      <c r="E224" s="8"/>
      <c r="F224" s="9">
        <v>10193.6</v>
      </c>
      <c r="I224" s="7" t="s">
        <v>9</v>
      </c>
      <c r="J224" s="5" t="s">
        <v>95</v>
      </c>
    </row>
    <row r="225" spans="1:10">
      <c r="A225" s="5" t="s">
        <v>415</v>
      </c>
      <c r="B225" s="6">
        <v>44812.797399756942</v>
      </c>
      <c r="C225" s="5" t="s">
        <v>80</v>
      </c>
      <c r="D225" s="11"/>
      <c r="E225" s="8"/>
      <c r="F225" s="9">
        <v>9145.7999999999993</v>
      </c>
      <c r="I225" s="7" t="s">
        <v>9</v>
      </c>
      <c r="J225" s="8" t="s">
        <v>96</v>
      </c>
    </row>
    <row r="226" spans="1:10">
      <c r="A226" s="5" t="s">
        <v>415</v>
      </c>
      <c r="B226" s="6">
        <v>44812.797399756942</v>
      </c>
      <c r="C226" s="5" t="s">
        <v>80</v>
      </c>
      <c r="D226" s="11"/>
      <c r="E226" s="8"/>
      <c r="F226" s="9">
        <v>9029.2000000000007</v>
      </c>
      <c r="I226" s="7" t="s">
        <v>9</v>
      </c>
      <c r="J226" s="8" t="s">
        <v>97</v>
      </c>
    </row>
    <row r="227" spans="1:10">
      <c r="A227" s="5" t="s">
        <v>415</v>
      </c>
      <c r="B227" s="6">
        <v>44812.797399756942</v>
      </c>
      <c r="C227" s="5" t="s">
        <v>80</v>
      </c>
      <c r="D227" s="11"/>
      <c r="E227" s="8"/>
      <c r="F227" s="9">
        <v>9245.5</v>
      </c>
      <c r="I227" s="7" t="s">
        <v>9</v>
      </c>
      <c r="J227" s="8" t="s">
        <v>98</v>
      </c>
    </row>
    <row r="228" spans="1:10">
      <c r="A228" s="5" t="s">
        <v>415</v>
      </c>
      <c r="B228" s="6">
        <v>44812.797399756942</v>
      </c>
      <c r="C228" s="5" t="s">
        <v>80</v>
      </c>
      <c r="D228" s="11"/>
      <c r="E228" s="8"/>
      <c r="F228" s="9">
        <v>2562.4</v>
      </c>
      <c r="I228" s="7" t="s">
        <v>9</v>
      </c>
      <c r="J228" s="8" t="s">
        <v>416</v>
      </c>
    </row>
    <row r="229" spans="1:10">
      <c r="A229" s="5" t="s">
        <v>415</v>
      </c>
      <c r="B229" s="6">
        <v>44812.797399756942</v>
      </c>
      <c r="C229" s="5" t="s">
        <v>80</v>
      </c>
      <c r="D229" s="11"/>
      <c r="E229" s="8"/>
      <c r="F229" s="9">
        <v>10318</v>
      </c>
      <c r="I229" s="7" t="s">
        <v>9</v>
      </c>
      <c r="J229" s="8" t="s">
        <v>99</v>
      </c>
    </row>
    <row r="230" spans="1:10">
      <c r="A230" s="5" t="s">
        <v>415</v>
      </c>
      <c r="B230" s="6">
        <v>44812.797399756942</v>
      </c>
      <c r="C230" s="5" t="s">
        <v>80</v>
      </c>
      <c r="D230" s="11"/>
      <c r="E230" s="8"/>
      <c r="F230" s="9">
        <v>12227</v>
      </c>
      <c r="I230" s="7" t="s">
        <v>9</v>
      </c>
      <c r="J230" s="8" t="s">
        <v>100</v>
      </c>
    </row>
    <row r="231" spans="1:10">
      <c r="A231" s="5" t="s">
        <v>415</v>
      </c>
      <c r="B231" s="6">
        <v>44812.797399756942</v>
      </c>
      <c r="C231" s="5" t="s">
        <v>80</v>
      </c>
      <c r="D231" s="11"/>
      <c r="E231" s="8"/>
      <c r="F231" s="9">
        <v>6201.5</v>
      </c>
      <c r="I231" s="7" t="s">
        <v>9</v>
      </c>
      <c r="J231" s="8" t="s">
        <v>375</v>
      </c>
    </row>
    <row r="232" spans="1:10">
      <c r="A232" s="5" t="s">
        <v>415</v>
      </c>
      <c r="B232" s="6">
        <v>44812.797399756942</v>
      </c>
      <c r="C232" s="5" t="s">
        <v>80</v>
      </c>
      <c r="D232" s="11"/>
      <c r="E232" s="8"/>
      <c r="F232" s="9">
        <v>142188.26</v>
      </c>
      <c r="I232" s="7" t="s">
        <v>9</v>
      </c>
      <c r="J232" s="8" t="s">
        <v>84</v>
      </c>
    </row>
    <row r="233" spans="1:10">
      <c r="A233" s="10" t="s">
        <v>15</v>
      </c>
      <c r="B233" s="3"/>
      <c r="C233" s="3"/>
      <c r="D233" s="16">
        <f>323113.9+17406.96</f>
        <v>340520.86000000004</v>
      </c>
      <c r="E233" s="53">
        <f>D233-F233</f>
        <v>-1372.5999999999185</v>
      </c>
      <c r="F233" s="34">
        <f>SUM(F199:G232)</f>
        <v>341893.45999999996</v>
      </c>
      <c r="H233" s="9"/>
      <c r="I233" s="7"/>
      <c r="J233" s="5"/>
    </row>
    <row r="234" spans="1:10">
      <c r="A234" s="12" t="s">
        <v>16</v>
      </c>
      <c r="B234" s="12" t="s">
        <v>17</v>
      </c>
      <c r="C234" s="12" t="s">
        <v>18</v>
      </c>
      <c r="D234" s="11"/>
      <c r="E234" s="8"/>
      <c r="H234" s="9"/>
      <c r="I234" s="7"/>
      <c r="J234" s="5"/>
    </row>
    <row r="235" spans="1:10" ht="15.75">
      <c r="D235" s="21">
        <v>111803088</v>
      </c>
    </row>
    <row r="236" spans="1:10" ht="15.75">
      <c r="D236" s="21">
        <v>111803154</v>
      </c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441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3" t="s">
        <v>0</v>
      </c>
      <c r="B246" s="103" t="s">
        <v>2</v>
      </c>
      <c r="C246" s="103" t="s">
        <v>3</v>
      </c>
      <c r="D246" s="103" t="s">
        <v>4</v>
      </c>
      <c r="E246" s="103" t="s">
        <v>5</v>
      </c>
      <c r="F246" s="105" t="s">
        <v>6</v>
      </c>
      <c r="G246" s="106"/>
      <c r="H246" s="107"/>
      <c r="I246" s="103" t="s">
        <v>7</v>
      </c>
      <c r="J246" s="103" t="s">
        <v>8</v>
      </c>
    </row>
    <row r="247" spans="1:10">
      <c r="A247" s="104"/>
      <c r="B247" s="104"/>
      <c r="C247" s="104"/>
      <c r="D247" s="104"/>
      <c r="E247" s="104"/>
      <c r="F247" s="46" t="s">
        <v>9</v>
      </c>
      <c r="G247" s="46" t="s">
        <v>10</v>
      </c>
      <c r="H247" s="46" t="s">
        <v>11</v>
      </c>
      <c r="I247" s="104"/>
      <c r="J247" s="104"/>
    </row>
    <row r="248" spans="1:10">
      <c r="A248" s="5" t="s">
        <v>472</v>
      </c>
      <c r="B248" s="6">
        <v>44813.815827962964</v>
      </c>
      <c r="C248" s="5" t="s">
        <v>80</v>
      </c>
      <c r="D248" s="11"/>
      <c r="E248" s="8"/>
      <c r="G248" s="9">
        <v>9120.08</v>
      </c>
      <c r="I248" s="7" t="s">
        <v>10</v>
      </c>
      <c r="J248" s="5" t="s">
        <v>83</v>
      </c>
    </row>
    <row r="249" spans="1:10">
      <c r="A249" s="5" t="s">
        <v>473</v>
      </c>
      <c r="B249" s="6">
        <v>44813.815827962964</v>
      </c>
      <c r="C249" s="5" t="s">
        <v>80</v>
      </c>
      <c r="D249" s="13">
        <v>45162906841</v>
      </c>
      <c r="E249" s="8" t="s">
        <v>81</v>
      </c>
      <c r="H249" s="9">
        <v>3959.36</v>
      </c>
      <c r="I249" s="5" t="s">
        <v>22</v>
      </c>
      <c r="J249" s="5" t="s">
        <v>83</v>
      </c>
    </row>
    <row r="250" spans="1:10">
      <c r="A250" s="5" t="s">
        <v>472</v>
      </c>
      <c r="B250" s="6">
        <v>44813.815827962964</v>
      </c>
      <c r="C250" s="5" t="s">
        <v>80</v>
      </c>
      <c r="D250" s="11">
        <v>4255858</v>
      </c>
      <c r="E250" s="5" t="s">
        <v>73</v>
      </c>
      <c r="H250" s="9">
        <v>105711.62</v>
      </c>
      <c r="I250" s="5" t="s">
        <v>22</v>
      </c>
      <c r="J250" s="5" t="s">
        <v>225</v>
      </c>
    </row>
    <row r="251" spans="1:10">
      <c r="A251" s="5" t="s">
        <v>472</v>
      </c>
      <c r="B251" s="6">
        <v>44813.815827962964</v>
      </c>
      <c r="C251" s="5" t="s">
        <v>80</v>
      </c>
      <c r="D251" s="13">
        <v>53712036376</v>
      </c>
      <c r="E251" s="8" t="s">
        <v>81</v>
      </c>
      <c r="H251" s="9">
        <v>292.92</v>
      </c>
      <c r="I251" s="5" t="s">
        <v>22</v>
      </c>
      <c r="J251" s="5" t="s">
        <v>225</v>
      </c>
    </row>
    <row r="252" spans="1:10">
      <c r="A252" s="5" t="s">
        <v>472</v>
      </c>
      <c r="B252" s="6">
        <v>44813.815827962964</v>
      </c>
      <c r="C252" s="5" t="s">
        <v>80</v>
      </c>
      <c r="D252" s="13">
        <v>53412019721</v>
      </c>
      <c r="E252" s="8" t="s">
        <v>81</v>
      </c>
      <c r="H252" s="9">
        <v>263.77999999999997</v>
      </c>
      <c r="I252" s="5" t="s">
        <v>22</v>
      </c>
      <c r="J252" s="5" t="s">
        <v>225</v>
      </c>
    </row>
    <row r="253" spans="1:10">
      <c r="A253" s="5" t="s">
        <v>472</v>
      </c>
      <c r="B253" s="6">
        <v>44813.815827962964</v>
      </c>
      <c r="C253" s="5" t="s">
        <v>80</v>
      </c>
      <c r="D253" s="13">
        <v>45172875761</v>
      </c>
      <c r="E253" s="8" t="s">
        <v>81</v>
      </c>
      <c r="H253" s="9">
        <v>7717.76</v>
      </c>
      <c r="I253" s="5" t="s">
        <v>22</v>
      </c>
      <c r="J253" s="5" t="s">
        <v>225</v>
      </c>
    </row>
    <row r="254" spans="1:10">
      <c r="A254" s="5" t="s">
        <v>472</v>
      </c>
      <c r="B254" s="6">
        <v>44813.815827962964</v>
      </c>
      <c r="C254" s="5" t="s">
        <v>80</v>
      </c>
      <c r="D254" s="13">
        <v>45172876241</v>
      </c>
      <c r="E254" s="8" t="s">
        <v>81</v>
      </c>
      <c r="H254" s="9">
        <v>1581.2</v>
      </c>
      <c r="I254" s="5" t="s">
        <v>22</v>
      </c>
      <c r="J254" s="5" t="s">
        <v>225</v>
      </c>
    </row>
    <row r="255" spans="1:10">
      <c r="A255" s="5" t="s">
        <v>472</v>
      </c>
      <c r="B255" s="6">
        <v>44813.815827962964</v>
      </c>
      <c r="C255" s="5" t="s">
        <v>80</v>
      </c>
      <c r="D255" s="13">
        <v>45132813599</v>
      </c>
      <c r="E255" s="8" t="s">
        <v>81</v>
      </c>
      <c r="H255" s="9">
        <v>679.78</v>
      </c>
      <c r="I255" s="5" t="s">
        <v>22</v>
      </c>
      <c r="J255" s="5" t="s">
        <v>225</v>
      </c>
    </row>
    <row r="256" spans="1:10">
      <c r="A256" s="5" t="s">
        <v>472</v>
      </c>
      <c r="B256" s="6">
        <v>44813.815827962964</v>
      </c>
      <c r="C256" s="5" t="s">
        <v>80</v>
      </c>
      <c r="D256" s="13">
        <v>45112948861</v>
      </c>
      <c r="E256" s="8" t="s">
        <v>81</v>
      </c>
      <c r="H256" s="9">
        <v>434.98</v>
      </c>
      <c r="I256" s="5" t="s">
        <v>22</v>
      </c>
      <c r="J256" s="5" t="s">
        <v>225</v>
      </c>
    </row>
    <row r="257" spans="1:10">
      <c r="A257" s="5" t="s">
        <v>472</v>
      </c>
      <c r="B257" s="6">
        <v>44813.815827962964</v>
      </c>
      <c r="C257" s="5" t="s">
        <v>80</v>
      </c>
      <c r="D257" s="13">
        <v>52516035323</v>
      </c>
      <c r="E257" s="8" t="s">
        <v>81</v>
      </c>
      <c r="H257" s="9">
        <v>1880</v>
      </c>
      <c r="I257" s="5" t="s">
        <v>22</v>
      </c>
      <c r="J257" s="5" t="s">
        <v>83</v>
      </c>
    </row>
    <row r="258" spans="1:10">
      <c r="A258" s="5" t="s">
        <v>472</v>
      </c>
      <c r="B258" s="6">
        <v>44813.815827962964</v>
      </c>
      <c r="C258" s="5" t="s">
        <v>80</v>
      </c>
      <c r="D258" s="11"/>
      <c r="E258" s="8"/>
      <c r="F258" s="9">
        <v>8377</v>
      </c>
      <c r="I258" s="7" t="s">
        <v>9</v>
      </c>
      <c r="J258" s="5" t="s">
        <v>87</v>
      </c>
    </row>
    <row r="259" spans="1:10">
      <c r="A259" s="5" t="s">
        <v>472</v>
      </c>
      <c r="B259" s="6">
        <v>44813.815827962964</v>
      </c>
      <c r="C259" s="5" t="s">
        <v>80</v>
      </c>
      <c r="D259" s="11"/>
      <c r="E259" s="8"/>
      <c r="F259" s="9">
        <v>24704.7</v>
      </c>
      <c r="I259" s="7" t="s">
        <v>9</v>
      </c>
      <c r="J259" s="5" t="s">
        <v>88</v>
      </c>
    </row>
    <row r="260" spans="1:10">
      <c r="A260" s="5" t="s">
        <v>472</v>
      </c>
      <c r="B260" s="6">
        <v>44813.815827962964</v>
      </c>
      <c r="C260" s="5" t="s">
        <v>80</v>
      </c>
      <c r="D260" s="11"/>
      <c r="E260" s="8"/>
      <c r="F260" s="9">
        <v>48320.7</v>
      </c>
      <c r="I260" s="7" t="s">
        <v>9</v>
      </c>
      <c r="J260" s="5" t="s">
        <v>83</v>
      </c>
    </row>
    <row r="261" spans="1:10">
      <c r="A261" s="5" t="s">
        <v>472</v>
      </c>
      <c r="B261" s="6">
        <v>44813.815827962964</v>
      </c>
      <c r="C261" s="5" t="s">
        <v>80</v>
      </c>
      <c r="D261" s="11"/>
      <c r="E261" s="8"/>
      <c r="F261" s="9">
        <v>6629</v>
      </c>
      <c r="I261" s="7" t="s">
        <v>9</v>
      </c>
      <c r="J261" s="8" t="s">
        <v>90</v>
      </c>
    </row>
    <row r="262" spans="1:10">
      <c r="A262" s="5" t="s">
        <v>472</v>
      </c>
      <c r="B262" s="6">
        <v>44813.815827962964</v>
      </c>
      <c r="C262" s="5" t="s">
        <v>80</v>
      </c>
      <c r="D262" s="11"/>
      <c r="E262" s="8"/>
      <c r="F262" s="9">
        <v>10884.6</v>
      </c>
      <c r="I262" s="7" t="s">
        <v>9</v>
      </c>
      <c r="J262" s="5" t="s">
        <v>91</v>
      </c>
    </row>
    <row r="263" spans="1:10">
      <c r="A263" s="5" t="s">
        <v>472</v>
      </c>
      <c r="B263" s="6">
        <v>44813.815827962964</v>
      </c>
      <c r="C263" s="5" t="s">
        <v>80</v>
      </c>
      <c r="D263" s="11"/>
      <c r="E263" s="8"/>
      <c r="F263" s="9">
        <v>13245.5</v>
      </c>
      <c r="I263" s="7" t="s">
        <v>9</v>
      </c>
      <c r="J263" s="5" t="s">
        <v>92</v>
      </c>
    </row>
    <row r="264" spans="1:10">
      <c r="A264" s="5" t="s">
        <v>472</v>
      </c>
      <c r="B264" s="6">
        <v>44813.815827962964</v>
      </c>
      <c r="C264" s="5" t="s">
        <v>80</v>
      </c>
      <c r="D264" s="11"/>
      <c r="E264" s="8"/>
      <c r="F264" s="9">
        <v>14169.4</v>
      </c>
      <c r="I264" s="7" t="s">
        <v>9</v>
      </c>
      <c r="J264" s="5" t="s">
        <v>93</v>
      </c>
    </row>
    <row r="265" spans="1:10">
      <c r="A265" s="5" t="s">
        <v>472</v>
      </c>
      <c r="B265" s="6">
        <v>44813.815827962964</v>
      </c>
      <c r="C265" s="5" t="s">
        <v>80</v>
      </c>
      <c r="D265" s="11"/>
      <c r="E265" s="8"/>
      <c r="F265" s="9">
        <v>10439</v>
      </c>
      <c r="I265" s="7" t="s">
        <v>9</v>
      </c>
      <c r="J265" s="8" t="s">
        <v>94</v>
      </c>
    </row>
    <row r="266" spans="1:10">
      <c r="A266" s="5" t="s">
        <v>472</v>
      </c>
      <c r="B266" s="6">
        <v>44813.815827962964</v>
      </c>
      <c r="C266" s="5" t="s">
        <v>80</v>
      </c>
      <c r="D266" s="11"/>
      <c r="E266" s="8"/>
      <c r="F266" s="9">
        <v>9182.7000000000007</v>
      </c>
      <c r="I266" s="7" t="s">
        <v>9</v>
      </c>
      <c r="J266" s="5" t="s">
        <v>86</v>
      </c>
    </row>
    <row r="267" spans="1:10">
      <c r="A267" s="5" t="s">
        <v>472</v>
      </c>
      <c r="B267" s="6">
        <v>44813.815827962964</v>
      </c>
      <c r="C267" s="5" t="s">
        <v>80</v>
      </c>
      <c r="D267" s="11"/>
      <c r="E267" s="8"/>
      <c r="F267" s="9">
        <v>12185.3</v>
      </c>
      <c r="I267" s="7" t="s">
        <v>9</v>
      </c>
      <c r="J267" s="5" t="s">
        <v>95</v>
      </c>
    </row>
    <row r="268" spans="1:10">
      <c r="A268" s="5" t="s">
        <v>472</v>
      </c>
      <c r="B268" s="6">
        <v>44813.815827962964</v>
      </c>
      <c r="C268" s="5" t="s">
        <v>80</v>
      </c>
      <c r="D268" s="11"/>
      <c r="E268" s="8"/>
      <c r="F268" s="9">
        <v>10383.9</v>
      </c>
      <c r="I268" s="7" t="s">
        <v>9</v>
      </c>
      <c r="J268" s="8" t="s">
        <v>96</v>
      </c>
    </row>
    <row r="269" spans="1:10">
      <c r="A269" s="5" t="s">
        <v>472</v>
      </c>
      <c r="B269" s="6">
        <v>44813.815827962964</v>
      </c>
      <c r="C269" s="5" t="s">
        <v>80</v>
      </c>
      <c r="D269" s="11"/>
      <c r="E269" s="8"/>
      <c r="F269" s="9">
        <v>13064</v>
      </c>
      <c r="I269" s="7" t="s">
        <v>9</v>
      </c>
      <c r="J269" s="8" t="s">
        <v>97</v>
      </c>
    </row>
    <row r="270" spans="1:10">
      <c r="A270" s="5" t="s">
        <v>472</v>
      </c>
      <c r="B270" s="6">
        <v>44813.815827962964</v>
      </c>
      <c r="C270" s="5" t="s">
        <v>80</v>
      </c>
      <c r="D270" s="11"/>
      <c r="E270" s="8"/>
      <c r="F270" s="9">
        <v>5991.6</v>
      </c>
      <c r="I270" s="7" t="s">
        <v>9</v>
      </c>
      <c r="J270" s="8" t="s">
        <v>98</v>
      </c>
    </row>
    <row r="271" spans="1:10">
      <c r="A271" s="5" t="s">
        <v>472</v>
      </c>
      <c r="B271" s="6">
        <v>44813.815827962964</v>
      </c>
      <c r="C271" s="5" t="s">
        <v>80</v>
      </c>
      <c r="D271" s="11"/>
      <c r="E271" s="8"/>
      <c r="F271" s="9">
        <v>10662.9</v>
      </c>
      <c r="I271" s="7" t="s">
        <v>9</v>
      </c>
      <c r="J271" s="8" t="s">
        <v>416</v>
      </c>
    </row>
    <row r="272" spans="1:10">
      <c r="A272" s="5" t="s">
        <v>472</v>
      </c>
      <c r="B272" s="6">
        <v>44813.815827962964</v>
      </c>
      <c r="C272" s="5" t="s">
        <v>80</v>
      </c>
      <c r="D272" s="11"/>
      <c r="E272" s="8"/>
      <c r="F272" s="9">
        <v>14265</v>
      </c>
      <c r="I272" s="7" t="s">
        <v>9</v>
      </c>
      <c r="J272" s="8" t="s">
        <v>99</v>
      </c>
    </row>
    <row r="273" spans="1:10">
      <c r="A273" s="5" t="s">
        <v>472</v>
      </c>
      <c r="B273" s="6">
        <v>44813.815827962964</v>
      </c>
      <c r="C273" s="5" t="s">
        <v>80</v>
      </c>
      <c r="D273" s="11"/>
      <c r="E273" s="8"/>
      <c r="F273" s="9">
        <v>9235.7000000000007</v>
      </c>
      <c r="I273" s="7" t="s">
        <v>9</v>
      </c>
      <c r="J273" s="8" t="s">
        <v>100</v>
      </c>
    </row>
    <row r="274" spans="1:10">
      <c r="A274" s="5" t="s">
        <v>472</v>
      </c>
      <c r="B274" s="6">
        <v>44813.815827962964</v>
      </c>
      <c r="C274" s="5" t="s">
        <v>80</v>
      </c>
      <c r="D274" s="11"/>
      <c r="E274" s="8"/>
      <c r="F274" s="9">
        <v>8678.5</v>
      </c>
      <c r="I274" s="7" t="s">
        <v>9</v>
      </c>
      <c r="J274" s="8" t="s">
        <v>375</v>
      </c>
    </row>
    <row r="275" spans="1:10">
      <c r="A275" s="5" t="s">
        <v>472</v>
      </c>
      <c r="B275" s="6">
        <v>44813.815827962964</v>
      </c>
      <c r="C275" s="5" t="s">
        <v>80</v>
      </c>
      <c r="D275" s="11"/>
      <c r="E275" s="8"/>
      <c r="F275" s="9">
        <v>110061.8</v>
      </c>
      <c r="I275" s="7" t="s">
        <v>9</v>
      </c>
      <c r="J275" s="8" t="s">
        <v>84</v>
      </c>
    </row>
    <row r="276" spans="1:10">
      <c r="A276" s="10" t="s">
        <v>15</v>
      </c>
      <c r="B276" s="3"/>
      <c r="C276" s="3"/>
      <c r="D276" s="11"/>
      <c r="E276" s="8"/>
      <c r="F276" s="32">
        <f>SUM(F248:G275)</f>
        <v>349601.38</v>
      </c>
      <c r="I276" s="7"/>
      <c r="J276" s="8"/>
    </row>
    <row r="277" spans="1:10">
      <c r="A277" s="12" t="s">
        <v>16</v>
      </c>
      <c r="B277" s="12" t="s">
        <v>17</v>
      </c>
      <c r="C277" s="12" t="s">
        <v>18</v>
      </c>
      <c r="D277" s="11"/>
      <c r="E277" s="8"/>
      <c r="F277" s="9"/>
      <c r="I277" s="7"/>
      <c r="J277" s="8"/>
    </row>
    <row r="278" spans="1:10" ht="15.75">
      <c r="A278" s="5"/>
      <c r="B278" s="6"/>
      <c r="C278" s="5"/>
      <c r="D278" s="21">
        <v>111803089</v>
      </c>
      <c r="E278" s="8"/>
      <c r="F278" s="9"/>
      <c r="I278" s="7"/>
      <c r="J278" s="8"/>
    </row>
    <row r="279" spans="1:10">
      <c r="A279" s="5"/>
      <c r="B279" s="6"/>
      <c r="C279" s="5"/>
      <c r="D279" s="11"/>
      <c r="E279" s="8"/>
      <c r="F279" s="9"/>
      <c r="I279" s="7"/>
      <c r="J279" s="8"/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437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3" t="s">
        <v>0</v>
      </c>
      <c r="B282" s="103" t="s">
        <v>2</v>
      </c>
      <c r="C282" s="103" t="s">
        <v>3</v>
      </c>
      <c r="D282" s="103" t="s">
        <v>4</v>
      </c>
      <c r="E282" s="103" t="s">
        <v>5</v>
      </c>
      <c r="F282" s="105" t="s">
        <v>6</v>
      </c>
      <c r="G282" s="106"/>
      <c r="H282" s="107"/>
      <c r="I282" s="103" t="s">
        <v>7</v>
      </c>
      <c r="J282" s="103" t="s">
        <v>8</v>
      </c>
    </row>
    <row r="283" spans="1:10">
      <c r="A283" s="104"/>
      <c r="B283" s="104"/>
      <c r="C283" s="104"/>
      <c r="D283" s="104"/>
      <c r="E283" s="104"/>
      <c r="F283" s="46" t="s">
        <v>9</v>
      </c>
      <c r="G283" s="46" t="s">
        <v>10</v>
      </c>
      <c r="H283" s="46" t="s">
        <v>11</v>
      </c>
      <c r="I283" s="104"/>
      <c r="J283" s="104"/>
    </row>
    <row r="284" spans="1:10">
      <c r="A284" s="5" t="s">
        <v>471</v>
      </c>
      <c r="B284" s="6">
        <v>44814.566012256946</v>
      </c>
      <c r="C284" s="5" t="s">
        <v>80</v>
      </c>
      <c r="D284" s="11">
        <v>75655</v>
      </c>
      <c r="E284" s="8" t="s">
        <v>81</v>
      </c>
      <c r="H284" s="9">
        <v>52037.69</v>
      </c>
      <c r="I284" s="5" t="s">
        <v>22</v>
      </c>
      <c r="J284" s="8" t="s">
        <v>84</v>
      </c>
    </row>
    <row r="285" spans="1:10">
      <c r="A285" s="5" t="s">
        <v>471</v>
      </c>
      <c r="B285" s="6">
        <v>44814.566012256946</v>
      </c>
      <c r="C285" s="5" t="s">
        <v>80</v>
      </c>
      <c r="D285" s="11">
        <v>274242</v>
      </c>
      <c r="E285" s="8" t="s">
        <v>81</v>
      </c>
      <c r="H285" s="9">
        <v>22445.040000000001</v>
      </c>
      <c r="I285" s="5" t="s">
        <v>22</v>
      </c>
      <c r="J285" s="5" t="s">
        <v>83</v>
      </c>
    </row>
    <row r="286" spans="1:10">
      <c r="A286" s="10" t="s">
        <v>15</v>
      </c>
      <c r="B286" s="3"/>
      <c r="C286" s="3"/>
      <c r="D286" s="11"/>
      <c r="E286" s="8"/>
      <c r="H286" s="9"/>
      <c r="I286" s="5"/>
      <c r="J286" s="5"/>
    </row>
    <row r="287" spans="1:10">
      <c r="A287" s="12" t="s">
        <v>16</v>
      </c>
      <c r="B287" s="12" t="s">
        <v>17</v>
      </c>
      <c r="C287" s="12" t="s">
        <v>18</v>
      </c>
      <c r="D287" s="11"/>
      <c r="E287" s="8"/>
      <c r="H287" s="9"/>
      <c r="I287" s="5"/>
      <c r="J287" s="5"/>
    </row>
    <row r="288" spans="1:10">
      <c r="A288" s="58" t="s">
        <v>498</v>
      </c>
      <c r="B288" s="23"/>
      <c r="C288" s="23"/>
    </row>
    <row r="289" spans="1:10">
      <c r="A289" s="59" t="s">
        <v>500</v>
      </c>
      <c r="B289" s="23"/>
      <c r="C289" s="23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504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3" t="s">
        <v>0</v>
      </c>
      <c r="B293" s="103" t="s">
        <v>2</v>
      </c>
      <c r="C293" s="103" t="s">
        <v>3</v>
      </c>
      <c r="D293" s="103" t="s">
        <v>4</v>
      </c>
      <c r="E293" s="103" t="s">
        <v>5</v>
      </c>
      <c r="F293" s="105" t="s">
        <v>6</v>
      </c>
      <c r="G293" s="106"/>
      <c r="H293" s="107"/>
      <c r="I293" s="103" t="s">
        <v>7</v>
      </c>
      <c r="J293" s="103" t="s">
        <v>8</v>
      </c>
    </row>
    <row r="294" spans="1:10">
      <c r="A294" s="104"/>
      <c r="B294" s="104"/>
      <c r="C294" s="104"/>
      <c r="D294" s="104"/>
      <c r="E294" s="104"/>
      <c r="F294" s="46" t="s">
        <v>9</v>
      </c>
      <c r="G294" s="46" t="s">
        <v>10</v>
      </c>
      <c r="H294" s="46" t="s">
        <v>11</v>
      </c>
      <c r="I294" s="104"/>
      <c r="J294" s="104"/>
    </row>
    <row r="295" spans="1:10">
      <c r="A295" s="5" t="s">
        <v>522</v>
      </c>
      <c r="B295" s="6">
        <v>44816.811383379631</v>
      </c>
      <c r="C295" s="5" t="s">
        <v>80</v>
      </c>
      <c r="D295" s="11"/>
      <c r="E295" s="8"/>
      <c r="G295" s="9">
        <v>10893.23</v>
      </c>
      <c r="I295" s="7" t="s">
        <v>10</v>
      </c>
      <c r="J295" s="5" t="s">
        <v>83</v>
      </c>
    </row>
    <row r="296" spans="1:10">
      <c r="A296" s="5" t="s">
        <v>522</v>
      </c>
      <c r="B296" s="6">
        <v>44816.811383379631</v>
      </c>
      <c r="C296" s="5" t="s">
        <v>80</v>
      </c>
      <c r="D296" s="11"/>
      <c r="E296" s="8"/>
      <c r="G296" s="9">
        <v>1942.48</v>
      </c>
      <c r="I296" s="7" t="s">
        <v>10</v>
      </c>
      <c r="J296" s="8" t="s">
        <v>84</v>
      </c>
    </row>
    <row r="297" spans="1:10">
      <c r="A297" s="5" t="s">
        <v>522</v>
      </c>
      <c r="B297" s="6">
        <v>44816.811383379631</v>
      </c>
      <c r="C297" s="5" t="s">
        <v>80</v>
      </c>
      <c r="D297" s="13">
        <v>53512027097</v>
      </c>
      <c r="E297" s="8" t="s">
        <v>81</v>
      </c>
      <c r="H297" s="9">
        <v>325.92</v>
      </c>
      <c r="I297" s="5" t="s">
        <v>22</v>
      </c>
      <c r="J297" s="5" t="s">
        <v>83</v>
      </c>
    </row>
    <row r="298" spans="1:10">
      <c r="A298" s="5" t="s">
        <v>522</v>
      </c>
      <c r="B298" s="6">
        <v>44816.811383379631</v>
      </c>
      <c r="C298" s="5" t="s">
        <v>80</v>
      </c>
      <c r="D298" s="13">
        <v>45172877867</v>
      </c>
      <c r="E298" s="8" t="s">
        <v>81</v>
      </c>
      <c r="H298" s="9">
        <v>2016.05</v>
      </c>
      <c r="I298" s="5" t="s">
        <v>22</v>
      </c>
      <c r="J298" s="5" t="s">
        <v>83</v>
      </c>
    </row>
    <row r="299" spans="1:10">
      <c r="A299" s="5" t="s">
        <v>522</v>
      </c>
      <c r="B299" s="6">
        <v>44816.811383379631</v>
      </c>
      <c r="C299" s="5" t="s">
        <v>80</v>
      </c>
      <c r="D299" s="13">
        <v>45122934514</v>
      </c>
      <c r="E299" s="8" t="s">
        <v>81</v>
      </c>
      <c r="H299" s="9">
        <v>29880</v>
      </c>
      <c r="I299" s="5" t="s">
        <v>22</v>
      </c>
      <c r="J299" s="5" t="s">
        <v>83</v>
      </c>
    </row>
    <row r="300" spans="1:10">
      <c r="A300" s="5" t="s">
        <v>522</v>
      </c>
      <c r="B300" s="6">
        <v>44816.811383379631</v>
      </c>
      <c r="C300" s="5" t="s">
        <v>80</v>
      </c>
      <c r="D300" s="13">
        <v>45132815048</v>
      </c>
      <c r="E300" s="8" t="s">
        <v>81</v>
      </c>
      <c r="H300" s="9">
        <v>4000</v>
      </c>
      <c r="I300" s="5" t="s">
        <v>22</v>
      </c>
      <c r="J300" s="5" t="s">
        <v>83</v>
      </c>
    </row>
    <row r="301" spans="1:10">
      <c r="A301" s="5" t="s">
        <v>522</v>
      </c>
      <c r="B301" s="6">
        <v>44816.811383379631</v>
      </c>
      <c r="C301" s="5" t="s">
        <v>80</v>
      </c>
      <c r="D301" s="13">
        <v>45112950705</v>
      </c>
      <c r="E301" s="8" t="s">
        <v>81</v>
      </c>
      <c r="H301" s="9">
        <v>5930.97</v>
      </c>
      <c r="I301" s="5" t="s">
        <v>22</v>
      </c>
      <c r="J301" s="5" t="s">
        <v>83</v>
      </c>
    </row>
    <row r="302" spans="1:10">
      <c r="A302" s="5" t="s">
        <v>522</v>
      </c>
      <c r="B302" s="6">
        <v>44816.811383379631</v>
      </c>
      <c r="C302" s="5" t="s">
        <v>80</v>
      </c>
      <c r="D302" s="13">
        <v>45143185907</v>
      </c>
      <c r="E302" s="8" t="s">
        <v>81</v>
      </c>
      <c r="H302" s="9">
        <v>1227.96</v>
      </c>
      <c r="I302" s="5" t="s">
        <v>22</v>
      </c>
      <c r="J302" s="5" t="s">
        <v>225</v>
      </c>
    </row>
    <row r="303" spans="1:10">
      <c r="A303" s="5" t="s">
        <v>522</v>
      </c>
      <c r="B303" s="6">
        <v>44816.811383379631</v>
      </c>
      <c r="C303" s="5" t="s">
        <v>80</v>
      </c>
      <c r="D303" s="13">
        <v>45122935097</v>
      </c>
      <c r="E303" s="8" t="s">
        <v>81</v>
      </c>
      <c r="H303" s="9">
        <v>60.5</v>
      </c>
      <c r="I303" s="5" t="s">
        <v>22</v>
      </c>
      <c r="J303" s="5" t="s">
        <v>225</v>
      </c>
    </row>
    <row r="304" spans="1:10">
      <c r="A304" s="5" t="s">
        <v>522</v>
      </c>
      <c r="B304" s="6">
        <v>44816.811383379631</v>
      </c>
      <c r="C304" s="5" t="s">
        <v>80</v>
      </c>
      <c r="D304" s="13">
        <v>45162904847</v>
      </c>
      <c r="E304" s="8" t="s">
        <v>222</v>
      </c>
      <c r="H304" s="9">
        <v>1777.61</v>
      </c>
      <c r="I304" s="5" t="s">
        <v>22</v>
      </c>
      <c r="J304" s="5" t="s">
        <v>83</v>
      </c>
    </row>
    <row r="305" spans="1:10">
      <c r="A305" s="5" t="s">
        <v>522</v>
      </c>
      <c r="B305" s="6">
        <v>44816.811383379631</v>
      </c>
      <c r="C305" s="5" t="s">
        <v>80</v>
      </c>
      <c r="D305" s="13">
        <v>45152814658</v>
      </c>
      <c r="E305" s="8" t="s">
        <v>81</v>
      </c>
      <c r="H305" s="9">
        <v>785.13</v>
      </c>
      <c r="I305" s="5" t="s">
        <v>22</v>
      </c>
      <c r="J305" s="5" t="s">
        <v>225</v>
      </c>
    </row>
    <row r="306" spans="1:10">
      <c r="A306" s="5" t="s">
        <v>522</v>
      </c>
      <c r="B306" s="6">
        <v>44816.811383379631</v>
      </c>
      <c r="C306" s="5" t="s">
        <v>80</v>
      </c>
      <c r="D306" s="13">
        <v>45122938049</v>
      </c>
      <c r="E306" s="8" t="s">
        <v>81</v>
      </c>
      <c r="H306" s="9">
        <v>960.7</v>
      </c>
      <c r="I306" s="5" t="s">
        <v>22</v>
      </c>
      <c r="J306" s="5" t="s">
        <v>225</v>
      </c>
    </row>
    <row r="307" spans="1:10">
      <c r="A307" s="5" t="s">
        <v>522</v>
      </c>
      <c r="B307" s="6">
        <v>44816.811383379631</v>
      </c>
      <c r="C307" s="5" t="s">
        <v>80</v>
      </c>
      <c r="D307" s="13">
        <v>45172881181</v>
      </c>
      <c r="E307" s="8" t="s">
        <v>81</v>
      </c>
      <c r="H307" s="9">
        <v>241.43</v>
      </c>
      <c r="I307" s="5" t="s">
        <v>22</v>
      </c>
      <c r="J307" s="5" t="s">
        <v>225</v>
      </c>
    </row>
    <row r="308" spans="1:10">
      <c r="A308" s="5" t="s">
        <v>522</v>
      </c>
      <c r="B308" s="6">
        <v>44816.811383379631</v>
      </c>
      <c r="C308" s="5" t="s">
        <v>80</v>
      </c>
      <c r="D308" s="13">
        <v>451728811811</v>
      </c>
      <c r="E308" s="8" t="s">
        <v>81</v>
      </c>
      <c r="H308" s="9">
        <v>781.2</v>
      </c>
      <c r="I308" s="5" t="s">
        <v>22</v>
      </c>
      <c r="J308" s="5" t="s">
        <v>225</v>
      </c>
    </row>
    <row r="309" spans="1:10">
      <c r="A309" s="5" t="s">
        <v>522</v>
      </c>
      <c r="B309" s="6">
        <v>44816.811383379631</v>
      </c>
      <c r="C309" s="5" t="s">
        <v>80</v>
      </c>
      <c r="D309" s="11">
        <v>254771</v>
      </c>
      <c r="E309" s="8" t="s">
        <v>81</v>
      </c>
      <c r="H309" s="9">
        <v>21000</v>
      </c>
      <c r="I309" s="5" t="s">
        <v>22</v>
      </c>
      <c r="J309" s="8" t="s">
        <v>84</v>
      </c>
    </row>
    <row r="310" spans="1:10">
      <c r="A310" s="5" t="s">
        <v>523</v>
      </c>
      <c r="B310" s="6">
        <v>44816.811383379631</v>
      </c>
      <c r="C310" s="5" t="s">
        <v>80</v>
      </c>
      <c r="D310" s="11"/>
      <c r="E310" s="8"/>
      <c r="F310" s="9">
        <v>90301.8</v>
      </c>
      <c r="I310" s="7" t="s">
        <v>9</v>
      </c>
      <c r="J310" s="5" t="s">
        <v>83</v>
      </c>
    </row>
    <row r="311" spans="1:10">
      <c r="A311" s="5" t="s">
        <v>522</v>
      </c>
      <c r="B311" s="6">
        <v>44816.811383379631</v>
      </c>
      <c r="C311" s="5" t="s">
        <v>80</v>
      </c>
      <c r="D311" s="11"/>
      <c r="E311" s="8"/>
      <c r="F311" s="9">
        <v>23022.6</v>
      </c>
      <c r="I311" s="7" t="s">
        <v>9</v>
      </c>
      <c r="J311" s="5" t="s">
        <v>87</v>
      </c>
    </row>
    <row r="312" spans="1:10">
      <c r="A312" s="5" t="s">
        <v>522</v>
      </c>
      <c r="B312" s="6">
        <v>44816.811383379631</v>
      </c>
      <c r="C312" s="5" t="s">
        <v>80</v>
      </c>
      <c r="D312" s="11"/>
      <c r="E312" s="8"/>
      <c r="F312" s="9">
        <v>27888.5</v>
      </c>
      <c r="I312" s="7" t="s">
        <v>9</v>
      </c>
      <c r="J312" s="5" t="s">
        <v>88</v>
      </c>
    </row>
    <row r="313" spans="1:10">
      <c r="A313" s="5" t="s">
        <v>522</v>
      </c>
      <c r="B313" s="6">
        <v>44816.811383379631</v>
      </c>
      <c r="C313" s="5" t="s">
        <v>80</v>
      </c>
      <c r="D313" s="11"/>
      <c r="E313" s="8"/>
      <c r="F313" s="9">
        <v>115656.5</v>
      </c>
      <c r="I313" s="7" t="s">
        <v>9</v>
      </c>
      <c r="J313" s="8" t="s">
        <v>89</v>
      </c>
    </row>
    <row r="314" spans="1:10">
      <c r="A314" s="5" t="s">
        <v>522</v>
      </c>
      <c r="B314" s="6">
        <v>44816.811383379631</v>
      </c>
      <c r="C314" s="5" t="s">
        <v>80</v>
      </c>
      <c r="D314" s="11"/>
      <c r="E314" s="8"/>
      <c r="F314" s="9">
        <v>117658.3</v>
      </c>
      <c r="I314" s="7" t="s">
        <v>9</v>
      </c>
      <c r="J314" s="8" t="s">
        <v>224</v>
      </c>
    </row>
    <row r="315" spans="1:10">
      <c r="A315" s="5" t="s">
        <v>522</v>
      </c>
      <c r="B315" s="6">
        <v>44816.811383379631</v>
      </c>
      <c r="C315" s="5" t="s">
        <v>80</v>
      </c>
      <c r="D315" s="11"/>
      <c r="E315" s="8"/>
      <c r="F315" s="9">
        <v>4003.3</v>
      </c>
      <c r="I315" s="7" t="s">
        <v>9</v>
      </c>
      <c r="J315" s="8" t="s">
        <v>90</v>
      </c>
    </row>
    <row r="316" spans="1:10">
      <c r="A316" s="5" t="s">
        <v>522</v>
      </c>
      <c r="B316" s="6">
        <v>44816.811383379631</v>
      </c>
      <c r="C316" s="5" t="s">
        <v>80</v>
      </c>
      <c r="D316" s="11"/>
      <c r="E316" s="8"/>
      <c r="F316" s="9">
        <v>13836.7</v>
      </c>
      <c r="I316" s="7" t="s">
        <v>9</v>
      </c>
      <c r="J316" s="5" t="s">
        <v>91</v>
      </c>
    </row>
    <row r="317" spans="1:10">
      <c r="A317" s="5" t="s">
        <v>522</v>
      </c>
      <c r="B317" s="6">
        <v>44816.811383379631</v>
      </c>
      <c r="C317" s="5" t="s">
        <v>80</v>
      </c>
      <c r="D317" s="11"/>
      <c r="E317" s="8"/>
      <c r="F317" s="9">
        <v>11220</v>
      </c>
      <c r="I317" s="7" t="s">
        <v>9</v>
      </c>
      <c r="J317" s="5" t="s">
        <v>92</v>
      </c>
    </row>
    <row r="318" spans="1:10">
      <c r="A318" s="5" t="s">
        <v>522</v>
      </c>
      <c r="B318" s="6">
        <v>44816.811383379631</v>
      </c>
      <c r="C318" s="5" t="s">
        <v>80</v>
      </c>
      <c r="D318" s="11"/>
      <c r="E318" s="8"/>
      <c r="F318" s="9">
        <v>15196.2</v>
      </c>
      <c r="I318" s="7" t="s">
        <v>9</v>
      </c>
      <c r="J318" s="5" t="s">
        <v>93</v>
      </c>
    </row>
    <row r="319" spans="1:10">
      <c r="A319" s="5" t="s">
        <v>522</v>
      </c>
      <c r="B319" s="6">
        <v>44816.811383379631</v>
      </c>
      <c r="C319" s="5" t="s">
        <v>80</v>
      </c>
      <c r="D319" s="11"/>
      <c r="E319" s="8"/>
      <c r="F319" s="9">
        <v>16183.5</v>
      </c>
      <c r="I319" s="7" t="s">
        <v>9</v>
      </c>
      <c r="J319" s="8" t="s">
        <v>94</v>
      </c>
    </row>
    <row r="320" spans="1:10">
      <c r="A320" s="5" t="s">
        <v>522</v>
      </c>
      <c r="B320" s="6">
        <v>44816.811383379631</v>
      </c>
      <c r="C320" s="5" t="s">
        <v>80</v>
      </c>
      <c r="D320" s="11"/>
      <c r="E320" s="8"/>
      <c r="F320" s="9">
        <v>10675.2</v>
      </c>
      <c r="I320" s="7" t="s">
        <v>9</v>
      </c>
      <c r="J320" s="5" t="s">
        <v>86</v>
      </c>
    </row>
    <row r="321" spans="1:10">
      <c r="A321" s="5" t="s">
        <v>522</v>
      </c>
      <c r="B321" s="6">
        <v>44816.811383379631</v>
      </c>
      <c r="C321" s="5" t="s">
        <v>80</v>
      </c>
      <c r="D321" s="11"/>
      <c r="E321" s="8"/>
      <c r="F321" s="9">
        <v>12438.8</v>
      </c>
      <c r="I321" s="7" t="s">
        <v>9</v>
      </c>
      <c r="J321" s="5" t="s">
        <v>95</v>
      </c>
    </row>
    <row r="322" spans="1:10">
      <c r="A322" s="5" t="s">
        <v>522</v>
      </c>
      <c r="B322" s="6">
        <v>44816.811383379631</v>
      </c>
      <c r="C322" s="5" t="s">
        <v>80</v>
      </c>
      <c r="D322" s="11"/>
      <c r="E322" s="8"/>
      <c r="F322" s="9">
        <v>18084.400000000001</v>
      </c>
      <c r="I322" s="7" t="s">
        <v>9</v>
      </c>
      <c r="J322" s="8" t="s">
        <v>96</v>
      </c>
    </row>
    <row r="323" spans="1:10">
      <c r="A323" s="5" t="s">
        <v>522</v>
      </c>
      <c r="B323" s="6">
        <v>44816.811383379631</v>
      </c>
      <c r="C323" s="5" t="s">
        <v>80</v>
      </c>
      <c r="D323" s="11"/>
      <c r="E323" s="8"/>
      <c r="F323" s="9">
        <v>18148</v>
      </c>
      <c r="I323" s="7" t="s">
        <v>9</v>
      </c>
      <c r="J323" s="8" t="s">
        <v>97</v>
      </c>
    </row>
    <row r="324" spans="1:10">
      <c r="A324" s="5" t="s">
        <v>522</v>
      </c>
      <c r="B324" s="6">
        <v>44816.811383379631</v>
      </c>
      <c r="C324" s="5" t="s">
        <v>80</v>
      </c>
      <c r="D324" s="11"/>
      <c r="E324" s="8"/>
      <c r="F324" s="9">
        <v>14071.3</v>
      </c>
      <c r="I324" s="7" t="s">
        <v>9</v>
      </c>
      <c r="J324" s="8" t="s">
        <v>98</v>
      </c>
    </row>
    <row r="325" spans="1:10">
      <c r="A325" s="5" t="s">
        <v>522</v>
      </c>
      <c r="B325" s="6">
        <v>44816.811383379631</v>
      </c>
      <c r="C325" s="5" t="s">
        <v>80</v>
      </c>
      <c r="D325" s="11"/>
      <c r="E325" s="8"/>
      <c r="F325" s="9">
        <v>11215.5</v>
      </c>
      <c r="I325" s="7" t="s">
        <v>9</v>
      </c>
      <c r="J325" s="8" t="s">
        <v>99</v>
      </c>
    </row>
    <row r="326" spans="1:10">
      <c r="A326" s="5" t="s">
        <v>522</v>
      </c>
      <c r="B326" s="6">
        <v>44816.811383379631</v>
      </c>
      <c r="C326" s="5" t="s">
        <v>80</v>
      </c>
      <c r="D326" s="11"/>
      <c r="E326" s="8"/>
      <c r="F326" s="9">
        <v>18476.2</v>
      </c>
      <c r="I326" s="7" t="s">
        <v>9</v>
      </c>
      <c r="J326" s="8" t="s">
        <v>100</v>
      </c>
    </row>
    <row r="327" spans="1:10">
      <c r="A327" s="5" t="s">
        <v>522</v>
      </c>
      <c r="B327" s="6">
        <v>44816.811383379631</v>
      </c>
      <c r="C327" s="5" t="s">
        <v>80</v>
      </c>
      <c r="D327" s="11"/>
      <c r="E327" s="8"/>
      <c r="F327" s="9">
        <v>15704</v>
      </c>
      <c r="I327" s="7" t="s">
        <v>9</v>
      </c>
      <c r="J327" s="8" t="s">
        <v>375</v>
      </c>
    </row>
    <row r="328" spans="1:10">
      <c r="A328" s="5" t="s">
        <v>522</v>
      </c>
      <c r="B328" s="6">
        <v>44816.811383379631</v>
      </c>
      <c r="C328" s="5" t="s">
        <v>80</v>
      </c>
      <c r="D328" s="11"/>
      <c r="E328" s="8"/>
      <c r="F328" s="9">
        <v>180860.79999999999</v>
      </c>
      <c r="I328" s="7" t="s">
        <v>9</v>
      </c>
      <c r="J328" s="8" t="s">
        <v>84</v>
      </c>
    </row>
    <row r="329" spans="1:10">
      <c r="A329" s="10" t="s">
        <v>15</v>
      </c>
      <c r="B329" s="3"/>
      <c r="C329" s="3"/>
      <c r="D329" s="16">
        <f>659433.31+88044</f>
        <v>747477.31</v>
      </c>
      <c r="E329" s="8"/>
      <c r="F329" s="34">
        <f>SUM(F295:G328)</f>
        <v>747477.31</v>
      </c>
      <c r="H329" s="9"/>
      <c r="I329" s="7"/>
      <c r="J329" s="8"/>
    </row>
    <row r="330" spans="1:10">
      <c r="A330" s="12" t="s">
        <v>16</v>
      </c>
      <c r="B330" s="12" t="s">
        <v>17</v>
      </c>
      <c r="C330" s="12" t="s">
        <v>18</v>
      </c>
      <c r="D330" s="11"/>
      <c r="E330" s="8"/>
      <c r="H330" s="9"/>
      <c r="I330" s="7"/>
      <c r="J330" s="8"/>
    </row>
    <row r="331" spans="1:10" ht="15.75">
      <c r="D331" s="21">
        <v>111806244</v>
      </c>
    </row>
    <row r="332" spans="1:10" ht="15.75">
      <c r="D332" s="21">
        <v>111806335</v>
      </c>
    </row>
    <row r="334" spans="1:10">
      <c r="A334" s="1" t="s">
        <v>0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3" t="s">
        <v>542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103" t="s">
        <v>0</v>
      </c>
      <c r="B336" s="103" t="s">
        <v>2</v>
      </c>
      <c r="C336" s="103" t="s">
        <v>3</v>
      </c>
      <c r="D336" s="103" t="s">
        <v>4</v>
      </c>
      <c r="E336" s="103" t="s">
        <v>5</v>
      </c>
      <c r="F336" s="105" t="s">
        <v>6</v>
      </c>
      <c r="G336" s="106"/>
      <c r="H336" s="107"/>
      <c r="I336" s="103" t="s">
        <v>7</v>
      </c>
      <c r="J336" s="103" t="s">
        <v>8</v>
      </c>
    </row>
    <row r="337" spans="1:10">
      <c r="A337" s="104"/>
      <c r="B337" s="104"/>
      <c r="C337" s="104"/>
      <c r="D337" s="104"/>
      <c r="E337" s="104"/>
      <c r="F337" s="46" t="s">
        <v>9</v>
      </c>
      <c r="G337" s="46" t="s">
        <v>10</v>
      </c>
      <c r="H337" s="46" t="s">
        <v>11</v>
      </c>
      <c r="I337" s="104"/>
      <c r="J337" s="104"/>
    </row>
    <row r="338" spans="1:10">
      <c r="A338" s="5" t="s">
        <v>559</v>
      </c>
      <c r="B338" s="6">
        <v>44817.811092986114</v>
      </c>
      <c r="C338" s="5" t="s">
        <v>80</v>
      </c>
      <c r="D338" s="11"/>
      <c r="E338" s="8"/>
      <c r="G338" s="9">
        <v>4240</v>
      </c>
      <c r="I338" s="7" t="s">
        <v>10</v>
      </c>
      <c r="J338" s="5" t="s">
        <v>83</v>
      </c>
    </row>
    <row r="339" spans="1:10">
      <c r="A339" s="5" t="s">
        <v>559</v>
      </c>
      <c r="B339" s="6">
        <v>44817.811092986114</v>
      </c>
      <c r="C339" s="5" t="s">
        <v>80</v>
      </c>
      <c r="D339" s="11"/>
      <c r="E339" s="8"/>
      <c r="G339" s="9">
        <v>291.97000000000003</v>
      </c>
      <c r="I339" s="7" t="s">
        <v>10</v>
      </c>
      <c r="J339" s="5" t="s">
        <v>93</v>
      </c>
    </row>
    <row r="340" spans="1:10">
      <c r="A340" s="5" t="s">
        <v>559</v>
      </c>
      <c r="B340" s="6">
        <v>44817.811092986114</v>
      </c>
      <c r="C340" s="5" t="s">
        <v>80</v>
      </c>
      <c r="D340" s="13">
        <v>53512026812</v>
      </c>
      <c r="E340" s="8" t="s">
        <v>81</v>
      </c>
      <c r="H340" s="9">
        <v>487.91</v>
      </c>
      <c r="I340" s="5" t="s">
        <v>22</v>
      </c>
      <c r="J340" s="5" t="s">
        <v>225</v>
      </c>
    </row>
    <row r="341" spans="1:10">
      <c r="A341" s="5" t="s">
        <v>559</v>
      </c>
      <c r="B341" s="6">
        <v>44817.811092986114</v>
      </c>
      <c r="C341" s="5" t="s">
        <v>80</v>
      </c>
      <c r="D341" s="13">
        <v>45122943768</v>
      </c>
      <c r="E341" s="8" t="s">
        <v>81</v>
      </c>
      <c r="H341" s="9">
        <v>1288.1600000000001</v>
      </c>
      <c r="I341" s="5" t="s">
        <v>22</v>
      </c>
      <c r="J341" s="5" t="s">
        <v>225</v>
      </c>
    </row>
    <row r="342" spans="1:10">
      <c r="A342" s="5" t="s">
        <v>559</v>
      </c>
      <c r="B342" s="6">
        <v>44817.811092986114</v>
      </c>
      <c r="C342" s="5" t="s">
        <v>80</v>
      </c>
      <c r="D342" s="13">
        <v>45162917238</v>
      </c>
      <c r="E342" s="8" t="s">
        <v>81</v>
      </c>
      <c r="H342" s="9">
        <v>26491.72</v>
      </c>
      <c r="I342" s="5" t="s">
        <v>22</v>
      </c>
      <c r="J342" s="5" t="s">
        <v>225</v>
      </c>
    </row>
    <row r="343" spans="1:10">
      <c r="A343" s="5" t="s">
        <v>559</v>
      </c>
      <c r="B343" s="6">
        <v>44817.811092986114</v>
      </c>
      <c r="C343" s="5" t="s">
        <v>80</v>
      </c>
      <c r="D343" s="13">
        <v>45112959255</v>
      </c>
      <c r="E343" s="8" t="s">
        <v>81</v>
      </c>
      <c r="H343" s="9">
        <v>792.65</v>
      </c>
      <c r="I343" s="5" t="s">
        <v>22</v>
      </c>
      <c r="J343" s="5" t="s">
        <v>225</v>
      </c>
    </row>
    <row r="344" spans="1:10">
      <c r="A344" s="5" t="s">
        <v>559</v>
      </c>
      <c r="B344" s="6">
        <v>44817.811092986114</v>
      </c>
      <c r="C344" s="5" t="s">
        <v>80</v>
      </c>
      <c r="D344" s="13">
        <v>45162917069</v>
      </c>
      <c r="E344" s="8" t="s">
        <v>81</v>
      </c>
      <c r="H344" s="9">
        <v>519.54</v>
      </c>
      <c r="I344" s="5" t="s">
        <v>22</v>
      </c>
      <c r="J344" s="5" t="s">
        <v>225</v>
      </c>
    </row>
    <row r="345" spans="1:10">
      <c r="A345" s="5" t="s">
        <v>559</v>
      </c>
      <c r="B345" s="6">
        <v>44817.811092986114</v>
      </c>
      <c r="C345" s="5" t="s">
        <v>80</v>
      </c>
      <c r="D345" s="13">
        <v>45162916969</v>
      </c>
      <c r="E345" s="8" t="s">
        <v>81</v>
      </c>
      <c r="H345" s="9">
        <v>144</v>
      </c>
      <c r="I345" s="5" t="s">
        <v>22</v>
      </c>
      <c r="J345" s="5" t="s">
        <v>225</v>
      </c>
    </row>
    <row r="346" spans="1:10">
      <c r="A346" s="5" t="s">
        <v>559</v>
      </c>
      <c r="B346" s="6">
        <v>44817.811092986114</v>
      </c>
      <c r="C346" s="5" t="s">
        <v>80</v>
      </c>
      <c r="D346" s="13">
        <v>17150242410</v>
      </c>
      <c r="E346" s="8" t="s">
        <v>81</v>
      </c>
      <c r="H346" s="9">
        <v>4621.3999999999996</v>
      </c>
      <c r="I346" s="5" t="s">
        <v>22</v>
      </c>
      <c r="J346" s="8" t="s">
        <v>84</v>
      </c>
    </row>
    <row r="347" spans="1:10">
      <c r="A347" s="5" t="s">
        <v>559</v>
      </c>
      <c r="B347" s="6">
        <v>44817.811092986114</v>
      </c>
      <c r="C347" s="5" t="s">
        <v>80</v>
      </c>
      <c r="D347" s="11"/>
      <c r="E347" s="8"/>
      <c r="F347" s="9">
        <v>7810.8</v>
      </c>
      <c r="I347" s="7" t="s">
        <v>9</v>
      </c>
      <c r="J347" s="5" t="s">
        <v>87</v>
      </c>
    </row>
    <row r="348" spans="1:10">
      <c r="A348" s="5" t="s">
        <v>559</v>
      </c>
      <c r="B348" s="6">
        <v>44817.811092986114</v>
      </c>
      <c r="C348" s="5" t="s">
        <v>80</v>
      </c>
      <c r="D348" s="11"/>
      <c r="E348" s="8"/>
      <c r="F348" s="9">
        <v>16763.400000000001</v>
      </c>
      <c r="I348" s="7" t="s">
        <v>9</v>
      </c>
      <c r="J348" s="5" t="s">
        <v>88</v>
      </c>
    </row>
    <row r="349" spans="1:10">
      <c r="A349" s="5" t="s">
        <v>559</v>
      </c>
      <c r="B349" s="6">
        <v>44817.811092986114</v>
      </c>
      <c r="C349" s="5" t="s">
        <v>80</v>
      </c>
      <c r="D349" s="11"/>
      <c r="E349" s="8"/>
      <c r="F349" s="9">
        <v>29999.599999999999</v>
      </c>
      <c r="I349" s="7" t="s">
        <v>9</v>
      </c>
      <c r="J349" s="8" t="s">
        <v>89</v>
      </c>
    </row>
    <row r="350" spans="1:10">
      <c r="A350" s="5" t="s">
        <v>559</v>
      </c>
      <c r="B350" s="6">
        <v>44817.811092986114</v>
      </c>
      <c r="C350" s="5" t="s">
        <v>80</v>
      </c>
      <c r="D350" s="11"/>
      <c r="E350" s="8"/>
      <c r="F350" s="9">
        <v>85680</v>
      </c>
      <c r="I350" s="7" t="s">
        <v>9</v>
      </c>
      <c r="J350" s="5" t="s">
        <v>83</v>
      </c>
    </row>
    <row r="351" spans="1:10">
      <c r="A351" s="5" t="s">
        <v>559</v>
      </c>
      <c r="B351" s="6">
        <v>44817.811092986114</v>
      </c>
      <c r="C351" s="5" t="s">
        <v>80</v>
      </c>
      <c r="D351" s="11"/>
      <c r="E351" s="8"/>
      <c r="F351" s="9">
        <v>6901</v>
      </c>
      <c r="I351" s="7" t="s">
        <v>9</v>
      </c>
      <c r="J351" s="8" t="s">
        <v>90</v>
      </c>
    </row>
    <row r="352" spans="1:10">
      <c r="A352" s="5" t="s">
        <v>559</v>
      </c>
      <c r="B352" s="6">
        <v>44817.811092986114</v>
      </c>
      <c r="C352" s="5" t="s">
        <v>80</v>
      </c>
      <c r="D352" s="11"/>
      <c r="E352" s="8"/>
      <c r="F352" s="9">
        <v>17882.5</v>
      </c>
      <c r="I352" s="7" t="s">
        <v>9</v>
      </c>
      <c r="J352" s="5" t="s">
        <v>91</v>
      </c>
    </row>
    <row r="353" spans="1:10">
      <c r="A353" s="5" t="s">
        <v>559</v>
      </c>
      <c r="B353" s="6">
        <v>44817.811092986114</v>
      </c>
      <c r="C353" s="5" t="s">
        <v>80</v>
      </c>
      <c r="D353" s="11"/>
      <c r="E353" s="8"/>
      <c r="F353" s="9">
        <v>9352</v>
      </c>
      <c r="I353" s="7" t="s">
        <v>9</v>
      </c>
      <c r="J353" s="5" t="s">
        <v>92</v>
      </c>
    </row>
    <row r="354" spans="1:10">
      <c r="A354" s="5" t="s">
        <v>559</v>
      </c>
      <c r="B354" s="6">
        <v>44817.811092986114</v>
      </c>
      <c r="C354" s="5" t="s">
        <v>80</v>
      </c>
      <c r="D354" s="11"/>
      <c r="E354" s="8"/>
      <c r="F354" s="9">
        <v>13196.4</v>
      </c>
      <c r="I354" s="7" t="s">
        <v>9</v>
      </c>
      <c r="J354" s="5" t="s">
        <v>93</v>
      </c>
    </row>
    <row r="355" spans="1:10">
      <c r="A355" s="5" t="s">
        <v>559</v>
      </c>
      <c r="B355" s="6">
        <v>44817.811092986114</v>
      </c>
      <c r="C355" s="5" t="s">
        <v>80</v>
      </c>
      <c r="D355" s="11"/>
      <c r="E355" s="8"/>
      <c r="F355" s="9">
        <v>16597.5</v>
      </c>
      <c r="I355" s="7" t="s">
        <v>9</v>
      </c>
      <c r="J355" s="8" t="s">
        <v>94</v>
      </c>
    </row>
    <row r="356" spans="1:10">
      <c r="A356" s="5" t="s">
        <v>559</v>
      </c>
      <c r="B356" s="6">
        <v>44817.811092986114</v>
      </c>
      <c r="C356" s="5" t="s">
        <v>80</v>
      </c>
      <c r="D356" s="11"/>
      <c r="E356" s="8"/>
      <c r="F356" s="9">
        <v>8400.2000000000007</v>
      </c>
      <c r="I356" s="7" t="s">
        <v>9</v>
      </c>
      <c r="J356" s="5" t="s">
        <v>86</v>
      </c>
    </row>
    <row r="357" spans="1:10">
      <c r="A357" s="5" t="s">
        <v>559</v>
      </c>
      <c r="B357" s="6">
        <v>44817.811092986114</v>
      </c>
      <c r="C357" s="5" t="s">
        <v>80</v>
      </c>
      <c r="D357" s="11"/>
      <c r="E357" s="8"/>
      <c r="F357" s="9">
        <v>21363.599999999999</v>
      </c>
      <c r="I357" s="7" t="s">
        <v>9</v>
      </c>
      <c r="J357" s="5" t="s">
        <v>95</v>
      </c>
    </row>
    <row r="358" spans="1:10">
      <c r="A358" s="5" t="s">
        <v>559</v>
      </c>
      <c r="B358" s="6">
        <v>44817.811092986114</v>
      </c>
      <c r="C358" s="5" t="s">
        <v>80</v>
      </c>
      <c r="D358" s="11"/>
      <c r="E358" s="8"/>
      <c r="F358" s="9">
        <v>7604.3</v>
      </c>
      <c r="I358" s="7" t="s">
        <v>9</v>
      </c>
      <c r="J358" s="8" t="s">
        <v>96</v>
      </c>
    </row>
    <row r="359" spans="1:10">
      <c r="A359" s="5" t="s">
        <v>559</v>
      </c>
      <c r="B359" s="6">
        <v>44817.811092986114</v>
      </c>
      <c r="C359" s="5" t="s">
        <v>80</v>
      </c>
      <c r="D359" s="11"/>
      <c r="E359" s="8"/>
      <c r="F359" s="9">
        <v>11324.1</v>
      </c>
      <c r="I359" s="7" t="s">
        <v>9</v>
      </c>
      <c r="J359" s="8" t="s">
        <v>97</v>
      </c>
    </row>
    <row r="360" spans="1:10">
      <c r="A360" s="5" t="s">
        <v>559</v>
      </c>
      <c r="B360" s="6">
        <v>44817.811092986114</v>
      </c>
      <c r="C360" s="5" t="s">
        <v>80</v>
      </c>
      <c r="D360" s="11"/>
      <c r="E360" s="8"/>
      <c r="F360" s="9">
        <v>0.1</v>
      </c>
      <c r="I360" s="7" t="s">
        <v>9</v>
      </c>
      <c r="J360" s="8" t="s">
        <v>416</v>
      </c>
    </row>
    <row r="361" spans="1:10">
      <c r="A361" s="5" t="s">
        <v>559</v>
      </c>
      <c r="B361" s="6">
        <v>44817.811092986114</v>
      </c>
      <c r="C361" s="5" t="s">
        <v>80</v>
      </c>
      <c r="D361" s="11"/>
      <c r="E361" s="8"/>
      <c r="F361" s="9">
        <v>13558.5</v>
      </c>
      <c r="I361" s="7" t="s">
        <v>9</v>
      </c>
      <c r="J361" s="8" t="s">
        <v>99</v>
      </c>
    </row>
    <row r="362" spans="1:10">
      <c r="A362" s="5" t="s">
        <v>559</v>
      </c>
      <c r="B362" s="6">
        <v>44817.811092986114</v>
      </c>
      <c r="C362" s="5" t="s">
        <v>80</v>
      </c>
      <c r="D362" s="11"/>
      <c r="E362" s="8"/>
      <c r="F362" s="9">
        <v>11043</v>
      </c>
      <c r="I362" s="7" t="s">
        <v>9</v>
      </c>
      <c r="J362" s="8" t="s">
        <v>100</v>
      </c>
    </row>
    <row r="363" spans="1:10">
      <c r="A363" s="5" t="s">
        <v>559</v>
      </c>
      <c r="B363" s="6">
        <v>44817.811092986114</v>
      </c>
      <c r="C363" s="5" t="s">
        <v>80</v>
      </c>
      <c r="D363" s="11"/>
      <c r="E363" s="8"/>
      <c r="F363" s="9">
        <v>139223.20000000001</v>
      </c>
      <c r="I363" s="7" t="s">
        <v>9</v>
      </c>
      <c r="J363" s="8" t="s">
        <v>84</v>
      </c>
    </row>
    <row r="364" spans="1:10">
      <c r="A364" s="10" t="s">
        <v>15</v>
      </c>
      <c r="B364" s="3"/>
      <c r="C364" s="3"/>
      <c r="D364" s="16">
        <f>400073.77+21158.4</f>
        <v>421232.17000000004</v>
      </c>
      <c r="E364" s="8"/>
      <c r="F364" s="34">
        <f>SUM(F338:G363)</f>
        <v>421232.17000000004</v>
      </c>
      <c r="H364" s="9"/>
      <c r="I364" s="7"/>
      <c r="J364" s="5"/>
    </row>
    <row r="365" spans="1:10">
      <c r="A365" s="12" t="s">
        <v>16</v>
      </c>
      <c r="B365" s="12" t="s">
        <v>17</v>
      </c>
      <c r="C365" s="12" t="s">
        <v>18</v>
      </c>
      <c r="D365" s="11"/>
      <c r="E365" s="8"/>
      <c r="H365" s="9"/>
      <c r="I365" s="7"/>
      <c r="J365" s="5"/>
    </row>
    <row r="366" spans="1:10" ht="15.75">
      <c r="D366" s="21">
        <v>111822019</v>
      </c>
    </row>
    <row r="367" spans="1:10" ht="15.75">
      <c r="D367" s="21">
        <v>111822411</v>
      </c>
    </row>
    <row r="369" spans="1:10">
      <c r="A369" s="1" t="s">
        <v>0</v>
      </c>
      <c r="B369" s="2"/>
      <c r="C369" s="2"/>
      <c r="D369" s="2"/>
      <c r="E369" s="2"/>
      <c r="F369" s="2"/>
      <c r="G369" s="2"/>
      <c r="H369" s="2"/>
      <c r="I369" s="2"/>
      <c r="J369" s="2"/>
    </row>
    <row r="370" spans="1:10">
      <c r="A370" s="3" t="s">
        <v>573</v>
      </c>
      <c r="B370" s="2"/>
      <c r="C370" s="2"/>
      <c r="D370" s="2"/>
      <c r="E370" s="2"/>
      <c r="F370" s="2"/>
      <c r="G370" s="2"/>
      <c r="H370" s="2"/>
      <c r="I370" s="2"/>
      <c r="J370" s="2"/>
    </row>
    <row r="371" spans="1:10">
      <c r="A371" s="103" t="s">
        <v>0</v>
      </c>
      <c r="B371" s="103" t="s">
        <v>2</v>
      </c>
      <c r="C371" s="103" t="s">
        <v>3</v>
      </c>
      <c r="D371" s="103" t="s">
        <v>4</v>
      </c>
      <c r="E371" s="103" t="s">
        <v>5</v>
      </c>
      <c r="F371" s="105" t="s">
        <v>6</v>
      </c>
      <c r="G371" s="106"/>
      <c r="H371" s="107"/>
      <c r="I371" s="103" t="s">
        <v>7</v>
      </c>
      <c r="J371" s="103" t="s">
        <v>8</v>
      </c>
    </row>
    <row r="372" spans="1:10">
      <c r="A372" s="104"/>
      <c r="B372" s="104"/>
      <c r="C372" s="104"/>
      <c r="D372" s="104"/>
      <c r="E372" s="104"/>
      <c r="F372" s="46" t="s">
        <v>9</v>
      </c>
      <c r="G372" s="46" t="s">
        <v>10</v>
      </c>
      <c r="H372" s="46" t="s">
        <v>11</v>
      </c>
      <c r="I372" s="104"/>
      <c r="J372" s="104"/>
    </row>
    <row r="373" spans="1:10">
      <c r="A373" s="61" t="s">
        <v>574</v>
      </c>
      <c r="B373" s="61"/>
      <c r="C373" s="61"/>
    </row>
    <row r="374" spans="1:10">
      <c r="A374" s="10" t="s">
        <v>15</v>
      </c>
      <c r="B374" s="3"/>
      <c r="C374" s="3"/>
    </row>
    <row r="375" spans="1:10">
      <c r="A375" s="12" t="s">
        <v>16</v>
      </c>
      <c r="B375" s="12" t="s">
        <v>17</v>
      </c>
      <c r="C375" s="12" t="s">
        <v>18</v>
      </c>
    </row>
    <row r="378" spans="1:10">
      <c r="A378" s="1" t="s">
        <v>0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3" t="s">
        <v>606</v>
      </c>
      <c r="B379" s="2"/>
      <c r="C379" s="2"/>
      <c r="D379" s="2"/>
      <c r="E379" s="2"/>
      <c r="F379" s="2"/>
      <c r="G379" s="2"/>
      <c r="H379" s="2"/>
      <c r="I379" s="2"/>
      <c r="J379" s="2"/>
    </row>
    <row r="380" spans="1:10">
      <c r="A380" s="103" t="s">
        <v>0</v>
      </c>
      <c r="B380" s="103" t="s">
        <v>2</v>
      </c>
      <c r="C380" s="103" t="s">
        <v>3</v>
      </c>
      <c r="D380" s="103" t="s">
        <v>4</v>
      </c>
      <c r="E380" s="103" t="s">
        <v>5</v>
      </c>
      <c r="F380" s="105" t="s">
        <v>6</v>
      </c>
      <c r="G380" s="106"/>
      <c r="H380" s="107"/>
      <c r="I380" s="103" t="s">
        <v>7</v>
      </c>
      <c r="J380" s="103" t="s">
        <v>8</v>
      </c>
    </row>
    <row r="381" spans="1:10">
      <c r="A381" s="104"/>
      <c r="B381" s="104"/>
      <c r="C381" s="104"/>
      <c r="D381" s="104"/>
      <c r="E381" s="104"/>
      <c r="F381" s="46" t="s">
        <v>9</v>
      </c>
      <c r="G381" s="46" t="s">
        <v>10</v>
      </c>
      <c r="H381" s="46" t="s">
        <v>11</v>
      </c>
      <c r="I381" s="104"/>
      <c r="J381" s="104"/>
    </row>
    <row r="382" spans="1:10">
      <c r="A382" s="5" t="s">
        <v>623</v>
      </c>
      <c r="B382" s="6">
        <v>44819.890355960648</v>
      </c>
      <c r="C382" s="5" t="s">
        <v>80</v>
      </c>
      <c r="D382" s="13">
        <v>15980355760</v>
      </c>
      <c r="E382" s="8" t="s">
        <v>81</v>
      </c>
      <c r="H382" s="9">
        <v>793.12</v>
      </c>
      <c r="I382" s="5" t="s">
        <v>22</v>
      </c>
      <c r="J382" s="5" t="s">
        <v>225</v>
      </c>
    </row>
    <row r="383" spans="1:10">
      <c r="A383" s="5" t="s">
        <v>623</v>
      </c>
      <c r="B383" s="6">
        <v>44819.890355960648</v>
      </c>
      <c r="C383" s="5" t="s">
        <v>80</v>
      </c>
      <c r="D383" s="13">
        <v>45172890116</v>
      </c>
      <c r="E383" s="8" t="s">
        <v>81</v>
      </c>
      <c r="H383" s="9">
        <v>315.95</v>
      </c>
      <c r="I383" s="5" t="s">
        <v>22</v>
      </c>
      <c r="J383" s="5" t="s">
        <v>225</v>
      </c>
    </row>
    <row r="384" spans="1:10">
      <c r="A384" s="5" t="s">
        <v>623</v>
      </c>
      <c r="B384" s="6">
        <v>44819.890355960648</v>
      </c>
      <c r="C384" s="5" t="s">
        <v>80</v>
      </c>
      <c r="D384" s="13">
        <v>45112964423</v>
      </c>
      <c r="E384" s="8" t="s">
        <v>81</v>
      </c>
      <c r="H384" s="9">
        <v>3878.21</v>
      </c>
      <c r="I384" s="5" t="s">
        <v>22</v>
      </c>
      <c r="J384" s="5" t="s">
        <v>225</v>
      </c>
    </row>
    <row r="385" spans="1:10">
      <c r="A385" s="5" t="s">
        <v>623</v>
      </c>
      <c r="B385" s="6">
        <v>44819.890355960648</v>
      </c>
      <c r="C385" s="5" t="s">
        <v>80</v>
      </c>
      <c r="D385" s="13">
        <v>45132827825</v>
      </c>
      <c r="E385" s="8" t="s">
        <v>81</v>
      </c>
      <c r="H385" s="9">
        <v>1547.63</v>
      </c>
      <c r="I385" s="5" t="s">
        <v>22</v>
      </c>
      <c r="J385" s="5" t="s">
        <v>225</v>
      </c>
    </row>
    <row r="386" spans="1:10">
      <c r="A386" s="5" t="s">
        <v>623</v>
      </c>
      <c r="B386" s="6">
        <v>44819.890355960648</v>
      </c>
      <c r="C386" s="5" t="s">
        <v>80</v>
      </c>
      <c r="D386" s="13">
        <v>53212054962</v>
      </c>
      <c r="E386" s="8" t="s">
        <v>81</v>
      </c>
      <c r="H386" s="9">
        <v>113.97</v>
      </c>
      <c r="I386" s="5" t="s">
        <v>22</v>
      </c>
      <c r="J386" s="5" t="s">
        <v>225</v>
      </c>
    </row>
    <row r="387" spans="1:10">
      <c r="A387" s="5" t="s">
        <v>623</v>
      </c>
      <c r="B387" s="6">
        <v>44819.890355960648</v>
      </c>
      <c r="C387" s="5" t="s">
        <v>80</v>
      </c>
      <c r="D387" s="13">
        <v>53612036672</v>
      </c>
      <c r="E387" s="8" t="s">
        <v>81</v>
      </c>
      <c r="H387" s="9">
        <v>465.93</v>
      </c>
      <c r="I387" s="5" t="s">
        <v>22</v>
      </c>
      <c r="J387" s="5" t="s">
        <v>225</v>
      </c>
    </row>
    <row r="388" spans="1:10">
      <c r="A388" s="5" t="s">
        <v>624</v>
      </c>
      <c r="B388" s="6">
        <v>44819.890355960648</v>
      </c>
      <c r="C388" s="5" t="s">
        <v>80</v>
      </c>
      <c r="D388" s="11"/>
      <c r="E388" s="8"/>
      <c r="F388" s="9">
        <v>11181.5</v>
      </c>
      <c r="I388" s="7" t="s">
        <v>9</v>
      </c>
      <c r="J388" s="8" t="s">
        <v>97</v>
      </c>
    </row>
    <row r="389" spans="1:10">
      <c r="A389" s="5" t="s">
        <v>623</v>
      </c>
      <c r="B389" s="6">
        <v>44819.890355960648</v>
      </c>
      <c r="C389" s="5" t="s">
        <v>80</v>
      </c>
      <c r="D389" s="11"/>
      <c r="E389" s="8"/>
      <c r="F389" s="9">
        <v>4379.8999999999996</v>
      </c>
      <c r="I389" s="7" t="s">
        <v>9</v>
      </c>
      <c r="J389" s="5" t="s">
        <v>225</v>
      </c>
    </row>
    <row r="390" spans="1:10">
      <c r="A390" s="5" t="s">
        <v>623</v>
      </c>
      <c r="B390" s="6">
        <v>44819.890355960648</v>
      </c>
      <c r="C390" s="5" t="s">
        <v>80</v>
      </c>
      <c r="D390" s="11"/>
      <c r="E390" s="8"/>
      <c r="F390" s="9">
        <v>23352</v>
      </c>
      <c r="I390" s="7" t="s">
        <v>9</v>
      </c>
      <c r="J390" s="5" t="s">
        <v>87</v>
      </c>
    </row>
    <row r="391" spans="1:10">
      <c r="A391" s="5" t="s">
        <v>623</v>
      </c>
      <c r="B391" s="6">
        <v>44819.890355960648</v>
      </c>
      <c r="C391" s="5" t="s">
        <v>80</v>
      </c>
      <c r="D391" s="11"/>
      <c r="E391" s="8"/>
      <c r="F391" s="9">
        <v>14441</v>
      </c>
      <c r="I391" s="7" t="s">
        <v>9</v>
      </c>
      <c r="J391" s="8" t="s">
        <v>224</v>
      </c>
    </row>
    <row r="392" spans="1:10">
      <c r="A392" s="5" t="s">
        <v>623</v>
      </c>
      <c r="B392" s="6">
        <v>44819.890355960648</v>
      </c>
      <c r="C392" s="5" t="s">
        <v>80</v>
      </c>
      <c r="D392" s="11"/>
      <c r="E392" s="8"/>
      <c r="F392" s="9">
        <v>7919.6</v>
      </c>
      <c r="I392" s="7" t="s">
        <v>9</v>
      </c>
      <c r="J392" s="8" t="s">
        <v>90</v>
      </c>
    </row>
    <row r="393" spans="1:10">
      <c r="A393" s="5" t="s">
        <v>623</v>
      </c>
      <c r="B393" s="6">
        <v>44819.890355960648</v>
      </c>
      <c r="C393" s="5" t="s">
        <v>80</v>
      </c>
      <c r="D393" s="11"/>
      <c r="E393" s="8"/>
      <c r="F393" s="9">
        <v>491.6</v>
      </c>
      <c r="I393" s="7" t="s">
        <v>9</v>
      </c>
      <c r="J393" s="5" t="s">
        <v>91</v>
      </c>
    </row>
    <row r="394" spans="1:10">
      <c r="A394" s="5" t="s">
        <v>623</v>
      </c>
      <c r="B394" s="6">
        <v>44819.890355960648</v>
      </c>
      <c r="C394" s="5" t="s">
        <v>80</v>
      </c>
      <c r="D394" s="11"/>
      <c r="E394" s="8"/>
      <c r="F394" s="9">
        <v>6585.3</v>
      </c>
      <c r="I394" s="7" t="s">
        <v>9</v>
      </c>
      <c r="J394" s="5" t="s">
        <v>92</v>
      </c>
    </row>
    <row r="395" spans="1:10">
      <c r="A395" s="5" t="s">
        <v>623</v>
      </c>
      <c r="B395" s="6">
        <v>44819.890355960648</v>
      </c>
      <c r="C395" s="5" t="s">
        <v>80</v>
      </c>
      <c r="D395" s="11"/>
      <c r="E395" s="8"/>
      <c r="F395" s="9">
        <v>19315</v>
      </c>
      <c r="I395" s="7" t="s">
        <v>9</v>
      </c>
      <c r="J395" s="5" t="s">
        <v>93</v>
      </c>
    </row>
    <row r="396" spans="1:10">
      <c r="A396" s="5" t="s">
        <v>623</v>
      </c>
      <c r="B396" s="6">
        <v>44819.890355960648</v>
      </c>
      <c r="C396" s="5" t="s">
        <v>80</v>
      </c>
      <c r="D396" s="11"/>
      <c r="E396" s="8"/>
      <c r="F396" s="9">
        <v>11375.9</v>
      </c>
      <c r="I396" s="7" t="s">
        <v>9</v>
      </c>
      <c r="J396" s="8" t="s">
        <v>94</v>
      </c>
    </row>
    <row r="397" spans="1:10">
      <c r="A397" s="5" t="s">
        <v>623</v>
      </c>
      <c r="B397" s="6">
        <v>44819.890355960648</v>
      </c>
      <c r="C397" s="5" t="s">
        <v>80</v>
      </c>
      <c r="D397" s="11"/>
      <c r="E397" s="8"/>
      <c r="F397" s="9">
        <v>26414.1</v>
      </c>
      <c r="I397" s="7" t="s">
        <v>9</v>
      </c>
      <c r="J397" s="5" t="s">
        <v>86</v>
      </c>
    </row>
    <row r="398" spans="1:10">
      <c r="A398" s="5" t="s">
        <v>623</v>
      </c>
      <c r="B398" s="6">
        <v>44819.890355960648</v>
      </c>
      <c r="C398" s="5" t="s">
        <v>80</v>
      </c>
      <c r="D398" s="11"/>
      <c r="E398" s="8"/>
      <c r="F398" s="9">
        <v>12907.3</v>
      </c>
      <c r="I398" s="7" t="s">
        <v>9</v>
      </c>
      <c r="J398" s="5" t="s">
        <v>95</v>
      </c>
    </row>
    <row r="399" spans="1:10">
      <c r="A399" s="5" t="s">
        <v>623</v>
      </c>
      <c r="B399" s="6">
        <v>44819.890355960648</v>
      </c>
      <c r="C399" s="5" t="s">
        <v>80</v>
      </c>
      <c r="D399" s="11"/>
      <c r="E399" s="8"/>
      <c r="F399" s="9">
        <v>7016.7</v>
      </c>
      <c r="I399" s="7" t="s">
        <v>9</v>
      </c>
      <c r="J399" s="8" t="s">
        <v>96</v>
      </c>
    </row>
    <row r="400" spans="1:10">
      <c r="A400" s="5" t="s">
        <v>623</v>
      </c>
      <c r="B400" s="6">
        <v>44819.890355960648</v>
      </c>
      <c r="C400" s="5" t="s">
        <v>80</v>
      </c>
      <c r="D400" s="11"/>
      <c r="E400" s="8"/>
      <c r="F400" s="9">
        <v>19547.3</v>
      </c>
      <c r="I400" s="7" t="s">
        <v>9</v>
      </c>
      <c r="J400" s="8" t="s">
        <v>98</v>
      </c>
    </row>
    <row r="401" spans="1:10">
      <c r="A401" s="5" t="s">
        <v>623</v>
      </c>
      <c r="B401" s="6">
        <v>44819.890355960648</v>
      </c>
      <c r="C401" s="5" t="s">
        <v>80</v>
      </c>
      <c r="D401" s="11"/>
      <c r="E401" s="8"/>
      <c r="F401" s="9">
        <v>5799.7</v>
      </c>
      <c r="I401" s="7" t="s">
        <v>9</v>
      </c>
      <c r="J401" s="8" t="s">
        <v>416</v>
      </c>
    </row>
    <row r="402" spans="1:10">
      <c r="A402" s="5" t="s">
        <v>623</v>
      </c>
      <c r="B402" s="6">
        <v>44819.890355960648</v>
      </c>
      <c r="C402" s="5" t="s">
        <v>80</v>
      </c>
      <c r="D402" s="11"/>
      <c r="E402" s="8"/>
      <c r="F402" s="9">
        <v>24590.1</v>
      </c>
      <c r="I402" s="7" t="s">
        <v>9</v>
      </c>
      <c r="J402" s="8" t="s">
        <v>99</v>
      </c>
    </row>
    <row r="403" spans="1:10">
      <c r="A403" s="5" t="s">
        <v>623</v>
      </c>
      <c r="B403" s="6">
        <v>44819.890355960648</v>
      </c>
      <c r="C403" s="5" t="s">
        <v>80</v>
      </c>
      <c r="D403" s="11"/>
      <c r="E403" s="8"/>
      <c r="F403" s="9">
        <v>9634.5</v>
      </c>
      <c r="I403" s="7" t="s">
        <v>9</v>
      </c>
      <c r="J403" s="8" t="s">
        <v>100</v>
      </c>
    </row>
    <row r="404" spans="1:10">
      <c r="A404" s="5" t="s">
        <v>623</v>
      </c>
      <c r="B404" s="6">
        <v>44819.890355960648</v>
      </c>
      <c r="C404" s="5" t="s">
        <v>80</v>
      </c>
      <c r="D404" s="11"/>
      <c r="E404" s="8"/>
      <c r="F404" s="9">
        <v>14151.9</v>
      </c>
      <c r="I404" s="7" t="s">
        <v>9</v>
      </c>
      <c r="J404" s="8" t="s">
        <v>375</v>
      </c>
    </row>
    <row r="405" spans="1:10">
      <c r="A405" s="10" t="s">
        <v>15</v>
      </c>
      <c r="B405" s="3"/>
      <c r="C405" s="3"/>
      <c r="D405" s="11"/>
      <c r="E405" s="8"/>
      <c r="F405" s="33">
        <f>SUM(F382:G404)</f>
        <v>219103.4</v>
      </c>
      <c r="H405" s="9"/>
      <c r="I405" s="7"/>
      <c r="J405" s="8"/>
    </row>
    <row r="406" spans="1:10" ht="15.75">
      <c r="A406" s="12" t="s">
        <v>16</v>
      </c>
      <c r="B406" s="12" t="s">
        <v>17</v>
      </c>
      <c r="C406" s="12" t="s">
        <v>18</v>
      </c>
      <c r="D406" s="21">
        <v>111833556</v>
      </c>
      <c r="E406" s="8"/>
      <c r="H406" s="9"/>
      <c r="I406" s="7"/>
      <c r="J406" s="8"/>
    </row>
    <row r="409" spans="1:10">
      <c r="A409" s="1" t="s">
        <v>0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3" t="s">
        <v>650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103" t="s">
        <v>0</v>
      </c>
      <c r="B411" s="103" t="s">
        <v>2</v>
      </c>
      <c r="C411" s="103" t="s">
        <v>3</v>
      </c>
      <c r="D411" s="103" t="s">
        <v>4</v>
      </c>
      <c r="E411" s="103" t="s">
        <v>5</v>
      </c>
      <c r="F411" s="105" t="s">
        <v>6</v>
      </c>
      <c r="G411" s="106"/>
      <c r="H411" s="107"/>
      <c r="I411" s="103" t="s">
        <v>7</v>
      </c>
      <c r="J411" s="103" t="s">
        <v>8</v>
      </c>
    </row>
    <row r="412" spans="1:10">
      <c r="A412" s="104"/>
      <c r="B412" s="104"/>
      <c r="C412" s="104"/>
      <c r="D412" s="104"/>
      <c r="E412" s="104"/>
      <c r="F412" s="46" t="s">
        <v>9</v>
      </c>
      <c r="G412" s="46" t="s">
        <v>10</v>
      </c>
      <c r="H412" s="46" t="s">
        <v>11</v>
      </c>
      <c r="I412" s="104"/>
      <c r="J412" s="104"/>
    </row>
    <row r="413" spans="1:10">
      <c r="A413" s="5" t="s">
        <v>681</v>
      </c>
      <c r="B413" s="6">
        <v>44820.400679537037</v>
      </c>
      <c r="C413" s="5" t="s">
        <v>80</v>
      </c>
      <c r="D413" s="11"/>
      <c r="E413" s="8"/>
      <c r="G413" s="9">
        <v>21554.7</v>
      </c>
      <c r="I413" s="7" t="s">
        <v>10</v>
      </c>
      <c r="J413" s="5" t="s">
        <v>83</v>
      </c>
    </row>
    <row r="414" spans="1:10">
      <c r="A414" s="5" t="s">
        <v>681</v>
      </c>
      <c r="B414" s="6">
        <v>44820.400679537037</v>
      </c>
      <c r="C414" s="5" t="s">
        <v>80</v>
      </c>
      <c r="D414" s="11"/>
      <c r="E414" s="8"/>
      <c r="G414" s="9">
        <v>5576.87</v>
      </c>
      <c r="I414" s="7" t="s">
        <v>10</v>
      </c>
      <c r="J414" s="8" t="s">
        <v>84</v>
      </c>
    </row>
    <row r="415" spans="1:10">
      <c r="A415" s="5" t="s">
        <v>681</v>
      </c>
      <c r="B415" s="6">
        <v>44820.400679537037</v>
      </c>
      <c r="C415" s="5" t="s">
        <v>80</v>
      </c>
      <c r="D415" s="13">
        <v>45143199032</v>
      </c>
      <c r="E415" s="8" t="s">
        <v>81</v>
      </c>
      <c r="H415" s="9">
        <v>29880</v>
      </c>
      <c r="I415" s="5" t="s">
        <v>22</v>
      </c>
      <c r="J415" s="5" t="s">
        <v>83</v>
      </c>
    </row>
    <row r="416" spans="1:10">
      <c r="A416" s="5" t="s">
        <v>681</v>
      </c>
      <c r="B416" s="6">
        <v>44820.400679537037</v>
      </c>
      <c r="C416" s="5" t="s">
        <v>80</v>
      </c>
      <c r="D416" s="11"/>
      <c r="E416" s="8"/>
      <c r="F416" s="9">
        <v>9213.4</v>
      </c>
      <c r="I416" s="7" t="s">
        <v>9</v>
      </c>
      <c r="J416" s="5" t="s">
        <v>88</v>
      </c>
    </row>
    <row r="417" spans="1:10">
      <c r="A417" s="5" t="s">
        <v>681</v>
      </c>
      <c r="B417" s="6">
        <v>44820.400679537037</v>
      </c>
      <c r="C417" s="5" t="s">
        <v>80</v>
      </c>
      <c r="D417" s="11"/>
      <c r="E417" s="8"/>
      <c r="F417" s="9">
        <v>66876</v>
      </c>
      <c r="I417" s="7" t="s">
        <v>9</v>
      </c>
      <c r="J417" s="5" t="s">
        <v>83</v>
      </c>
    </row>
    <row r="418" spans="1:10">
      <c r="A418" s="5" t="s">
        <v>681</v>
      </c>
      <c r="B418" s="6">
        <v>44820.400679537037</v>
      </c>
      <c r="C418" s="5" t="s">
        <v>80</v>
      </c>
      <c r="D418" s="11"/>
      <c r="E418" s="8"/>
      <c r="F418" s="9">
        <v>172618.8</v>
      </c>
      <c r="I418" s="7" t="s">
        <v>9</v>
      </c>
      <c r="J418" s="8" t="s">
        <v>84</v>
      </c>
    </row>
    <row r="419" spans="1:10">
      <c r="A419" s="10" t="s">
        <v>15</v>
      </c>
      <c r="B419" s="3"/>
      <c r="C419" s="3"/>
      <c r="D419" s="11"/>
      <c r="E419" s="8"/>
      <c r="F419" s="34">
        <f>SUM(F413:G418)</f>
        <v>275839.77</v>
      </c>
      <c r="H419" s="9"/>
      <c r="I419" s="7"/>
      <c r="J419" s="8"/>
    </row>
    <row r="420" spans="1:10">
      <c r="A420" s="12" t="s">
        <v>16</v>
      </c>
      <c r="B420" s="12" t="s">
        <v>17</v>
      </c>
      <c r="C420" s="12" t="s">
        <v>18</v>
      </c>
      <c r="D420" s="11"/>
      <c r="E420" s="8"/>
      <c r="H420" s="9"/>
      <c r="I420" s="7"/>
      <c r="J420" s="8"/>
    </row>
    <row r="421" spans="1:10" ht="15.75">
      <c r="A421" s="5"/>
      <c r="B421" s="6"/>
      <c r="C421" s="5"/>
      <c r="D421" s="21">
        <v>111833557</v>
      </c>
      <c r="E421" s="8"/>
      <c r="H421" s="9"/>
      <c r="I421" s="7"/>
      <c r="J421" s="8"/>
    </row>
    <row r="422" spans="1:10" ht="15.75">
      <c r="A422" s="5"/>
      <c r="B422" s="6"/>
      <c r="C422" s="5"/>
      <c r="D422" s="21">
        <v>111833697</v>
      </c>
      <c r="E422" s="8"/>
      <c r="H422" s="9"/>
      <c r="I422" s="7"/>
      <c r="J422" s="8"/>
    </row>
    <row r="423" spans="1:10">
      <c r="A423" s="5"/>
      <c r="B423" s="6"/>
      <c r="C423" s="5"/>
      <c r="D423" s="11"/>
      <c r="E423" s="8"/>
      <c r="H423" s="9"/>
      <c r="I423" s="7"/>
      <c r="J423" s="8"/>
    </row>
    <row r="424" spans="1:10">
      <c r="A424" s="5" t="s">
        <v>679</v>
      </c>
      <c r="B424" s="6">
        <v>44820.846017094904</v>
      </c>
      <c r="C424" s="5" t="s">
        <v>80</v>
      </c>
      <c r="D424" s="11"/>
      <c r="E424" s="8"/>
      <c r="G424" s="9">
        <v>4318</v>
      </c>
      <c r="I424" s="7" t="s">
        <v>10</v>
      </c>
      <c r="J424" s="5" t="s">
        <v>83</v>
      </c>
    </row>
    <row r="425" spans="1:10">
      <c r="A425" s="5" t="s">
        <v>679</v>
      </c>
      <c r="B425" s="6">
        <v>44820.846017094904</v>
      </c>
      <c r="C425" s="5" t="s">
        <v>80</v>
      </c>
      <c r="D425" s="11"/>
      <c r="E425" s="8"/>
      <c r="G425" s="9">
        <v>1030.4000000000001</v>
      </c>
      <c r="I425" s="7" t="s">
        <v>10</v>
      </c>
      <c r="J425" s="5" t="s">
        <v>93</v>
      </c>
    </row>
    <row r="426" spans="1:10">
      <c r="A426" s="5" t="s">
        <v>680</v>
      </c>
      <c r="B426" s="6">
        <v>44820.846017094904</v>
      </c>
      <c r="C426" s="5" t="s">
        <v>80</v>
      </c>
      <c r="D426" s="13">
        <v>45143201906</v>
      </c>
      <c r="E426" s="8" t="s">
        <v>81</v>
      </c>
      <c r="H426" s="9">
        <v>287.89999999999998</v>
      </c>
      <c r="I426" s="5" t="s">
        <v>22</v>
      </c>
      <c r="J426" s="5" t="s">
        <v>225</v>
      </c>
    </row>
    <row r="427" spans="1:10">
      <c r="A427" s="5" t="s">
        <v>679</v>
      </c>
      <c r="B427" s="6">
        <v>44820.846017094904</v>
      </c>
      <c r="C427" s="5" t="s">
        <v>80</v>
      </c>
      <c r="D427" s="13">
        <v>85100050195</v>
      </c>
      <c r="E427" s="8" t="s">
        <v>81</v>
      </c>
      <c r="H427" s="9">
        <v>2618.1</v>
      </c>
      <c r="I427" s="5" t="s">
        <v>22</v>
      </c>
      <c r="J427" s="8" t="s">
        <v>84</v>
      </c>
    </row>
    <row r="428" spans="1:10">
      <c r="A428" s="5" t="s">
        <v>679</v>
      </c>
      <c r="B428" s="6">
        <v>44820.846017094904</v>
      </c>
      <c r="C428" s="5" t="s">
        <v>80</v>
      </c>
      <c r="D428" s="13">
        <v>851000501951</v>
      </c>
      <c r="E428" s="8" t="s">
        <v>81</v>
      </c>
      <c r="H428" s="9">
        <v>14187.42</v>
      </c>
      <c r="I428" s="5" t="s">
        <v>22</v>
      </c>
      <c r="J428" s="8" t="s">
        <v>84</v>
      </c>
    </row>
    <row r="429" spans="1:10">
      <c r="A429" s="5" t="s">
        <v>679</v>
      </c>
      <c r="B429" s="6">
        <v>44820.846017094904</v>
      </c>
      <c r="C429" s="5" t="s">
        <v>80</v>
      </c>
      <c r="D429" s="13">
        <v>45172892966</v>
      </c>
      <c r="E429" s="8" t="s">
        <v>81</v>
      </c>
      <c r="H429" s="9">
        <v>6943.26</v>
      </c>
      <c r="I429" s="5" t="s">
        <v>22</v>
      </c>
      <c r="J429" s="5" t="s">
        <v>83</v>
      </c>
    </row>
    <row r="430" spans="1:10">
      <c r="A430" s="5" t="s">
        <v>679</v>
      </c>
      <c r="B430" s="6">
        <v>44820.846017094904</v>
      </c>
      <c r="C430" s="5" t="s">
        <v>80</v>
      </c>
      <c r="D430" s="13">
        <v>53212057098</v>
      </c>
      <c r="E430" s="8" t="s">
        <v>81</v>
      </c>
      <c r="H430" s="9">
        <v>700.34</v>
      </c>
      <c r="I430" s="5" t="s">
        <v>22</v>
      </c>
      <c r="J430" s="5" t="s">
        <v>225</v>
      </c>
    </row>
    <row r="431" spans="1:10">
      <c r="A431" s="5" t="s">
        <v>679</v>
      </c>
      <c r="B431" s="6">
        <v>44820.846017094904</v>
      </c>
      <c r="C431" s="5" t="s">
        <v>80</v>
      </c>
      <c r="D431" s="13">
        <v>45132831661</v>
      </c>
      <c r="E431" s="8" t="s">
        <v>81</v>
      </c>
      <c r="H431" s="9">
        <v>1549.01</v>
      </c>
      <c r="I431" s="5" t="s">
        <v>22</v>
      </c>
      <c r="J431" s="5" t="s">
        <v>225</v>
      </c>
    </row>
    <row r="432" spans="1:10">
      <c r="A432" s="5" t="s">
        <v>679</v>
      </c>
      <c r="B432" s="6">
        <v>44820.846017094904</v>
      </c>
      <c r="C432" s="5" t="s">
        <v>80</v>
      </c>
      <c r="D432" s="13">
        <v>45122951089</v>
      </c>
      <c r="E432" s="8" t="s">
        <v>81</v>
      </c>
      <c r="H432" s="9">
        <v>9502.19</v>
      </c>
      <c r="I432" s="5" t="s">
        <v>22</v>
      </c>
      <c r="J432" s="5" t="s">
        <v>225</v>
      </c>
    </row>
    <row r="433" spans="1:10">
      <c r="A433" s="5" t="s">
        <v>679</v>
      </c>
      <c r="B433" s="6">
        <v>44820.846017094904</v>
      </c>
      <c r="C433" s="5" t="s">
        <v>80</v>
      </c>
      <c r="D433" s="13">
        <v>851000501952</v>
      </c>
      <c r="E433" s="8" t="s">
        <v>81</v>
      </c>
      <c r="H433" s="9">
        <v>123.2</v>
      </c>
      <c r="I433" s="5" t="s">
        <v>22</v>
      </c>
      <c r="J433" s="8" t="s">
        <v>84</v>
      </c>
    </row>
    <row r="434" spans="1:10">
      <c r="A434" s="5" t="s">
        <v>679</v>
      </c>
      <c r="B434" s="6">
        <v>44820.846017094904</v>
      </c>
      <c r="C434" s="5" t="s">
        <v>80</v>
      </c>
      <c r="D434" s="13">
        <v>45132831749</v>
      </c>
      <c r="E434" s="8" t="s">
        <v>81</v>
      </c>
      <c r="H434" s="9">
        <v>578.79999999999995</v>
      </c>
      <c r="I434" s="5" t="s">
        <v>22</v>
      </c>
      <c r="J434" s="8" t="s">
        <v>84</v>
      </c>
    </row>
    <row r="435" spans="1:10">
      <c r="A435" s="5" t="s">
        <v>679</v>
      </c>
      <c r="B435" s="6">
        <v>44820.846017094904</v>
      </c>
      <c r="C435" s="5" t="s">
        <v>80</v>
      </c>
      <c r="D435" s="13">
        <v>53612037544</v>
      </c>
      <c r="E435" s="8" t="s">
        <v>81</v>
      </c>
      <c r="H435" s="9">
        <v>301.12</v>
      </c>
      <c r="I435" s="5" t="s">
        <v>22</v>
      </c>
      <c r="J435" s="5" t="s">
        <v>225</v>
      </c>
    </row>
    <row r="436" spans="1:10">
      <c r="A436" s="5" t="s">
        <v>679</v>
      </c>
      <c r="B436" s="6">
        <v>44820.846017094904</v>
      </c>
      <c r="C436" s="5" t="s">
        <v>80</v>
      </c>
      <c r="D436" s="13">
        <v>53512034603</v>
      </c>
      <c r="E436" s="8" t="s">
        <v>81</v>
      </c>
      <c r="H436" s="9">
        <v>216.6</v>
      </c>
      <c r="I436" s="5" t="s">
        <v>22</v>
      </c>
      <c r="J436" s="5" t="s">
        <v>225</v>
      </c>
    </row>
    <row r="437" spans="1:10">
      <c r="A437" s="5" t="s">
        <v>679</v>
      </c>
      <c r="B437" s="6">
        <v>44820.846017094904</v>
      </c>
      <c r="C437" s="5" t="s">
        <v>80</v>
      </c>
      <c r="D437" s="13">
        <v>45162924826</v>
      </c>
      <c r="E437" s="8" t="s">
        <v>81</v>
      </c>
      <c r="H437" s="9">
        <v>1258.97</v>
      </c>
      <c r="I437" s="5" t="s">
        <v>22</v>
      </c>
      <c r="J437" s="5" t="s">
        <v>225</v>
      </c>
    </row>
    <row r="438" spans="1:10">
      <c r="A438" s="5" t="s">
        <v>679</v>
      </c>
      <c r="B438" s="6">
        <v>44820.846017094904</v>
      </c>
      <c r="C438" s="5" t="s">
        <v>80</v>
      </c>
      <c r="D438" s="13">
        <v>45143201769</v>
      </c>
      <c r="E438" s="8" t="s">
        <v>81</v>
      </c>
      <c r="H438" s="9">
        <v>20574.96</v>
      </c>
      <c r="I438" s="5" t="s">
        <v>22</v>
      </c>
      <c r="J438" s="5" t="s">
        <v>225</v>
      </c>
    </row>
    <row r="439" spans="1:10">
      <c r="A439" s="5" t="s">
        <v>679</v>
      </c>
      <c r="B439" s="6">
        <v>44820.846017094904</v>
      </c>
      <c r="C439" s="5" t="s">
        <v>80</v>
      </c>
      <c r="D439" s="13">
        <v>45132831470</v>
      </c>
      <c r="E439" s="8" t="s">
        <v>81</v>
      </c>
      <c r="H439" s="9">
        <v>230.96</v>
      </c>
      <c r="I439" s="5" t="s">
        <v>22</v>
      </c>
      <c r="J439" s="5" t="s">
        <v>225</v>
      </c>
    </row>
    <row r="440" spans="1:10">
      <c r="A440" s="5" t="s">
        <v>679</v>
      </c>
      <c r="B440" s="6">
        <v>44820.846017094904</v>
      </c>
      <c r="C440" s="5" t="s">
        <v>80</v>
      </c>
      <c r="D440" s="13">
        <v>53412030770</v>
      </c>
      <c r="E440" s="8" t="s">
        <v>81</v>
      </c>
      <c r="H440" s="9">
        <v>265.04000000000002</v>
      </c>
      <c r="I440" s="5" t="s">
        <v>22</v>
      </c>
      <c r="J440" s="5" t="s">
        <v>225</v>
      </c>
    </row>
    <row r="441" spans="1:10">
      <c r="A441" s="5" t="s">
        <v>679</v>
      </c>
      <c r="B441" s="6">
        <v>44820.846017094904</v>
      </c>
      <c r="C441" s="5" t="s">
        <v>80</v>
      </c>
      <c r="D441" s="13">
        <v>45162926282</v>
      </c>
      <c r="E441" s="8" t="s">
        <v>81</v>
      </c>
      <c r="H441" s="9">
        <v>1881.92</v>
      </c>
      <c r="I441" s="5" t="s">
        <v>22</v>
      </c>
      <c r="J441" s="5" t="s">
        <v>225</v>
      </c>
    </row>
    <row r="442" spans="1:10">
      <c r="A442" s="5" t="s">
        <v>679</v>
      </c>
      <c r="B442" s="6">
        <v>44820.846017094904</v>
      </c>
      <c r="C442" s="5" t="s">
        <v>80</v>
      </c>
      <c r="D442" s="13">
        <v>45152825018</v>
      </c>
      <c r="E442" s="8" t="s">
        <v>81</v>
      </c>
      <c r="H442" s="9">
        <v>2922.72</v>
      </c>
      <c r="I442" s="5" t="s">
        <v>22</v>
      </c>
      <c r="J442" s="5" t="s">
        <v>83</v>
      </c>
    </row>
    <row r="443" spans="1:10">
      <c r="A443" s="5" t="s">
        <v>679</v>
      </c>
      <c r="B443" s="6">
        <v>44820.846017094904</v>
      </c>
      <c r="C443" s="5" t="s">
        <v>80</v>
      </c>
      <c r="D443" s="11">
        <v>76272</v>
      </c>
      <c r="E443" s="8" t="s">
        <v>81</v>
      </c>
      <c r="H443" s="9">
        <v>17000</v>
      </c>
      <c r="I443" s="5" t="s">
        <v>22</v>
      </c>
      <c r="J443" s="8" t="s">
        <v>84</v>
      </c>
    </row>
    <row r="444" spans="1:10">
      <c r="A444" s="5" t="s">
        <v>679</v>
      </c>
      <c r="B444" s="6">
        <v>44820.846017094904</v>
      </c>
      <c r="C444" s="5" t="s">
        <v>80</v>
      </c>
      <c r="D444" s="11"/>
      <c r="E444" s="8"/>
      <c r="F444" s="9">
        <v>13230.3</v>
      </c>
      <c r="I444" s="7" t="s">
        <v>9</v>
      </c>
      <c r="J444" s="5" t="s">
        <v>87</v>
      </c>
    </row>
    <row r="445" spans="1:10">
      <c r="A445" s="5" t="s">
        <v>679</v>
      </c>
      <c r="B445" s="6">
        <v>44820.846017094904</v>
      </c>
      <c r="C445" s="5" t="s">
        <v>80</v>
      </c>
      <c r="D445" s="11"/>
      <c r="E445" s="8"/>
      <c r="F445" s="9">
        <v>6376.4</v>
      </c>
      <c r="I445" s="7" t="s">
        <v>9</v>
      </c>
      <c r="J445" s="5" t="s">
        <v>88</v>
      </c>
    </row>
    <row r="446" spans="1:10">
      <c r="A446" s="5" t="s">
        <v>679</v>
      </c>
      <c r="B446" s="6">
        <v>44820.846017094904</v>
      </c>
      <c r="C446" s="5" t="s">
        <v>80</v>
      </c>
      <c r="D446" s="11"/>
      <c r="E446" s="8"/>
      <c r="F446" s="9">
        <v>7065.2</v>
      </c>
      <c r="I446" s="7" t="s">
        <v>9</v>
      </c>
      <c r="J446" s="8" t="s">
        <v>224</v>
      </c>
    </row>
    <row r="447" spans="1:10">
      <c r="A447" s="5" t="s">
        <v>679</v>
      </c>
      <c r="B447" s="6">
        <v>44820.846017094904</v>
      </c>
      <c r="C447" s="5" t="s">
        <v>80</v>
      </c>
      <c r="D447" s="11"/>
      <c r="E447" s="8"/>
      <c r="F447" s="9">
        <v>148053</v>
      </c>
      <c r="I447" s="7" t="s">
        <v>9</v>
      </c>
      <c r="J447" s="5" t="s">
        <v>83</v>
      </c>
    </row>
    <row r="448" spans="1:10">
      <c r="A448" s="5" t="s">
        <v>679</v>
      </c>
      <c r="B448" s="6">
        <v>44820.846017094904</v>
      </c>
      <c r="C448" s="5" t="s">
        <v>80</v>
      </c>
      <c r="D448" s="11"/>
      <c r="E448" s="8"/>
      <c r="F448" s="9">
        <v>8848.7999999999993</v>
      </c>
      <c r="I448" s="7" t="s">
        <v>9</v>
      </c>
      <c r="J448" s="8" t="s">
        <v>90</v>
      </c>
    </row>
    <row r="449" spans="1:10">
      <c r="A449" s="5" t="s">
        <v>679</v>
      </c>
      <c r="B449" s="6">
        <v>44820.846017094904</v>
      </c>
      <c r="C449" s="5" t="s">
        <v>80</v>
      </c>
      <c r="D449" s="11"/>
      <c r="E449" s="8"/>
      <c r="F449" s="9">
        <v>10821.2</v>
      </c>
      <c r="I449" s="7" t="s">
        <v>9</v>
      </c>
      <c r="J449" s="5" t="s">
        <v>91</v>
      </c>
    </row>
    <row r="450" spans="1:10">
      <c r="A450" s="5" t="s">
        <v>679</v>
      </c>
      <c r="B450" s="6">
        <v>44820.846017094904</v>
      </c>
      <c r="C450" s="5" t="s">
        <v>80</v>
      </c>
      <c r="D450" s="11"/>
      <c r="E450" s="8"/>
      <c r="F450" s="9">
        <v>12378.5</v>
      </c>
      <c r="I450" s="7" t="s">
        <v>9</v>
      </c>
      <c r="J450" s="5" t="s">
        <v>92</v>
      </c>
    </row>
    <row r="451" spans="1:10">
      <c r="A451" s="5" t="s">
        <v>679</v>
      </c>
      <c r="B451" s="6">
        <v>44820.846017094904</v>
      </c>
      <c r="C451" s="5" t="s">
        <v>80</v>
      </c>
      <c r="D451" s="11"/>
      <c r="E451" s="8"/>
      <c r="F451" s="9">
        <v>19066</v>
      </c>
      <c r="I451" s="7" t="s">
        <v>9</v>
      </c>
      <c r="J451" s="5" t="s">
        <v>93</v>
      </c>
    </row>
    <row r="452" spans="1:10">
      <c r="A452" s="5" t="s">
        <v>679</v>
      </c>
      <c r="B452" s="6">
        <v>44820.846017094904</v>
      </c>
      <c r="C452" s="5" t="s">
        <v>80</v>
      </c>
      <c r="D452" s="11"/>
      <c r="E452" s="8"/>
      <c r="F452" s="9">
        <v>13175.4</v>
      </c>
      <c r="I452" s="7" t="s">
        <v>9</v>
      </c>
      <c r="J452" s="8" t="s">
        <v>94</v>
      </c>
    </row>
    <row r="453" spans="1:10">
      <c r="A453" s="5" t="s">
        <v>679</v>
      </c>
      <c r="B453" s="6">
        <v>44820.846017094904</v>
      </c>
      <c r="C453" s="5" t="s">
        <v>80</v>
      </c>
      <c r="D453" s="11"/>
      <c r="E453" s="8"/>
      <c r="F453" s="9">
        <v>7673.5</v>
      </c>
      <c r="I453" s="7" t="s">
        <v>9</v>
      </c>
      <c r="J453" s="5" t="s">
        <v>86</v>
      </c>
    </row>
    <row r="454" spans="1:10">
      <c r="A454" s="5" t="s">
        <v>679</v>
      </c>
      <c r="B454" s="6">
        <v>44820.846017094904</v>
      </c>
      <c r="C454" s="5" t="s">
        <v>80</v>
      </c>
      <c r="D454" s="11"/>
      <c r="E454" s="8"/>
      <c r="F454" s="9">
        <v>8547.9</v>
      </c>
      <c r="I454" s="7" t="s">
        <v>9</v>
      </c>
      <c r="J454" s="8" t="s">
        <v>96</v>
      </c>
    </row>
    <row r="455" spans="1:10">
      <c r="A455" s="5" t="s">
        <v>679</v>
      </c>
      <c r="B455" s="6">
        <v>44820.846017094904</v>
      </c>
      <c r="C455" s="5" t="s">
        <v>80</v>
      </c>
      <c r="D455" s="11"/>
      <c r="E455" s="8"/>
      <c r="F455" s="9">
        <v>11810.2</v>
      </c>
      <c r="I455" s="7" t="s">
        <v>9</v>
      </c>
      <c r="J455" s="8" t="s">
        <v>97</v>
      </c>
    </row>
    <row r="456" spans="1:10">
      <c r="A456" s="5" t="s">
        <v>679</v>
      </c>
      <c r="B456" s="6">
        <v>44820.846017094904</v>
      </c>
      <c r="C456" s="5" t="s">
        <v>80</v>
      </c>
      <c r="D456" s="11"/>
      <c r="E456" s="8"/>
      <c r="F456" s="9">
        <v>6948.5</v>
      </c>
      <c r="I456" s="7" t="s">
        <v>9</v>
      </c>
      <c r="J456" s="8" t="s">
        <v>98</v>
      </c>
    </row>
    <row r="457" spans="1:10">
      <c r="A457" s="5" t="s">
        <v>679</v>
      </c>
      <c r="B457" s="6">
        <v>44820.846017094904</v>
      </c>
      <c r="C457" s="5" t="s">
        <v>80</v>
      </c>
      <c r="D457" s="11"/>
      <c r="E457" s="8"/>
      <c r="F457" s="9">
        <v>3548.7</v>
      </c>
      <c r="I457" s="7" t="s">
        <v>9</v>
      </c>
      <c r="J457" s="8" t="s">
        <v>416</v>
      </c>
    </row>
    <row r="458" spans="1:10">
      <c r="A458" s="5" t="s">
        <v>679</v>
      </c>
      <c r="B458" s="6">
        <v>44820.846017094904</v>
      </c>
      <c r="C458" s="5" t="s">
        <v>80</v>
      </c>
      <c r="D458" s="11"/>
      <c r="E458" s="8"/>
      <c r="F458" s="9">
        <v>15637.1</v>
      </c>
      <c r="I458" s="7" t="s">
        <v>9</v>
      </c>
      <c r="J458" s="8" t="s">
        <v>99</v>
      </c>
    </row>
    <row r="459" spans="1:10">
      <c r="A459" s="5" t="s">
        <v>679</v>
      </c>
      <c r="B459" s="6">
        <v>44820.846017094904</v>
      </c>
      <c r="C459" s="5" t="s">
        <v>80</v>
      </c>
      <c r="D459" s="11"/>
      <c r="E459" s="8"/>
      <c r="F459" s="9">
        <v>17482.099999999999</v>
      </c>
      <c r="I459" s="7" t="s">
        <v>9</v>
      </c>
      <c r="J459" s="8" t="s">
        <v>100</v>
      </c>
    </row>
    <row r="460" spans="1:10">
      <c r="A460" s="5" t="s">
        <v>679</v>
      </c>
      <c r="B460" s="6">
        <v>44820.846017094904</v>
      </c>
      <c r="C460" s="5" t="s">
        <v>80</v>
      </c>
      <c r="D460" s="11"/>
      <c r="E460" s="8"/>
      <c r="F460" s="9">
        <v>5604.8</v>
      </c>
      <c r="I460" s="7" t="s">
        <v>9</v>
      </c>
      <c r="J460" s="8" t="s">
        <v>375</v>
      </c>
    </row>
    <row r="461" spans="1:10">
      <c r="A461" s="5" t="s">
        <v>679</v>
      </c>
      <c r="B461" s="6">
        <v>44820.846017094904</v>
      </c>
      <c r="C461" s="5" t="s">
        <v>80</v>
      </c>
      <c r="D461" s="11"/>
      <c r="E461" s="8"/>
      <c r="F461" s="9">
        <v>142740.1</v>
      </c>
      <c r="I461" s="7" t="s">
        <v>9</v>
      </c>
      <c r="J461" s="8" t="s">
        <v>84</v>
      </c>
    </row>
    <row r="462" spans="1:10">
      <c r="A462" s="10" t="s">
        <v>15</v>
      </c>
      <c r="B462" s="3"/>
      <c r="C462" s="3"/>
      <c r="D462" s="11"/>
      <c r="E462" s="8"/>
      <c r="F462" s="33">
        <f>SUM(F424:G461)</f>
        <v>464356.1</v>
      </c>
      <c r="H462" s="9"/>
      <c r="I462" s="7"/>
      <c r="J462" s="8"/>
    </row>
    <row r="463" spans="1:10" ht="15.75">
      <c r="A463" s="12" t="s">
        <v>16</v>
      </c>
      <c r="B463" s="12" t="s">
        <v>17</v>
      </c>
      <c r="C463" s="12" t="s">
        <v>18</v>
      </c>
      <c r="D463" s="21">
        <v>111841566</v>
      </c>
      <c r="E463" s="8"/>
      <c r="H463" s="9"/>
      <c r="I463" s="7"/>
      <c r="J463" s="8"/>
    </row>
    <row r="466" spans="1:10">
      <c r="A466" s="1" t="s">
        <v>0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3" t="s">
        <v>708</v>
      </c>
      <c r="B467" s="2"/>
      <c r="C467" s="2"/>
      <c r="D467" s="2"/>
      <c r="E467" s="2"/>
      <c r="F467" s="2"/>
      <c r="G467" s="2"/>
      <c r="H467" s="2"/>
      <c r="I467" s="2"/>
      <c r="J467" s="2"/>
    </row>
    <row r="468" spans="1:10">
      <c r="A468" s="103" t="s">
        <v>0</v>
      </c>
      <c r="B468" s="103" t="s">
        <v>2</v>
      </c>
      <c r="C468" s="103" t="s">
        <v>3</v>
      </c>
      <c r="D468" s="103" t="s">
        <v>4</v>
      </c>
      <c r="E468" s="103" t="s">
        <v>5</v>
      </c>
      <c r="F468" s="105" t="s">
        <v>6</v>
      </c>
      <c r="G468" s="106"/>
      <c r="H468" s="107"/>
      <c r="I468" s="103" t="s">
        <v>7</v>
      </c>
      <c r="J468" s="103" t="s">
        <v>8</v>
      </c>
    </row>
    <row r="469" spans="1:10">
      <c r="A469" s="104"/>
      <c r="B469" s="104"/>
      <c r="C469" s="104"/>
      <c r="D469" s="104"/>
      <c r="E469" s="104"/>
      <c r="F469" s="46" t="s">
        <v>9</v>
      </c>
      <c r="G469" s="46" t="s">
        <v>10</v>
      </c>
      <c r="H469" s="46" t="s">
        <v>11</v>
      </c>
      <c r="I469" s="104"/>
      <c r="J469" s="104"/>
    </row>
    <row r="470" spans="1:10">
      <c r="A470" s="5" t="s">
        <v>725</v>
      </c>
      <c r="B470" s="6">
        <v>44823.849892893515</v>
      </c>
      <c r="C470" s="5" t="s">
        <v>80</v>
      </c>
      <c r="D470" s="11"/>
      <c r="E470" s="8"/>
      <c r="G470" s="9">
        <v>17637.32</v>
      </c>
      <c r="I470" s="7" t="s">
        <v>10</v>
      </c>
      <c r="J470" s="5" t="s">
        <v>225</v>
      </c>
    </row>
    <row r="471" spans="1:10">
      <c r="A471" s="5" t="s">
        <v>726</v>
      </c>
      <c r="B471" s="6">
        <v>44823.849892893515</v>
      </c>
      <c r="C471" s="5" t="s">
        <v>80</v>
      </c>
      <c r="D471" s="13">
        <v>45162926287</v>
      </c>
      <c r="E471" s="8" t="s">
        <v>222</v>
      </c>
      <c r="H471" s="9">
        <v>2366.46</v>
      </c>
      <c r="I471" s="5" t="s">
        <v>22</v>
      </c>
      <c r="J471" s="5" t="s">
        <v>225</v>
      </c>
    </row>
    <row r="472" spans="1:10">
      <c r="A472" s="5" t="s">
        <v>725</v>
      </c>
      <c r="B472" s="6">
        <v>44823.849892893515</v>
      </c>
      <c r="C472" s="5" t="s">
        <v>80</v>
      </c>
      <c r="D472" s="11">
        <v>275084</v>
      </c>
      <c r="E472" s="8" t="s">
        <v>81</v>
      </c>
      <c r="H472" s="9">
        <v>39765.69</v>
      </c>
      <c r="I472" s="5" t="s">
        <v>22</v>
      </c>
      <c r="J472" s="5" t="s">
        <v>83</v>
      </c>
    </row>
    <row r="473" spans="1:10">
      <c r="A473" s="5" t="s">
        <v>725</v>
      </c>
      <c r="B473" s="6">
        <v>44823.849892893515</v>
      </c>
      <c r="C473" s="5" t="s">
        <v>80</v>
      </c>
      <c r="D473" s="11">
        <v>76485</v>
      </c>
      <c r="E473" s="8" t="s">
        <v>81</v>
      </c>
      <c r="H473" s="9">
        <v>23092.61</v>
      </c>
      <c r="I473" s="5" t="s">
        <v>22</v>
      </c>
      <c r="J473" s="8" t="s">
        <v>84</v>
      </c>
    </row>
    <row r="474" spans="1:10">
      <c r="A474" s="5" t="s">
        <v>725</v>
      </c>
      <c r="B474" s="6">
        <v>44823.849892893515</v>
      </c>
      <c r="C474" s="5" t="s">
        <v>80</v>
      </c>
      <c r="D474" s="13">
        <v>45172896252</v>
      </c>
      <c r="E474" s="8" t="s">
        <v>81</v>
      </c>
      <c r="H474" s="9">
        <v>21040</v>
      </c>
      <c r="I474" s="5" t="s">
        <v>22</v>
      </c>
      <c r="J474" s="5" t="s">
        <v>83</v>
      </c>
    </row>
    <row r="475" spans="1:10">
      <c r="A475" s="5" t="s">
        <v>725</v>
      </c>
      <c r="B475" s="6">
        <v>44823.849892893515</v>
      </c>
      <c r="C475" s="5" t="s">
        <v>80</v>
      </c>
      <c r="D475" s="13">
        <v>45143207023</v>
      </c>
      <c r="E475" s="8" t="s">
        <v>81</v>
      </c>
      <c r="H475" s="9">
        <v>18970.5</v>
      </c>
      <c r="I475" s="5" t="s">
        <v>22</v>
      </c>
      <c r="J475" s="5" t="s">
        <v>83</v>
      </c>
    </row>
    <row r="476" spans="1:10">
      <c r="A476" s="5" t="s">
        <v>725</v>
      </c>
      <c r="B476" s="6">
        <v>44823.849892893515</v>
      </c>
      <c r="C476" s="5" t="s">
        <v>80</v>
      </c>
      <c r="D476" s="13">
        <v>235506657161</v>
      </c>
      <c r="E476" s="8" t="s">
        <v>81</v>
      </c>
      <c r="H476" s="9">
        <v>898.52</v>
      </c>
      <c r="I476" s="5" t="s">
        <v>22</v>
      </c>
      <c r="J476" s="5" t="s">
        <v>83</v>
      </c>
    </row>
    <row r="477" spans="1:10">
      <c r="A477" s="5" t="s">
        <v>725</v>
      </c>
      <c r="B477" s="6">
        <v>44823.849892893515</v>
      </c>
      <c r="C477" s="5" t="s">
        <v>80</v>
      </c>
      <c r="D477" s="13">
        <v>235506657162</v>
      </c>
      <c r="E477" s="8" t="s">
        <v>81</v>
      </c>
      <c r="H477" s="9">
        <v>1451.48</v>
      </c>
      <c r="I477" s="5" t="s">
        <v>22</v>
      </c>
      <c r="J477" s="5" t="s">
        <v>83</v>
      </c>
    </row>
    <row r="478" spans="1:10">
      <c r="A478" s="5" t="s">
        <v>725</v>
      </c>
      <c r="B478" s="6">
        <v>44823.849892893515</v>
      </c>
      <c r="C478" s="5" t="s">
        <v>80</v>
      </c>
      <c r="D478" s="13">
        <v>45143207020</v>
      </c>
      <c r="E478" s="8" t="s">
        <v>81</v>
      </c>
      <c r="H478" s="9">
        <v>129.97999999999999</v>
      </c>
      <c r="I478" s="5" t="s">
        <v>22</v>
      </c>
      <c r="J478" s="5" t="s">
        <v>225</v>
      </c>
    </row>
    <row r="479" spans="1:10">
      <c r="A479" s="5" t="s">
        <v>725</v>
      </c>
      <c r="B479" s="6">
        <v>44823.849892893515</v>
      </c>
      <c r="C479" s="5" t="s">
        <v>80</v>
      </c>
      <c r="D479" s="13">
        <v>45132834599</v>
      </c>
      <c r="E479" s="8" t="s">
        <v>81</v>
      </c>
      <c r="H479" s="9">
        <v>1218.26</v>
      </c>
      <c r="I479" s="5" t="s">
        <v>22</v>
      </c>
      <c r="J479" s="5" t="s">
        <v>225</v>
      </c>
    </row>
    <row r="480" spans="1:10">
      <c r="A480" s="5" t="s">
        <v>725</v>
      </c>
      <c r="B480" s="6">
        <v>44823.849892893515</v>
      </c>
      <c r="C480" s="5" t="s">
        <v>80</v>
      </c>
      <c r="D480" s="13">
        <v>45132836664</v>
      </c>
      <c r="E480" s="8" t="s">
        <v>81</v>
      </c>
      <c r="H480" s="9">
        <v>6550</v>
      </c>
      <c r="I480" s="5" t="s">
        <v>22</v>
      </c>
      <c r="J480" s="5" t="s">
        <v>225</v>
      </c>
    </row>
    <row r="481" spans="1:10">
      <c r="A481" s="5" t="s">
        <v>725</v>
      </c>
      <c r="B481" s="6">
        <v>44823.849892893515</v>
      </c>
      <c r="C481" s="5" t="s">
        <v>80</v>
      </c>
      <c r="D481" s="13">
        <v>53212058634</v>
      </c>
      <c r="E481" s="8" t="s">
        <v>81</v>
      </c>
      <c r="H481" s="9">
        <v>536.89</v>
      </c>
      <c r="I481" s="5" t="s">
        <v>22</v>
      </c>
      <c r="J481" s="5" t="s">
        <v>225</v>
      </c>
    </row>
    <row r="482" spans="1:10">
      <c r="A482" s="5" t="s">
        <v>725</v>
      </c>
      <c r="B482" s="6">
        <v>44823.849892893515</v>
      </c>
      <c r="C482" s="5" t="s">
        <v>80</v>
      </c>
      <c r="D482" s="13">
        <v>45143207443</v>
      </c>
      <c r="E482" s="8" t="s">
        <v>81</v>
      </c>
      <c r="H482" s="9">
        <v>11373.54</v>
      </c>
      <c r="I482" s="5" t="s">
        <v>22</v>
      </c>
      <c r="J482" s="5" t="s">
        <v>225</v>
      </c>
    </row>
    <row r="483" spans="1:10">
      <c r="A483" s="5" t="s">
        <v>725</v>
      </c>
      <c r="B483" s="6">
        <v>44823.849892893515</v>
      </c>
      <c r="C483" s="5" t="s">
        <v>80</v>
      </c>
      <c r="D483" s="13">
        <v>45122953982</v>
      </c>
      <c r="E483" s="8" t="s">
        <v>81</v>
      </c>
      <c r="H483" s="9">
        <v>6545.98</v>
      </c>
      <c r="I483" s="5" t="s">
        <v>22</v>
      </c>
      <c r="J483" s="5" t="s">
        <v>225</v>
      </c>
    </row>
    <row r="484" spans="1:10">
      <c r="A484" s="5" t="s">
        <v>725</v>
      </c>
      <c r="B484" s="6">
        <v>44823.849892893515</v>
      </c>
      <c r="C484" s="5" t="s">
        <v>80</v>
      </c>
      <c r="D484" s="13">
        <v>45112970880</v>
      </c>
      <c r="E484" s="8" t="s">
        <v>81</v>
      </c>
      <c r="H484" s="9">
        <v>630.02</v>
      </c>
      <c r="I484" s="5" t="s">
        <v>22</v>
      </c>
      <c r="J484" s="5" t="s">
        <v>225</v>
      </c>
    </row>
    <row r="485" spans="1:10">
      <c r="A485" s="5" t="s">
        <v>725</v>
      </c>
      <c r="B485" s="6">
        <v>44823.849892893515</v>
      </c>
      <c r="C485" s="5" t="s">
        <v>80</v>
      </c>
      <c r="D485" s="13">
        <v>45162930599</v>
      </c>
      <c r="E485" s="8" t="s">
        <v>81</v>
      </c>
      <c r="H485" s="9">
        <v>9260.86</v>
      </c>
      <c r="I485" s="5" t="s">
        <v>22</v>
      </c>
      <c r="J485" s="8" t="s">
        <v>84</v>
      </c>
    </row>
    <row r="486" spans="1:10">
      <c r="A486" s="5" t="s">
        <v>725</v>
      </c>
      <c r="B486" s="6">
        <v>44823.849892893515</v>
      </c>
      <c r="C486" s="5" t="s">
        <v>80</v>
      </c>
      <c r="D486" s="13">
        <v>45172895171</v>
      </c>
      <c r="E486" s="8" t="s">
        <v>81</v>
      </c>
      <c r="H486" s="9">
        <v>9512</v>
      </c>
      <c r="I486" s="5" t="s">
        <v>22</v>
      </c>
      <c r="J486" s="5" t="s">
        <v>83</v>
      </c>
    </row>
    <row r="487" spans="1:10">
      <c r="A487" s="5" t="s">
        <v>725</v>
      </c>
      <c r="B487" s="6">
        <v>44823.849892893515</v>
      </c>
      <c r="C487" s="5" t="s">
        <v>80</v>
      </c>
      <c r="D487" s="11"/>
      <c r="E487" s="8"/>
      <c r="F487" s="9">
        <v>101.71</v>
      </c>
      <c r="I487" s="7" t="s">
        <v>9</v>
      </c>
      <c r="J487" s="5" t="s">
        <v>225</v>
      </c>
    </row>
    <row r="488" spans="1:10">
      <c r="A488" s="5" t="s">
        <v>725</v>
      </c>
      <c r="B488" s="6">
        <v>44823.849892893515</v>
      </c>
      <c r="C488" s="5" t="s">
        <v>80</v>
      </c>
      <c r="D488" s="11"/>
      <c r="E488" s="8"/>
      <c r="F488" s="9">
        <v>16725.2</v>
      </c>
      <c r="I488" s="7" t="s">
        <v>9</v>
      </c>
      <c r="J488" s="5" t="s">
        <v>87</v>
      </c>
    </row>
    <row r="489" spans="1:10">
      <c r="A489" s="5" t="s">
        <v>725</v>
      </c>
      <c r="B489" s="6">
        <v>44823.849892893515</v>
      </c>
      <c r="C489" s="5" t="s">
        <v>80</v>
      </c>
      <c r="D489" s="11"/>
      <c r="E489" s="8"/>
      <c r="F489" s="9">
        <v>46253</v>
      </c>
      <c r="I489" s="7" t="s">
        <v>9</v>
      </c>
      <c r="J489" s="5" t="s">
        <v>88</v>
      </c>
    </row>
    <row r="490" spans="1:10">
      <c r="A490" s="5" t="s">
        <v>725</v>
      </c>
      <c r="B490" s="6">
        <v>44823.849892893515</v>
      </c>
      <c r="C490" s="5" t="s">
        <v>80</v>
      </c>
      <c r="D490" s="11"/>
      <c r="E490" s="8"/>
      <c r="F490" s="9">
        <v>117847</v>
      </c>
      <c r="I490" s="7" t="s">
        <v>9</v>
      </c>
      <c r="J490" s="8" t="s">
        <v>89</v>
      </c>
    </row>
    <row r="491" spans="1:10">
      <c r="A491" s="5" t="s">
        <v>725</v>
      </c>
      <c r="B491" s="6">
        <v>44823.849892893515</v>
      </c>
      <c r="C491" s="5" t="s">
        <v>80</v>
      </c>
      <c r="D491" s="11"/>
      <c r="E491" s="8"/>
      <c r="F491" s="9">
        <v>27934.799999999999</v>
      </c>
      <c r="I491" s="7" t="s">
        <v>9</v>
      </c>
      <c r="J491" s="8" t="s">
        <v>224</v>
      </c>
    </row>
    <row r="492" spans="1:10">
      <c r="A492" s="5" t="s">
        <v>725</v>
      </c>
      <c r="B492" s="6">
        <v>44823.849892893515</v>
      </c>
      <c r="C492" s="5" t="s">
        <v>80</v>
      </c>
      <c r="D492" s="11"/>
      <c r="E492" s="8"/>
      <c r="F492" s="9">
        <v>108958.2</v>
      </c>
      <c r="I492" s="7" t="s">
        <v>9</v>
      </c>
      <c r="J492" s="5" t="s">
        <v>83</v>
      </c>
    </row>
    <row r="493" spans="1:10">
      <c r="A493" s="5" t="s">
        <v>725</v>
      </c>
      <c r="B493" s="6">
        <v>44823.849892893515</v>
      </c>
      <c r="C493" s="5" t="s">
        <v>80</v>
      </c>
      <c r="D493" s="11"/>
      <c r="E493" s="8"/>
      <c r="F493" s="9">
        <v>13403.6</v>
      </c>
      <c r="I493" s="7" t="s">
        <v>9</v>
      </c>
      <c r="J493" s="8" t="s">
        <v>90</v>
      </c>
    </row>
    <row r="494" spans="1:10">
      <c r="A494" s="5" t="s">
        <v>725</v>
      </c>
      <c r="B494" s="6">
        <v>44823.849892893515</v>
      </c>
      <c r="C494" s="5" t="s">
        <v>80</v>
      </c>
      <c r="D494" s="11"/>
      <c r="E494" s="8"/>
      <c r="F494" s="9">
        <v>6004.1</v>
      </c>
      <c r="I494" s="7" t="s">
        <v>9</v>
      </c>
      <c r="J494" s="5" t="s">
        <v>91</v>
      </c>
    </row>
    <row r="495" spans="1:10">
      <c r="A495" s="5" t="s">
        <v>725</v>
      </c>
      <c r="B495" s="6">
        <v>44823.849892893515</v>
      </c>
      <c r="C495" s="5" t="s">
        <v>80</v>
      </c>
      <c r="D495" s="11"/>
      <c r="E495" s="8"/>
      <c r="F495" s="9">
        <v>20718.7</v>
      </c>
      <c r="I495" s="7" t="s">
        <v>9</v>
      </c>
      <c r="J495" s="5" t="s">
        <v>93</v>
      </c>
    </row>
    <row r="496" spans="1:10">
      <c r="A496" s="5" t="s">
        <v>725</v>
      </c>
      <c r="B496" s="6">
        <v>44823.849892893515</v>
      </c>
      <c r="C496" s="5" t="s">
        <v>80</v>
      </c>
      <c r="D496" s="11"/>
      <c r="E496" s="8"/>
      <c r="F496" s="9">
        <v>17890.3</v>
      </c>
      <c r="I496" s="7" t="s">
        <v>9</v>
      </c>
      <c r="J496" s="8" t="s">
        <v>94</v>
      </c>
    </row>
    <row r="497" spans="1:10">
      <c r="A497" s="5" t="s">
        <v>725</v>
      </c>
      <c r="B497" s="6">
        <v>44823.849892893515</v>
      </c>
      <c r="C497" s="5" t="s">
        <v>80</v>
      </c>
      <c r="D497" s="11"/>
      <c r="E497" s="8"/>
      <c r="F497" s="9">
        <v>11927.7</v>
      </c>
      <c r="I497" s="7" t="s">
        <v>9</v>
      </c>
      <c r="J497" s="5" t="s">
        <v>86</v>
      </c>
    </row>
    <row r="498" spans="1:10">
      <c r="A498" s="5" t="s">
        <v>725</v>
      </c>
      <c r="B498" s="6">
        <v>44823.849892893515</v>
      </c>
      <c r="C498" s="5" t="s">
        <v>80</v>
      </c>
      <c r="D498" s="11"/>
      <c r="E498" s="8"/>
      <c r="F498" s="9">
        <v>7026.1</v>
      </c>
      <c r="I498" s="7" t="s">
        <v>9</v>
      </c>
      <c r="J498" s="5" t="s">
        <v>95</v>
      </c>
    </row>
    <row r="499" spans="1:10">
      <c r="A499" s="5" t="s">
        <v>725</v>
      </c>
      <c r="B499" s="6">
        <v>44823.849892893515</v>
      </c>
      <c r="C499" s="5" t="s">
        <v>80</v>
      </c>
      <c r="D499" s="11"/>
      <c r="E499" s="8"/>
      <c r="F499" s="9">
        <v>16362.1</v>
      </c>
      <c r="I499" s="7" t="s">
        <v>9</v>
      </c>
      <c r="J499" s="8" t="s">
        <v>96</v>
      </c>
    </row>
    <row r="500" spans="1:10">
      <c r="A500" s="5" t="s">
        <v>725</v>
      </c>
      <c r="B500" s="6">
        <v>44823.849892893515</v>
      </c>
      <c r="C500" s="5" t="s">
        <v>80</v>
      </c>
      <c r="D500" s="11"/>
      <c r="E500" s="8"/>
      <c r="F500" s="9">
        <v>15967</v>
      </c>
      <c r="I500" s="7" t="s">
        <v>9</v>
      </c>
      <c r="J500" s="8" t="s">
        <v>97</v>
      </c>
    </row>
    <row r="501" spans="1:10">
      <c r="A501" s="5" t="s">
        <v>725</v>
      </c>
      <c r="B501" s="6">
        <v>44823.849892893515</v>
      </c>
      <c r="C501" s="5" t="s">
        <v>80</v>
      </c>
      <c r="D501" s="11"/>
      <c r="E501" s="8"/>
      <c r="F501" s="9">
        <v>17415.5</v>
      </c>
      <c r="I501" s="7" t="s">
        <v>9</v>
      </c>
      <c r="J501" s="8" t="s">
        <v>98</v>
      </c>
    </row>
    <row r="502" spans="1:10">
      <c r="A502" s="5" t="s">
        <v>725</v>
      </c>
      <c r="B502" s="6">
        <v>44823.849892893515</v>
      </c>
      <c r="C502" s="5" t="s">
        <v>80</v>
      </c>
      <c r="D502" s="11"/>
      <c r="E502" s="8"/>
      <c r="F502" s="9">
        <v>2521.2199999999998</v>
      </c>
      <c r="I502" s="7" t="s">
        <v>9</v>
      </c>
      <c r="J502" s="8" t="s">
        <v>416</v>
      </c>
    </row>
    <row r="503" spans="1:10">
      <c r="A503" s="5" t="s">
        <v>725</v>
      </c>
      <c r="B503" s="6">
        <v>44823.849892893515</v>
      </c>
      <c r="C503" s="5" t="s">
        <v>80</v>
      </c>
      <c r="D503" s="11"/>
      <c r="E503" s="8"/>
      <c r="F503" s="9">
        <v>23275.5</v>
      </c>
      <c r="I503" s="7" t="s">
        <v>9</v>
      </c>
      <c r="J503" s="8" t="s">
        <v>99</v>
      </c>
    </row>
    <row r="504" spans="1:10">
      <c r="A504" s="5" t="s">
        <v>725</v>
      </c>
      <c r="B504" s="6">
        <v>44823.849892893515</v>
      </c>
      <c r="C504" s="5" t="s">
        <v>80</v>
      </c>
      <c r="D504" s="11"/>
      <c r="E504" s="8"/>
      <c r="F504" s="9">
        <v>18743</v>
      </c>
      <c r="I504" s="7" t="s">
        <v>9</v>
      </c>
      <c r="J504" s="8" t="s">
        <v>100</v>
      </c>
    </row>
    <row r="505" spans="1:10">
      <c r="A505" s="5" t="s">
        <v>725</v>
      </c>
      <c r="B505" s="6">
        <v>44823.849892893515</v>
      </c>
      <c r="C505" s="5" t="s">
        <v>80</v>
      </c>
      <c r="D505" s="11"/>
      <c r="E505" s="8"/>
      <c r="F505" s="9">
        <v>10930.1</v>
      </c>
      <c r="I505" s="7" t="s">
        <v>9</v>
      </c>
      <c r="J505" s="8" t="s">
        <v>375</v>
      </c>
    </row>
    <row r="506" spans="1:10">
      <c r="A506" s="5" t="s">
        <v>725</v>
      </c>
      <c r="B506" s="6">
        <v>44823.849892893515</v>
      </c>
      <c r="C506" s="5" t="s">
        <v>80</v>
      </c>
      <c r="D506" s="11"/>
      <c r="E506" s="8"/>
      <c r="F506" s="9">
        <v>286225.40000000002</v>
      </c>
      <c r="I506" s="7" t="s">
        <v>9</v>
      </c>
      <c r="J506" s="8" t="s">
        <v>84</v>
      </c>
    </row>
    <row r="507" spans="1:10">
      <c r="A507" s="10" t="s">
        <v>15</v>
      </c>
      <c r="B507" s="3"/>
      <c r="C507" s="3"/>
      <c r="D507" s="16">
        <f>705801.22+98066.4</f>
        <v>803867.62</v>
      </c>
      <c r="E507" s="8"/>
      <c r="F507" s="34">
        <f>SUM(F470:G506)</f>
        <v>803867.54999999981</v>
      </c>
      <c r="H507" s="9"/>
      <c r="I507" s="7"/>
      <c r="J507" s="5"/>
    </row>
    <row r="508" spans="1:10">
      <c r="A508" s="12" t="s">
        <v>16</v>
      </c>
      <c r="B508" s="12" t="s">
        <v>17</v>
      </c>
      <c r="C508" s="12" t="s">
        <v>18</v>
      </c>
      <c r="D508" s="11"/>
      <c r="E508" s="8"/>
      <c r="H508" s="9"/>
      <c r="I508" s="7"/>
      <c r="J508" s="5"/>
    </row>
    <row r="509" spans="1:10" ht="15.75">
      <c r="D509" s="21">
        <v>111848932</v>
      </c>
    </row>
    <row r="510" spans="1:10" ht="15.75">
      <c r="D510" s="21">
        <v>111848942</v>
      </c>
    </row>
    <row r="512" spans="1:10">
      <c r="A512" s="1" t="s">
        <v>0</v>
      </c>
      <c r="B512" s="2"/>
      <c r="C512" s="2"/>
      <c r="D512" s="2"/>
      <c r="E512" s="2"/>
      <c r="F512" s="2"/>
      <c r="G512" s="2"/>
      <c r="H512" s="2"/>
      <c r="I512" s="2"/>
      <c r="J512" s="2"/>
    </row>
    <row r="513" spans="1:10">
      <c r="A513" s="3" t="s">
        <v>746</v>
      </c>
      <c r="B513" s="2"/>
      <c r="C513" s="2"/>
      <c r="D513" s="2"/>
      <c r="E513" s="2"/>
      <c r="F513" s="2"/>
      <c r="G513" s="2"/>
      <c r="H513" s="2"/>
      <c r="I513" s="2"/>
      <c r="J513" s="2"/>
    </row>
    <row r="514" spans="1:10">
      <c r="A514" s="103" t="s">
        <v>0</v>
      </c>
      <c r="B514" s="103" t="s">
        <v>2</v>
      </c>
      <c r="C514" s="103" t="s">
        <v>3</v>
      </c>
      <c r="D514" s="103" t="s">
        <v>4</v>
      </c>
      <c r="E514" s="103" t="s">
        <v>5</v>
      </c>
      <c r="F514" s="105" t="s">
        <v>6</v>
      </c>
      <c r="G514" s="106"/>
      <c r="H514" s="107"/>
      <c r="I514" s="103" t="s">
        <v>7</v>
      </c>
      <c r="J514" s="103" t="s">
        <v>8</v>
      </c>
    </row>
    <row r="515" spans="1:10">
      <c r="A515" s="104"/>
      <c r="B515" s="104"/>
      <c r="C515" s="104"/>
      <c r="D515" s="104"/>
      <c r="E515" s="104"/>
      <c r="F515" s="46" t="s">
        <v>9</v>
      </c>
      <c r="G515" s="46" t="s">
        <v>10</v>
      </c>
      <c r="H515" s="46" t="s">
        <v>11</v>
      </c>
      <c r="I515" s="104"/>
      <c r="J515" s="104"/>
    </row>
    <row r="516" spans="1:10">
      <c r="A516" s="5" t="s">
        <v>763</v>
      </c>
      <c r="B516" s="6">
        <v>44824.843905902781</v>
      </c>
      <c r="C516" s="5" t="s">
        <v>80</v>
      </c>
      <c r="D516" s="11"/>
      <c r="E516" s="8"/>
      <c r="G516" s="9">
        <v>2789.76</v>
      </c>
      <c r="I516" s="7" t="s">
        <v>10</v>
      </c>
      <c r="J516" s="5" t="s">
        <v>83</v>
      </c>
    </row>
    <row r="517" spans="1:10">
      <c r="A517" s="5" t="s">
        <v>763</v>
      </c>
      <c r="B517" s="6">
        <v>44824.843905902781</v>
      </c>
      <c r="C517" s="5" t="s">
        <v>80</v>
      </c>
      <c r="D517" s="13">
        <v>53312034491</v>
      </c>
      <c r="E517" s="8" t="s">
        <v>81</v>
      </c>
      <c r="H517" s="9">
        <v>240</v>
      </c>
      <c r="I517" s="5" t="s">
        <v>22</v>
      </c>
      <c r="J517" s="5" t="s">
        <v>83</v>
      </c>
    </row>
    <row r="518" spans="1:10">
      <c r="A518" s="5" t="s">
        <v>763</v>
      </c>
      <c r="B518" s="6">
        <v>44824.843905902781</v>
      </c>
      <c r="C518" s="5" t="s">
        <v>80</v>
      </c>
      <c r="D518" s="13">
        <v>45172899046</v>
      </c>
      <c r="E518" s="8" t="s">
        <v>81</v>
      </c>
      <c r="H518" s="9">
        <v>1021.44</v>
      </c>
      <c r="I518" s="5" t="s">
        <v>22</v>
      </c>
      <c r="J518" s="5" t="s">
        <v>225</v>
      </c>
    </row>
    <row r="519" spans="1:10">
      <c r="A519" s="5" t="s">
        <v>763</v>
      </c>
      <c r="B519" s="6">
        <v>44824.843905902781</v>
      </c>
      <c r="C519" s="5" t="s">
        <v>80</v>
      </c>
      <c r="D519" s="13">
        <v>45122958711</v>
      </c>
      <c r="E519" s="8" t="s">
        <v>81</v>
      </c>
      <c r="H519" s="9">
        <v>1063.9000000000001</v>
      </c>
      <c r="I519" s="5" t="s">
        <v>22</v>
      </c>
      <c r="J519" s="5" t="s">
        <v>225</v>
      </c>
    </row>
    <row r="520" spans="1:10">
      <c r="A520" s="5" t="s">
        <v>763</v>
      </c>
      <c r="B520" s="6">
        <v>44824.843905902781</v>
      </c>
      <c r="C520" s="5" t="s">
        <v>80</v>
      </c>
      <c r="D520" s="13">
        <v>45172901244</v>
      </c>
      <c r="E520" s="8" t="s">
        <v>81</v>
      </c>
      <c r="H520" s="9">
        <v>6838.5</v>
      </c>
      <c r="I520" s="5" t="s">
        <v>22</v>
      </c>
      <c r="J520" s="8" t="s">
        <v>84</v>
      </c>
    </row>
    <row r="521" spans="1:10">
      <c r="A521" s="5" t="s">
        <v>763</v>
      </c>
      <c r="B521" s="6">
        <v>44824.843905902781</v>
      </c>
      <c r="C521" s="5" t="s">
        <v>80</v>
      </c>
      <c r="D521" s="13">
        <v>45152834317</v>
      </c>
      <c r="E521" s="8" t="s">
        <v>81</v>
      </c>
      <c r="H521" s="9">
        <v>166.65</v>
      </c>
      <c r="I521" s="5" t="s">
        <v>22</v>
      </c>
      <c r="J521" s="5" t="s">
        <v>225</v>
      </c>
    </row>
    <row r="522" spans="1:10">
      <c r="A522" s="5" t="s">
        <v>763</v>
      </c>
      <c r="B522" s="6">
        <v>44824.843905902781</v>
      </c>
      <c r="C522" s="5" t="s">
        <v>80</v>
      </c>
      <c r="D522" s="13">
        <v>45143209717</v>
      </c>
      <c r="E522" s="8" t="s">
        <v>81</v>
      </c>
      <c r="H522" s="9">
        <v>357.93</v>
      </c>
      <c r="I522" s="5" t="s">
        <v>22</v>
      </c>
      <c r="J522" s="5" t="s">
        <v>225</v>
      </c>
    </row>
    <row r="523" spans="1:10">
      <c r="A523" s="5" t="s">
        <v>763</v>
      </c>
      <c r="B523" s="6">
        <v>44824.843905902781</v>
      </c>
      <c r="C523" s="5" t="s">
        <v>80</v>
      </c>
      <c r="D523" s="13">
        <v>45112973356</v>
      </c>
      <c r="E523" s="8" t="s">
        <v>81</v>
      </c>
      <c r="H523" s="9">
        <v>451.98</v>
      </c>
      <c r="I523" s="5" t="s">
        <v>22</v>
      </c>
      <c r="J523" s="5" t="s">
        <v>225</v>
      </c>
    </row>
    <row r="524" spans="1:10">
      <c r="A524" s="5" t="s">
        <v>763</v>
      </c>
      <c r="B524" s="6">
        <v>44824.843905902781</v>
      </c>
      <c r="C524" s="5" t="s">
        <v>80</v>
      </c>
      <c r="D524" s="13">
        <v>45172901247</v>
      </c>
      <c r="E524" s="8" t="s">
        <v>81</v>
      </c>
      <c r="H524" s="9">
        <v>93.1</v>
      </c>
      <c r="I524" s="5" t="s">
        <v>22</v>
      </c>
      <c r="J524" s="5" t="s">
        <v>225</v>
      </c>
    </row>
    <row r="525" spans="1:10">
      <c r="A525" s="5" t="s">
        <v>763</v>
      </c>
      <c r="B525" s="6">
        <v>44824.843905902781</v>
      </c>
      <c r="C525" s="5" t="s">
        <v>80</v>
      </c>
      <c r="D525" s="13">
        <v>45122959415</v>
      </c>
      <c r="E525" s="8" t="s">
        <v>81</v>
      </c>
      <c r="H525" s="9">
        <v>1984.17</v>
      </c>
      <c r="I525" s="5" t="s">
        <v>22</v>
      </c>
      <c r="J525" s="5" t="s">
        <v>225</v>
      </c>
    </row>
    <row r="526" spans="1:10">
      <c r="A526" s="5" t="s">
        <v>763</v>
      </c>
      <c r="B526" s="6">
        <v>44824.843905902781</v>
      </c>
      <c r="C526" s="5" t="s">
        <v>80</v>
      </c>
      <c r="D526" s="13">
        <v>45162933478</v>
      </c>
      <c r="E526" s="8" t="s">
        <v>81</v>
      </c>
      <c r="H526" s="9">
        <v>899.03</v>
      </c>
      <c r="I526" s="5" t="s">
        <v>22</v>
      </c>
      <c r="J526" s="5" t="s">
        <v>225</v>
      </c>
    </row>
    <row r="527" spans="1:10">
      <c r="A527" s="5" t="s">
        <v>763</v>
      </c>
      <c r="B527" s="6">
        <v>44824.843905902781</v>
      </c>
      <c r="C527" s="5" t="s">
        <v>80</v>
      </c>
      <c r="D527" s="13">
        <v>45112973051</v>
      </c>
      <c r="E527" s="8" t="s">
        <v>81</v>
      </c>
      <c r="H527" s="9">
        <v>819.85</v>
      </c>
      <c r="I527" s="5" t="s">
        <v>22</v>
      </c>
      <c r="J527" s="5" t="s">
        <v>225</v>
      </c>
    </row>
    <row r="528" spans="1:10">
      <c r="A528" s="5" t="s">
        <v>764</v>
      </c>
      <c r="B528" s="6">
        <v>44824.843905902781</v>
      </c>
      <c r="C528" s="5" t="s">
        <v>80</v>
      </c>
      <c r="D528" s="11"/>
      <c r="E528" s="8"/>
      <c r="F528" s="9">
        <v>16090</v>
      </c>
      <c r="I528" s="7" t="s">
        <v>9</v>
      </c>
      <c r="J528" s="5" t="s">
        <v>93</v>
      </c>
    </row>
    <row r="529" spans="1:10">
      <c r="A529" s="5" t="s">
        <v>763</v>
      </c>
      <c r="B529" s="6">
        <v>44824.843905902781</v>
      </c>
      <c r="C529" s="5" t="s">
        <v>80</v>
      </c>
      <c r="D529" s="11"/>
      <c r="E529" s="8"/>
      <c r="F529" s="9">
        <v>38528.9</v>
      </c>
      <c r="I529" s="7" t="s">
        <v>9</v>
      </c>
      <c r="J529" s="5" t="s">
        <v>225</v>
      </c>
    </row>
    <row r="530" spans="1:10">
      <c r="A530" s="5" t="s">
        <v>763</v>
      </c>
      <c r="B530" s="6">
        <v>44824.843905902781</v>
      </c>
      <c r="C530" s="5" t="s">
        <v>80</v>
      </c>
      <c r="D530" s="11"/>
      <c r="E530" s="8"/>
      <c r="F530" s="9">
        <v>14187.7</v>
      </c>
      <c r="I530" s="7" t="s">
        <v>9</v>
      </c>
      <c r="J530" s="5" t="s">
        <v>88</v>
      </c>
    </row>
    <row r="531" spans="1:10">
      <c r="A531" s="5" t="s">
        <v>763</v>
      </c>
      <c r="B531" s="6">
        <v>44824.843905902781</v>
      </c>
      <c r="C531" s="5" t="s">
        <v>80</v>
      </c>
      <c r="D531" s="11"/>
      <c r="E531" s="8"/>
      <c r="F531" s="9">
        <v>14233.1</v>
      </c>
      <c r="I531" s="7" t="s">
        <v>9</v>
      </c>
      <c r="J531" s="8" t="s">
        <v>224</v>
      </c>
    </row>
    <row r="532" spans="1:10">
      <c r="A532" s="5" t="s">
        <v>763</v>
      </c>
      <c r="B532" s="6">
        <v>44824.843905902781</v>
      </c>
      <c r="C532" s="5" t="s">
        <v>80</v>
      </c>
      <c r="D532" s="11"/>
      <c r="E532" s="8"/>
      <c r="F532" s="9">
        <v>78041.100000000006</v>
      </c>
      <c r="I532" s="7" t="s">
        <v>9</v>
      </c>
      <c r="J532" s="5" t="s">
        <v>83</v>
      </c>
    </row>
    <row r="533" spans="1:10">
      <c r="A533" s="5" t="s">
        <v>763</v>
      </c>
      <c r="B533" s="6">
        <v>44824.843905902781</v>
      </c>
      <c r="C533" s="5" t="s">
        <v>80</v>
      </c>
      <c r="D533" s="11"/>
      <c r="E533" s="8"/>
      <c r="F533" s="9">
        <v>10709</v>
      </c>
      <c r="I533" s="7" t="s">
        <v>9</v>
      </c>
      <c r="J533" s="8" t="s">
        <v>90</v>
      </c>
    </row>
    <row r="534" spans="1:10">
      <c r="A534" s="5" t="s">
        <v>763</v>
      </c>
      <c r="B534" s="6">
        <v>44824.843905902781</v>
      </c>
      <c r="C534" s="5" t="s">
        <v>80</v>
      </c>
      <c r="D534" s="11"/>
      <c r="E534" s="8"/>
      <c r="F534" s="9">
        <v>6304</v>
      </c>
      <c r="I534" s="7" t="s">
        <v>9</v>
      </c>
      <c r="J534" s="5" t="s">
        <v>91</v>
      </c>
    </row>
    <row r="535" spans="1:10">
      <c r="A535" s="5" t="s">
        <v>763</v>
      </c>
      <c r="B535" s="6">
        <v>44824.843905902781</v>
      </c>
      <c r="C535" s="5" t="s">
        <v>80</v>
      </c>
      <c r="D535" s="11"/>
      <c r="E535" s="8"/>
      <c r="F535" s="9">
        <v>33941</v>
      </c>
      <c r="I535" s="7" t="s">
        <v>9</v>
      </c>
      <c r="J535" s="5" t="s">
        <v>92</v>
      </c>
    </row>
    <row r="536" spans="1:10">
      <c r="A536" s="5" t="s">
        <v>763</v>
      </c>
      <c r="B536" s="6">
        <v>44824.843905902781</v>
      </c>
      <c r="C536" s="5" t="s">
        <v>80</v>
      </c>
      <c r="D536" s="11"/>
      <c r="E536" s="8"/>
      <c r="F536" s="9">
        <v>14047</v>
      </c>
      <c r="I536" s="7" t="s">
        <v>9</v>
      </c>
      <c r="J536" s="8" t="s">
        <v>94</v>
      </c>
    </row>
    <row r="537" spans="1:10">
      <c r="A537" s="5" t="s">
        <v>763</v>
      </c>
      <c r="B537" s="6">
        <v>44824.843905902781</v>
      </c>
      <c r="C537" s="5" t="s">
        <v>80</v>
      </c>
      <c r="D537" s="11"/>
      <c r="E537" s="8"/>
      <c r="F537" s="9">
        <v>25250.2</v>
      </c>
      <c r="I537" s="7" t="s">
        <v>9</v>
      </c>
      <c r="J537" s="5" t="s">
        <v>86</v>
      </c>
    </row>
    <row r="538" spans="1:10">
      <c r="A538" s="5" t="s">
        <v>763</v>
      </c>
      <c r="B538" s="6">
        <v>44824.843905902781</v>
      </c>
      <c r="C538" s="5" t="s">
        <v>80</v>
      </c>
      <c r="D538" s="11"/>
      <c r="E538" s="8"/>
      <c r="F538" s="9">
        <v>12083.4</v>
      </c>
      <c r="I538" s="7" t="s">
        <v>9</v>
      </c>
      <c r="J538" s="5" t="s">
        <v>95</v>
      </c>
    </row>
    <row r="539" spans="1:10">
      <c r="A539" s="5" t="s">
        <v>763</v>
      </c>
      <c r="B539" s="6">
        <v>44824.843905902781</v>
      </c>
      <c r="C539" s="5" t="s">
        <v>80</v>
      </c>
      <c r="D539" s="11"/>
      <c r="E539" s="8"/>
      <c r="F539" s="9">
        <v>10067.200000000001</v>
      </c>
      <c r="I539" s="7" t="s">
        <v>9</v>
      </c>
      <c r="J539" s="8" t="s">
        <v>96</v>
      </c>
    </row>
    <row r="540" spans="1:10">
      <c r="A540" s="5" t="s">
        <v>763</v>
      </c>
      <c r="B540" s="6">
        <v>44824.843905902781</v>
      </c>
      <c r="C540" s="5" t="s">
        <v>80</v>
      </c>
      <c r="D540" s="11"/>
      <c r="E540" s="8"/>
      <c r="F540" s="9">
        <v>13162.6</v>
      </c>
      <c r="I540" s="7" t="s">
        <v>9</v>
      </c>
      <c r="J540" s="8" t="s">
        <v>97</v>
      </c>
    </row>
    <row r="541" spans="1:10">
      <c r="A541" s="5" t="s">
        <v>763</v>
      </c>
      <c r="B541" s="6">
        <v>44824.843905902781</v>
      </c>
      <c r="C541" s="5" t="s">
        <v>80</v>
      </c>
      <c r="D541" s="11"/>
      <c r="E541" s="8"/>
      <c r="F541" s="9">
        <v>15145.2</v>
      </c>
      <c r="I541" s="7" t="s">
        <v>9</v>
      </c>
      <c r="J541" s="8" t="s">
        <v>99</v>
      </c>
    </row>
    <row r="542" spans="1:10">
      <c r="A542" s="5" t="s">
        <v>763</v>
      </c>
      <c r="B542" s="6">
        <v>44824.843905902781</v>
      </c>
      <c r="C542" s="5" t="s">
        <v>80</v>
      </c>
      <c r="D542" s="11"/>
      <c r="E542" s="8"/>
      <c r="F542" s="9">
        <v>8082.4</v>
      </c>
      <c r="I542" s="7" t="s">
        <v>9</v>
      </c>
      <c r="J542" s="8" t="s">
        <v>100</v>
      </c>
    </row>
    <row r="543" spans="1:10">
      <c r="A543" s="5" t="s">
        <v>763</v>
      </c>
      <c r="B543" s="6">
        <v>44824.843905902781</v>
      </c>
      <c r="C543" s="5" t="s">
        <v>80</v>
      </c>
      <c r="D543" s="11"/>
      <c r="E543" s="8"/>
      <c r="F543" s="9">
        <v>95364.3</v>
      </c>
      <c r="I543" s="7" t="s">
        <v>9</v>
      </c>
      <c r="J543" s="8" t="s">
        <v>84</v>
      </c>
    </row>
    <row r="544" spans="1:10">
      <c r="A544" s="10" t="s">
        <v>15</v>
      </c>
      <c r="B544" s="3"/>
      <c r="C544" s="3"/>
      <c r="D544" s="16">
        <f>370790.86+37236</f>
        <v>408026.86</v>
      </c>
      <c r="E544" s="8"/>
      <c r="F544" s="34">
        <f>SUM(F516:G543)</f>
        <v>408026.86000000004</v>
      </c>
      <c r="H544" s="9"/>
      <c r="I544" s="7"/>
      <c r="J544" s="5"/>
    </row>
    <row r="545" spans="1:10">
      <c r="A545" s="12" t="s">
        <v>16</v>
      </c>
      <c r="B545" s="12" t="s">
        <v>17</v>
      </c>
      <c r="C545" s="12" t="s">
        <v>18</v>
      </c>
      <c r="D545" s="11"/>
      <c r="E545" s="8"/>
      <c r="H545" s="9"/>
      <c r="I545" s="7"/>
      <c r="J545" s="5"/>
    </row>
    <row r="546" spans="1:10" ht="15.75">
      <c r="D546" s="21">
        <v>111856749</v>
      </c>
    </row>
    <row r="547" spans="1:10" ht="15.75">
      <c r="D547" s="21">
        <v>111856948</v>
      </c>
    </row>
    <row r="548" spans="1:10">
      <c r="A548" s="1" t="s">
        <v>0</v>
      </c>
      <c r="B548" s="2"/>
      <c r="C548" s="2"/>
      <c r="D548" s="2"/>
      <c r="E548" s="2"/>
      <c r="F548" s="2"/>
      <c r="G548" s="2"/>
      <c r="H548" s="2"/>
      <c r="I548" s="2"/>
      <c r="J548" s="2"/>
    </row>
    <row r="549" spans="1:10">
      <c r="A549" s="3" t="s">
        <v>784</v>
      </c>
      <c r="B549" s="2"/>
      <c r="C549" s="2"/>
      <c r="D549" s="2"/>
      <c r="E549" s="2"/>
      <c r="F549" s="2"/>
      <c r="G549" s="2"/>
      <c r="H549" s="2"/>
      <c r="I549" s="2"/>
      <c r="J549" s="2"/>
    </row>
    <row r="550" spans="1:10">
      <c r="A550" s="103" t="s">
        <v>0</v>
      </c>
      <c r="B550" s="103" t="s">
        <v>2</v>
      </c>
      <c r="C550" s="103" t="s">
        <v>3</v>
      </c>
      <c r="D550" s="103" t="s">
        <v>4</v>
      </c>
      <c r="E550" s="103" t="s">
        <v>5</v>
      </c>
      <c r="F550" s="105" t="s">
        <v>6</v>
      </c>
      <c r="G550" s="106"/>
      <c r="H550" s="107"/>
      <c r="I550" s="103" t="s">
        <v>7</v>
      </c>
      <c r="J550" s="103" t="s">
        <v>8</v>
      </c>
    </row>
    <row r="551" spans="1:10">
      <c r="A551" s="104"/>
      <c r="B551" s="104"/>
      <c r="C551" s="104"/>
      <c r="D551" s="104"/>
      <c r="E551" s="104"/>
      <c r="F551" s="46" t="s">
        <v>9</v>
      </c>
      <c r="G551" s="46" t="s">
        <v>10</v>
      </c>
      <c r="H551" s="46" t="s">
        <v>11</v>
      </c>
      <c r="I551" s="104"/>
      <c r="J551" s="104"/>
    </row>
    <row r="552" spans="1:10">
      <c r="A552" s="5" t="s">
        <v>800</v>
      </c>
      <c r="B552" s="6">
        <v>44825.815755289354</v>
      </c>
      <c r="C552" s="5" t="s">
        <v>80</v>
      </c>
      <c r="D552" s="11"/>
      <c r="E552" s="8"/>
      <c r="G552" s="9">
        <v>5580.65</v>
      </c>
      <c r="I552" s="7" t="s">
        <v>10</v>
      </c>
      <c r="J552" s="5" t="s">
        <v>83</v>
      </c>
    </row>
    <row r="553" spans="1:10">
      <c r="A553" s="5" t="s">
        <v>801</v>
      </c>
      <c r="B553" s="6">
        <v>44825.815755289354</v>
      </c>
      <c r="C553" s="5" t="s">
        <v>80</v>
      </c>
      <c r="D553" s="13">
        <v>45172901844</v>
      </c>
      <c r="E553" s="8" t="s">
        <v>81</v>
      </c>
      <c r="H553" s="9">
        <v>1701.01</v>
      </c>
      <c r="I553" s="5" t="s">
        <v>22</v>
      </c>
      <c r="J553" s="5" t="s">
        <v>225</v>
      </c>
    </row>
    <row r="554" spans="1:10">
      <c r="A554" s="5" t="s">
        <v>800</v>
      </c>
      <c r="B554" s="6">
        <v>44825.815755289354</v>
      </c>
      <c r="C554" s="5" t="s">
        <v>80</v>
      </c>
      <c r="D554" s="13">
        <v>45112973730</v>
      </c>
      <c r="E554" s="8" t="s">
        <v>81</v>
      </c>
      <c r="H554" s="9">
        <v>12409.28</v>
      </c>
      <c r="I554" s="5" t="s">
        <v>22</v>
      </c>
      <c r="J554" s="5" t="s">
        <v>225</v>
      </c>
    </row>
    <row r="555" spans="1:10">
      <c r="A555" s="5" t="s">
        <v>800</v>
      </c>
      <c r="B555" s="6">
        <v>44825.815755289354</v>
      </c>
      <c r="C555" s="5" t="s">
        <v>80</v>
      </c>
      <c r="D555" s="13">
        <v>451129737301</v>
      </c>
      <c r="E555" s="8" t="s">
        <v>81</v>
      </c>
      <c r="H555" s="9">
        <v>13578.68</v>
      </c>
      <c r="I555" s="5" t="s">
        <v>22</v>
      </c>
      <c r="J555" s="5" t="s">
        <v>225</v>
      </c>
    </row>
    <row r="556" spans="1:10">
      <c r="A556" s="5" t="s">
        <v>800</v>
      </c>
      <c r="B556" s="6">
        <v>44825.815755289354</v>
      </c>
      <c r="C556" s="5" t="s">
        <v>80</v>
      </c>
      <c r="D556" s="13">
        <v>451129737302</v>
      </c>
      <c r="E556" s="8" t="s">
        <v>81</v>
      </c>
      <c r="H556" s="9">
        <v>10670.95</v>
      </c>
      <c r="I556" s="5" t="s">
        <v>22</v>
      </c>
      <c r="J556" s="5" t="s">
        <v>225</v>
      </c>
    </row>
    <row r="557" spans="1:10">
      <c r="A557" s="5" t="s">
        <v>800</v>
      </c>
      <c r="B557" s="6">
        <v>44825.815755289354</v>
      </c>
      <c r="C557" s="5" t="s">
        <v>80</v>
      </c>
      <c r="D557" s="13">
        <v>451129737303</v>
      </c>
      <c r="E557" s="8" t="s">
        <v>81</v>
      </c>
      <c r="H557" s="9">
        <v>6687.42</v>
      </c>
      <c r="I557" s="5" t="s">
        <v>22</v>
      </c>
      <c r="J557" s="5" t="s">
        <v>225</v>
      </c>
    </row>
    <row r="558" spans="1:10">
      <c r="A558" s="5" t="s">
        <v>800</v>
      </c>
      <c r="B558" s="6">
        <v>44825.815755289354</v>
      </c>
      <c r="C558" s="5" t="s">
        <v>80</v>
      </c>
      <c r="D558" s="13">
        <v>451129737304</v>
      </c>
      <c r="E558" s="8" t="s">
        <v>81</v>
      </c>
      <c r="H558" s="9">
        <v>8519.69</v>
      </c>
      <c r="I558" s="5" t="s">
        <v>22</v>
      </c>
      <c r="J558" s="5" t="s">
        <v>225</v>
      </c>
    </row>
    <row r="559" spans="1:10">
      <c r="A559" s="5" t="s">
        <v>800</v>
      </c>
      <c r="B559" s="6">
        <v>44825.815755289354</v>
      </c>
      <c r="C559" s="5" t="s">
        <v>80</v>
      </c>
      <c r="D559" s="13">
        <v>451129737305</v>
      </c>
      <c r="E559" s="8" t="s">
        <v>81</v>
      </c>
      <c r="H559" s="9">
        <v>6060.03</v>
      </c>
      <c r="I559" s="5" t="s">
        <v>22</v>
      </c>
      <c r="J559" s="5" t="s">
        <v>225</v>
      </c>
    </row>
    <row r="560" spans="1:10">
      <c r="A560" s="5" t="s">
        <v>800</v>
      </c>
      <c r="B560" s="6">
        <v>44825.815755289354</v>
      </c>
      <c r="C560" s="5" t="s">
        <v>80</v>
      </c>
      <c r="D560" s="13">
        <v>45112973547</v>
      </c>
      <c r="E560" s="8" t="s">
        <v>81</v>
      </c>
      <c r="H560" s="9">
        <v>2939.88</v>
      </c>
      <c r="I560" s="5" t="s">
        <v>22</v>
      </c>
      <c r="J560" s="5" t="s">
        <v>225</v>
      </c>
    </row>
    <row r="561" spans="1:10">
      <c r="A561" s="5" t="s">
        <v>800</v>
      </c>
      <c r="B561" s="6">
        <v>44825.815755289354</v>
      </c>
      <c r="C561" s="5" t="s">
        <v>80</v>
      </c>
      <c r="D561" s="13">
        <v>45112974808</v>
      </c>
      <c r="E561" s="8" t="s">
        <v>81</v>
      </c>
      <c r="H561" s="9">
        <v>5160</v>
      </c>
      <c r="I561" s="5" t="s">
        <v>22</v>
      </c>
      <c r="J561" s="5" t="s">
        <v>225</v>
      </c>
    </row>
    <row r="562" spans="1:10">
      <c r="A562" s="5" t="s">
        <v>800</v>
      </c>
      <c r="B562" s="6">
        <v>44825.815755289354</v>
      </c>
      <c r="C562" s="5" t="s">
        <v>80</v>
      </c>
      <c r="D562" s="13">
        <v>45122961204</v>
      </c>
      <c r="E562" s="8" t="s">
        <v>81</v>
      </c>
      <c r="H562" s="9">
        <v>584.79999999999995</v>
      </c>
      <c r="I562" s="5" t="s">
        <v>22</v>
      </c>
      <c r="J562" s="5" t="s">
        <v>225</v>
      </c>
    </row>
    <row r="563" spans="1:10">
      <c r="A563" s="5" t="s">
        <v>800</v>
      </c>
      <c r="B563" s="6">
        <v>44825.815755289354</v>
      </c>
      <c r="C563" s="5" t="s">
        <v>80</v>
      </c>
      <c r="D563" s="13">
        <v>45143211451</v>
      </c>
      <c r="E563" s="8" t="s">
        <v>81</v>
      </c>
      <c r="H563" s="9">
        <v>100</v>
      </c>
      <c r="I563" s="5" t="s">
        <v>22</v>
      </c>
      <c r="J563" s="5" t="s">
        <v>225</v>
      </c>
    </row>
    <row r="564" spans="1:10">
      <c r="A564" s="5" t="s">
        <v>800</v>
      </c>
      <c r="B564" s="6">
        <v>44825.815755289354</v>
      </c>
      <c r="C564" s="5" t="s">
        <v>80</v>
      </c>
      <c r="D564" s="13">
        <v>45143211693</v>
      </c>
      <c r="E564" s="8" t="s">
        <v>81</v>
      </c>
      <c r="H564" s="9">
        <v>540.28</v>
      </c>
      <c r="I564" s="5" t="s">
        <v>22</v>
      </c>
      <c r="J564" s="5" t="s">
        <v>225</v>
      </c>
    </row>
    <row r="565" spans="1:10">
      <c r="A565" s="5" t="s">
        <v>800</v>
      </c>
      <c r="B565" s="6">
        <v>44825.815755289354</v>
      </c>
      <c r="C565" s="5" t="s">
        <v>80</v>
      </c>
      <c r="D565" s="13">
        <v>45122960587</v>
      </c>
      <c r="E565" s="8" t="s">
        <v>81</v>
      </c>
      <c r="H565" s="9">
        <v>8859.42</v>
      </c>
      <c r="I565" s="5" t="s">
        <v>22</v>
      </c>
      <c r="J565" s="8" t="s">
        <v>84</v>
      </c>
    </row>
    <row r="566" spans="1:10">
      <c r="A566" s="5" t="s">
        <v>800</v>
      </c>
      <c r="B566" s="6">
        <v>44825.815755289354</v>
      </c>
      <c r="C566" s="5" t="s">
        <v>80</v>
      </c>
      <c r="D566" s="13">
        <v>45112975450</v>
      </c>
      <c r="E566" s="8" t="s">
        <v>81</v>
      </c>
      <c r="H566" s="9">
        <v>706.87</v>
      </c>
      <c r="I566" s="5" t="s">
        <v>22</v>
      </c>
      <c r="J566" s="5" t="s">
        <v>225</v>
      </c>
    </row>
    <row r="567" spans="1:10">
      <c r="A567" s="5" t="s">
        <v>800</v>
      </c>
      <c r="B567" s="6">
        <v>44825.815755289354</v>
      </c>
      <c r="C567" s="5" t="s">
        <v>80</v>
      </c>
      <c r="D567" s="13">
        <v>45143211403</v>
      </c>
      <c r="E567" s="8" t="s">
        <v>81</v>
      </c>
      <c r="H567" s="9">
        <v>516.47</v>
      </c>
      <c r="I567" s="5" t="s">
        <v>22</v>
      </c>
      <c r="J567" s="5" t="s">
        <v>225</v>
      </c>
    </row>
    <row r="568" spans="1:10">
      <c r="A568" s="5" t="s">
        <v>800</v>
      </c>
      <c r="B568" s="6">
        <v>44825.815755289354</v>
      </c>
      <c r="C568" s="5" t="s">
        <v>80</v>
      </c>
      <c r="D568" s="13">
        <v>45132841531</v>
      </c>
      <c r="E568" s="8" t="s">
        <v>81</v>
      </c>
      <c r="H568" s="9">
        <v>15169.12</v>
      </c>
      <c r="I568" s="5" t="s">
        <v>22</v>
      </c>
      <c r="J568" s="5" t="s">
        <v>225</v>
      </c>
    </row>
    <row r="569" spans="1:10">
      <c r="A569" s="5" t="s">
        <v>800</v>
      </c>
      <c r="B569" s="6">
        <v>44825.815755289354</v>
      </c>
      <c r="C569" s="5" t="s">
        <v>80</v>
      </c>
      <c r="D569" s="11"/>
      <c r="E569" s="8"/>
      <c r="F569" s="9">
        <v>4575.8</v>
      </c>
      <c r="I569" s="7" t="s">
        <v>9</v>
      </c>
      <c r="J569" s="5" t="s">
        <v>225</v>
      </c>
    </row>
    <row r="570" spans="1:10">
      <c r="A570" s="5" t="s">
        <v>800</v>
      </c>
      <c r="B570" s="6">
        <v>44825.815755289354</v>
      </c>
      <c r="C570" s="5" t="s">
        <v>80</v>
      </c>
      <c r="D570" s="11"/>
      <c r="E570" s="8"/>
      <c r="F570" s="9">
        <v>36129.199999999997</v>
      </c>
      <c r="I570" s="7" t="s">
        <v>9</v>
      </c>
      <c r="J570" s="5" t="s">
        <v>87</v>
      </c>
    </row>
    <row r="571" spans="1:10">
      <c r="A571" s="5" t="s">
        <v>800</v>
      </c>
      <c r="B571" s="6">
        <v>44825.815755289354</v>
      </c>
      <c r="C571" s="5" t="s">
        <v>80</v>
      </c>
      <c r="D571" s="11"/>
      <c r="E571" s="8"/>
      <c r="F571" s="9">
        <v>10901.1</v>
      </c>
      <c r="I571" s="7" t="s">
        <v>9</v>
      </c>
      <c r="J571" s="8" t="s">
        <v>89</v>
      </c>
    </row>
    <row r="572" spans="1:10">
      <c r="A572" s="5" t="s">
        <v>800</v>
      </c>
      <c r="B572" s="6">
        <v>44825.815755289354</v>
      </c>
      <c r="C572" s="5" t="s">
        <v>80</v>
      </c>
      <c r="D572" s="11"/>
      <c r="E572" s="8"/>
      <c r="F572" s="9">
        <v>105589.8</v>
      </c>
      <c r="I572" s="7" t="s">
        <v>9</v>
      </c>
      <c r="J572" s="5" t="s">
        <v>83</v>
      </c>
    </row>
    <row r="573" spans="1:10">
      <c r="A573" s="5" t="s">
        <v>800</v>
      </c>
      <c r="B573" s="6">
        <v>44825.815755289354</v>
      </c>
      <c r="C573" s="5" t="s">
        <v>80</v>
      </c>
      <c r="D573" s="11"/>
      <c r="E573" s="8"/>
      <c r="F573" s="9">
        <v>12894.8</v>
      </c>
      <c r="I573" s="7" t="s">
        <v>9</v>
      </c>
      <c r="J573" s="8" t="s">
        <v>90</v>
      </c>
    </row>
    <row r="574" spans="1:10">
      <c r="A574" s="5" t="s">
        <v>800</v>
      </c>
      <c r="B574" s="6">
        <v>44825.815755289354</v>
      </c>
      <c r="C574" s="5" t="s">
        <v>80</v>
      </c>
      <c r="D574" s="11"/>
      <c r="E574" s="8"/>
      <c r="F574" s="9">
        <v>16611.5</v>
      </c>
      <c r="I574" s="7" t="s">
        <v>9</v>
      </c>
      <c r="J574" s="5" t="s">
        <v>91</v>
      </c>
    </row>
    <row r="575" spans="1:10">
      <c r="A575" s="5" t="s">
        <v>800</v>
      </c>
      <c r="B575" s="6">
        <v>44825.815755289354</v>
      </c>
      <c r="C575" s="5" t="s">
        <v>80</v>
      </c>
      <c r="D575" s="11"/>
      <c r="E575" s="8"/>
      <c r="F575" s="9">
        <v>8752.5</v>
      </c>
      <c r="I575" s="7" t="s">
        <v>9</v>
      </c>
      <c r="J575" s="5" t="s">
        <v>92</v>
      </c>
    </row>
    <row r="576" spans="1:10">
      <c r="A576" s="5" t="s">
        <v>800</v>
      </c>
      <c r="B576" s="6">
        <v>44825.815755289354</v>
      </c>
      <c r="C576" s="5" t="s">
        <v>80</v>
      </c>
      <c r="D576" s="11"/>
      <c r="E576" s="8"/>
      <c r="F576" s="9">
        <v>12453.3</v>
      </c>
      <c r="I576" s="7" t="s">
        <v>9</v>
      </c>
      <c r="J576" s="5" t="s">
        <v>93</v>
      </c>
    </row>
    <row r="577" spans="1:10">
      <c r="A577" s="5" t="s">
        <v>800</v>
      </c>
      <c r="B577" s="6">
        <v>44825.815755289354</v>
      </c>
      <c r="C577" s="5" t="s">
        <v>80</v>
      </c>
      <c r="D577" s="11"/>
      <c r="E577" s="8"/>
      <c r="F577" s="9">
        <v>11186.7</v>
      </c>
      <c r="I577" s="7" t="s">
        <v>9</v>
      </c>
      <c r="J577" s="8" t="s">
        <v>94</v>
      </c>
    </row>
    <row r="578" spans="1:10">
      <c r="A578" s="5" t="s">
        <v>800</v>
      </c>
      <c r="B578" s="6">
        <v>44825.815755289354</v>
      </c>
      <c r="C578" s="5" t="s">
        <v>80</v>
      </c>
      <c r="D578" s="11"/>
      <c r="E578" s="8"/>
      <c r="F578" s="9">
        <v>6735.3</v>
      </c>
      <c r="I578" s="7" t="s">
        <v>9</v>
      </c>
      <c r="J578" s="5" t="s">
        <v>86</v>
      </c>
    </row>
    <row r="579" spans="1:10">
      <c r="A579" s="5" t="s">
        <v>800</v>
      </c>
      <c r="B579" s="6">
        <v>44825.815755289354</v>
      </c>
      <c r="C579" s="5" t="s">
        <v>80</v>
      </c>
      <c r="D579" s="11"/>
      <c r="E579" s="8"/>
      <c r="F579" s="9">
        <v>18535.8</v>
      </c>
      <c r="I579" s="7" t="s">
        <v>9</v>
      </c>
      <c r="J579" s="5" t="s">
        <v>95</v>
      </c>
    </row>
    <row r="580" spans="1:10">
      <c r="A580" s="5" t="s">
        <v>800</v>
      </c>
      <c r="B580" s="6">
        <v>44825.815755289354</v>
      </c>
      <c r="C580" s="5" t="s">
        <v>80</v>
      </c>
      <c r="D580" s="11"/>
      <c r="E580" s="8"/>
      <c r="F580" s="9">
        <v>9068.6</v>
      </c>
      <c r="I580" s="7" t="s">
        <v>9</v>
      </c>
      <c r="J580" s="8" t="s">
        <v>96</v>
      </c>
    </row>
    <row r="581" spans="1:10">
      <c r="A581" s="5" t="s">
        <v>800</v>
      </c>
      <c r="B581" s="6">
        <v>44825.815755289354</v>
      </c>
      <c r="C581" s="5" t="s">
        <v>80</v>
      </c>
      <c r="D581" s="11"/>
      <c r="E581" s="8"/>
      <c r="F581" s="9">
        <v>8251.5</v>
      </c>
      <c r="I581" s="7" t="s">
        <v>9</v>
      </c>
      <c r="J581" s="8" t="s">
        <v>97</v>
      </c>
    </row>
    <row r="582" spans="1:10">
      <c r="A582" s="5" t="s">
        <v>800</v>
      </c>
      <c r="B582" s="6">
        <v>44825.815755289354</v>
      </c>
      <c r="C582" s="5" t="s">
        <v>80</v>
      </c>
      <c r="D582" s="11"/>
      <c r="E582" s="8"/>
      <c r="F582" s="9">
        <v>14820.7</v>
      </c>
      <c r="I582" s="7" t="s">
        <v>9</v>
      </c>
      <c r="J582" s="8" t="s">
        <v>98</v>
      </c>
    </row>
    <row r="583" spans="1:10">
      <c r="A583" s="5" t="s">
        <v>800</v>
      </c>
      <c r="B583" s="6">
        <v>44825.815755289354</v>
      </c>
      <c r="C583" s="5" t="s">
        <v>80</v>
      </c>
      <c r="D583" s="11"/>
      <c r="E583" s="8"/>
      <c r="F583" s="9">
        <v>328.9</v>
      </c>
      <c r="I583" s="7" t="s">
        <v>9</v>
      </c>
      <c r="J583" s="8" t="s">
        <v>416</v>
      </c>
    </row>
    <row r="584" spans="1:10">
      <c r="A584" s="5" t="s">
        <v>800</v>
      </c>
      <c r="B584" s="6">
        <v>44825.815755289354</v>
      </c>
      <c r="C584" s="5" t="s">
        <v>80</v>
      </c>
      <c r="D584" s="11"/>
      <c r="E584" s="8"/>
      <c r="F584" s="9">
        <v>12241.9</v>
      </c>
      <c r="I584" s="7" t="s">
        <v>9</v>
      </c>
      <c r="J584" s="8" t="s">
        <v>99</v>
      </c>
    </row>
    <row r="585" spans="1:10">
      <c r="A585" s="5" t="s">
        <v>800</v>
      </c>
      <c r="B585" s="6">
        <v>44825.815755289354</v>
      </c>
      <c r="C585" s="5" t="s">
        <v>80</v>
      </c>
      <c r="D585" s="11"/>
      <c r="E585" s="8"/>
      <c r="F585" s="9">
        <v>14842.6</v>
      </c>
      <c r="I585" s="7" t="s">
        <v>9</v>
      </c>
      <c r="J585" s="8" t="s">
        <v>100</v>
      </c>
    </row>
    <row r="586" spans="1:10">
      <c r="A586" s="5" t="s">
        <v>800</v>
      </c>
      <c r="B586" s="6">
        <v>44825.815755289354</v>
      </c>
      <c r="C586" s="5" t="s">
        <v>80</v>
      </c>
      <c r="D586" s="11"/>
      <c r="E586" s="8"/>
      <c r="F586" s="9">
        <v>11557.1</v>
      </c>
      <c r="I586" s="7" t="s">
        <v>9</v>
      </c>
      <c r="J586" s="8" t="s">
        <v>375</v>
      </c>
    </row>
    <row r="587" spans="1:10">
      <c r="A587" s="5" t="s">
        <v>800</v>
      </c>
      <c r="B587" s="6">
        <v>44825.815755289354</v>
      </c>
      <c r="C587" s="5" t="s">
        <v>80</v>
      </c>
      <c r="D587" s="11"/>
      <c r="E587" s="8"/>
      <c r="F587" s="9">
        <v>95652.6</v>
      </c>
      <c r="I587" s="7" t="s">
        <v>9</v>
      </c>
      <c r="J587" s="8" t="s">
        <v>84</v>
      </c>
    </row>
    <row r="588" spans="1:10">
      <c r="A588" s="10" t="s">
        <v>15</v>
      </c>
      <c r="B588" s="3"/>
      <c r="C588" s="3"/>
      <c r="D588" s="16">
        <f>413230.35+3480</f>
        <v>416710.35</v>
      </c>
      <c r="E588" s="8"/>
      <c r="F588" s="34">
        <f>SUM(F552:G587)</f>
        <v>416710.35</v>
      </c>
      <c r="H588" s="9"/>
      <c r="I588" s="7"/>
      <c r="J588" s="5"/>
    </row>
    <row r="589" spans="1:10">
      <c r="A589" s="12" t="s">
        <v>16</v>
      </c>
      <c r="B589" s="12" t="s">
        <v>17</v>
      </c>
      <c r="C589" s="12" t="s">
        <v>18</v>
      </c>
      <c r="D589" s="11"/>
      <c r="E589" s="8"/>
      <c r="H589" s="9"/>
      <c r="I589" s="7"/>
      <c r="J589" s="5"/>
    </row>
    <row r="590" spans="1:10" ht="15.75">
      <c r="D590" s="21">
        <v>111858342</v>
      </c>
    </row>
    <row r="591" spans="1:10" ht="15.75">
      <c r="D591" s="21">
        <v>111859509</v>
      </c>
    </row>
    <row r="593" spans="1:10">
      <c r="A593" s="1" t="s">
        <v>0</v>
      </c>
      <c r="B593" s="2"/>
      <c r="C593" s="2"/>
      <c r="D593" s="2"/>
      <c r="E593" s="2"/>
      <c r="F593" s="2"/>
      <c r="G593" s="2"/>
      <c r="H593" s="2"/>
      <c r="I593" s="2"/>
      <c r="J593" s="2"/>
    </row>
    <row r="594" spans="1:10">
      <c r="A594" s="3" t="s">
        <v>817</v>
      </c>
      <c r="B594" s="2"/>
      <c r="C594" s="2"/>
      <c r="D594" s="2"/>
      <c r="E594" s="2"/>
      <c r="F594" s="2"/>
      <c r="G594" s="2"/>
      <c r="H594" s="2"/>
      <c r="I594" s="2"/>
      <c r="J594" s="2"/>
    </row>
    <row r="595" spans="1:10">
      <c r="A595" s="103" t="s">
        <v>0</v>
      </c>
      <c r="B595" s="103" t="s">
        <v>2</v>
      </c>
      <c r="C595" s="103" t="s">
        <v>3</v>
      </c>
      <c r="D595" s="103" t="s">
        <v>4</v>
      </c>
      <c r="E595" s="103" t="s">
        <v>5</v>
      </c>
      <c r="F595" s="105" t="s">
        <v>6</v>
      </c>
      <c r="G595" s="106"/>
      <c r="H595" s="107"/>
      <c r="I595" s="103" t="s">
        <v>7</v>
      </c>
      <c r="J595" s="103" t="s">
        <v>8</v>
      </c>
    </row>
    <row r="596" spans="1:10">
      <c r="A596" s="104"/>
      <c r="B596" s="104"/>
      <c r="C596" s="104"/>
      <c r="D596" s="104"/>
      <c r="E596" s="104"/>
      <c r="F596" s="46" t="s">
        <v>9</v>
      </c>
      <c r="G596" s="46" t="s">
        <v>10</v>
      </c>
      <c r="H596" s="46" t="s">
        <v>11</v>
      </c>
      <c r="I596" s="104"/>
      <c r="J596" s="104"/>
    </row>
    <row r="597" spans="1:10">
      <c r="A597" s="5" t="s">
        <v>831</v>
      </c>
      <c r="B597" s="6">
        <v>44826.807208923608</v>
      </c>
      <c r="C597" s="5" t="s">
        <v>80</v>
      </c>
      <c r="D597" s="11"/>
      <c r="E597" s="8"/>
      <c r="G597" s="9">
        <v>8672.19</v>
      </c>
      <c r="I597" s="7" t="s">
        <v>10</v>
      </c>
      <c r="J597" s="5" t="s">
        <v>83</v>
      </c>
    </row>
    <row r="598" spans="1:10">
      <c r="A598" s="5" t="s">
        <v>831</v>
      </c>
      <c r="B598" s="6">
        <v>44826.807208923608</v>
      </c>
      <c r="C598" s="5" t="s">
        <v>80</v>
      </c>
      <c r="D598" s="11"/>
      <c r="E598" s="8"/>
      <c r="G598" s="9">
        <v>1509</v>
      </c>
      <c r="I598" s="7" t="s">
        <v>10</v>
      </c>
      <c r="J598" s="5" t="s">
        <v>93</v>
      </c>
    </row>
    <row r="599" spans="1:10">
      <c r="A599" s="5" t="s">
        <v>832</v>
      </c>
      <c r="B599" s="6">
        <v>44826.807208923608</v>
      </c>
      <c r="C599" s="5" t="s">
        <v>80</v>
      </c>
      <c r="D599" s="11"/>
      <c r="E599" s="8"/>
      <c r="G599" s="9">
        <v>780</v>
      </c>
      <c r="I599" s="7" t="s">
        <v>10</v>
      </c>
      <c r="J599" s="8" t="s">
        <v>84</v>
      </c>
    </row>
    <row r="600" spans="1:10">
      <c r="A600" s="5" t="s">
        <v>831</v>
      </c>
      <c r="B600" s="6">
        <v>44826.807208923608</v>
      </c>
      <c r="C600" s="5" t="s">
        <v>80</v>
      </c>
      <c r="D600" s="13">
        <v>45162935324</v>
      </c>
      <c r="E600" s="8" t="s">
        <v>81</v>
      </c>
      <c r="H600" s="9">
        <v>143.94999999999999</v>
      </c>
      <c r="I600" s="5" t="s">
        <v>22</v>
      </c>
      <c r="J600" s="5" t="s">
        <v>225</v>
      </c>
    </row>
    <row r="601" spans="1:10">
      <c r="A601" s="5" t="s">
        <v>831</v>
      </c>
      <c r="B601" s="6">
        <v>44826.807208923608</v>
      </c>
      <c r="C601" s="5" t="s">
        <v>80</v>
      </c>
      <c r="D601" s="13">
        <v>45162935403</v>
      </c>
      <c r="E601" s="8" t="s">
        <v>81</v>
      </c>
      <c r="H601" s="9">
        <v>253.34</v>
      </c>
      <c r="I601" s="5" t="s">
        <v>22</v>
      </c>
      <c r="J601" s="5" t="s">
        <v>225</v>
      </c>
    </row>
    <row r="602" spans="1:10">
      <c r="A602" s="5" t="s">
        <v>831</v>
      </c>
      <c r="B602" s="6">
        <v>44826.807208923608</v>
      </c>
      <c r="C602" s="5" t="s">
        <v>80</v>
      </c>
      <c r="D602" s="13">
        <v>45152838630</v>
      </c>
      <c r="E602" s="8" t="s">
        <v>81</v>
      </c>
      <c r="H602" s="9">
        <v>389.99</v>
      </c>
      <c r="I602" s="5" t="s">
        <v>22</v>
      </c>
      <c r="J602" s="5" t="s">
        <v>225</v>
      </c>
    </row>
    <row r="603" spans="1:10">
      <c r="A603" s="5" t="s">
        <v>831</v>
      </c>
      <c r="B603" s="6">
        <v>44826.807208923608</v>
      </c>
      <c r="C603" s="5" t="s">
        <v>80</v>
      </c>
      <c r="D603" s="13">
        <v>53512044412</v>
      </c>
      <c r="E603" s="8" t="s">
        <v>81</v>
      </c>
      <c r="H603" s="9">
        <v>84.1</v>
      </c>
      <c r="I603" s="5" t="s">
        <v>22</v>
      </c>
      <c r="J603" s="5" t="s">
        <v>225</v>
      </c>
    </row>
    <row r="604" spans="1:10">
      <c r="A604" s="5" t="s">
        <v>831</v>
      </c>
      <c r="B604" s="6">
        <v>44826.807208923608</v>
      </c>
      <c r="C604" s="5" t="s">
        <v>80</v>
      </c>
      <c r="D604" s="13">
        <v>45132843427</v>
      </c>
      <c r="E604" s="8" t="s">
        <v>81</v>
      </c>
      <c r="H604" s="9">
        <v>5000</v>
      </c>
      <c r="I604" s="5" t="s">
        <v>22</v>
      </c>
      <c r="J604" s="8" t="s">
        <v>84</v>
      </c>
    </row>
    <row r="605" spans="1:10">
      <c r="A605" s="5" t="s">
        <v>831</v>
      </c>
      <c r="B605" s="6">
        <v>44826.807208923608</v>
      </c>
      <c r="C605" s="5" t="s">
        <v>80</v>
      </c>
      <c r="D605" s="13">
        <v>53712055308</v>
      </c>
      <c r="E605" s="8" t="s">
        <v>81</v>
      </c>
      <c r="H605" s="9">
        <v>140.07</v>
      </c>
      <c r="I605" s="5" t="s">
        <v>22</v>
      </c>
      <c r="J605" s="5" t="s">
        <v>225</v>
      </c>
    </row>
    <row r="606" spans="1:10">
      <c r="A606" s="5" t="s">
        <v>831</v>
      </c>
      <c r="B606" s="6">
        <v>44826.807208923608</v>
      </c>
      <c r="C606" s="5" t="s">
        <v>80</v>
      </c>
      <c r="D606" s="13">
        <v>45152838446</v>
      </c>
      <c r="E606" s="8" t="s">
        <v>81</v>
      </c>
      <c r="H606" s="9">
        <v>94.63</v>
      </c>
      <c r="I606" s="5" t="s">
        <v>22</v>
      </c>
      <c r="J606" s="5" t="s">
        <v>225</v>
      </c>
    </row>
    <row r="607" spans="1:10">
      <c r="A607" s="5" t="s">
        <v>831</v>
      </c>
      <c r="B607" s="6">
        <v>44826.807208923608</v>
      </c>
      <c r="C607" s="5" t="s">
        <v>80</v>
      </c>
      <c r="D607" s="13">
        <v>51316784899</v>
      </c>
      <c r="E607" s="8" t="s">
        <v>81</v>
      </c>
      <c r="H607" s="9">
        <v>1032.7</v>
      </c>
      <c r="I607" s="5" t="s">
        <v>22</v>
      </c>
      <c r="J607" s="5" t="s">
        <v>225</v>
      </c>
    </row>
    <row r="608" spans="1:10">
      <c r="A608" s="5" t="s">
        <v>831</v>
      </c>
      <c r="B608" s="6">
        <v>44826.807208923608</v>
      </c>
      <c r="C608" s="5" t="s">
        <v>80</v>
      </c>
      <c r="D608" s="13">
        <v>45132843167</v>
      </c>
      <c r="E608" s="8" t="s">
        <v>81</v>
      </c>
      <c r="H608" s="9">
        <v>2089.8000000000002</v>
      </c>
      <c r="I608" s="5" t="s">
        <v>22</v>
      </c>
      <c r="J608" s="5" t="s">
        <v>83</v>
      </c>
    </row>
    <row r="609" spans="1:10">
      <c r="A609" s="5" t="s">
        <v>831</v>
      </c>
      <c r="B609" s="6">
        <v>44826.807208923608</v>
      </c>
      <c r="C609" s="5" t="s">
        <v>80</v>
      </c>
      <c r="D609" s="11"/>
      <c r="E609" s="8"/>
      <c r="F609" s="9">
        <v>23819.9</v>
      </c>
      <c r="I609" s="7" t="s">
        <v>9</v>
      </c>
      <c r="J609" s="5" t="s">
        <v>87</v>
      </c>
    </row>
    <row r="610" spans="1:10">
      <c r="A610" s="5" t="s">
        <v>831</v>
      </c>
      <c r="B610" s="6">
        <v>44826.807208923608</v>
      </c>
      <c r="C610" s="5" t="s">
        <v>80</v>
      </c>
      <c r="D610" s="11"/>
      <c r="E610" s="8"/>
      <c r="F610" s="9">
        <v>19917.5</v>
      </c>
      <c r="I610" s="7" t="s">
        <v>9</v>
      </c>
      <c r="J610" s="5" t="s">
        <v>88</v>
      </c>
    </row>
    <row r="611" spans="1:10">
      <c r="A611" s="5" t="s">
        <v>831</v>
      </c>
      <c r="B611" s="6">
        <v>44826.807208923608</v>
      </c>
      <c r="C611" s="5" t="s">
        <v>80</v>
      </c>
      <c r="D611" s="11"/>
      <c r="E611" s="8"/>
      <c r="F611" s="9">
        <v>41366.699999999997</v>
      </c>
      <c r="I611" s="7" t="s">
        <v>9</v>
      </c>
      <c r="J611" s="5" t="s">
        <v>83</v>
      </c>
    </row>
    <row r="612" spans="1:10">
      <c r="A612" s="5" t="s">
        <v>831</v>
      </c>
      <c r="B612" s="6">
        <v>44826.807208923608</v>
      </c>
      <c r="C612" s="5" t="s">
        <v>80</v>
      </c>
      <c r="D612" s="11"/>
      <c r="E612" s="8"/>
      <c r="F612" s="9">
        <v>10223.6</v>
      </c>
      <c r="I612" s="7" t="s">
        <v>9</v>
      </c>
      <c r="J612" s="8" t="s">
        <v>90</v>
      </c>
    </row>
    <row r="613" spans="1:10">
      <c r="A613" s="5" t="s">
        <v>831</v>
      </c>
      <c r="B613" s="6">
        <v>44826.807208923608</v>
      </c>
      <c r="C613" s="5" t="s">
        <v>80</v>
      </c>
      <c r="D613" s="11"/>
      <c r="E613" s="8"/>
      <c r="F613" s="9">
        <v>16347.7</v>
      </c>
      <c r="I613" s="7" t="s">
        <v>9</v>
      </c>
      <c r="J613" s="5" t="s">
        <v>91</v>
      </c>
    </row>
    <row r="614" spans="1:10">
      <c r="A614" s="5" t="s">
        <v>831</v>
      </c>
      <c r="B614" s="6">
        <v>44826.807208923608</v>
      </c>
      <c r="C614" s="5" t="s">
        <v>80</v>
      </c>
      <c r="D614" s="11"/>
      <c r="E614" s="8"/>
      <c r="F614" s="9">
        <v>15266.1</v>
      </c>
      <c r="I614" s="7" t="s">
        <v>9</v>
      </c>
      <c r="J614" s="5" t="s">
        <v>92</v>
      </c>
    </row>
    <row r="615" spans="1:10">
      <c r="A615" s="5" t="s">
        <v>831</v>
      </c>
      <c r="B615" s="6">
        <v>44826.807208923608</v>
      </c>
      <c r="C615" s="5" t="s">
        <v>80</v>
      </c>
      <c r="D615" s="11"/>
      <c r="E615" s="8"/>
      <c r="F615" s="9">
        <v>13111.6</v>
      </c>
      <c r="I615" s="7" t="s">
        <v>9</v>
      </c>
      <c r="J615" s="5" t="s">
        <v>93</v>
      </c>
    </row>
    <row r="616" spans="1:10">
      <c r="A616" s="5" t="s">
        <v>831</v>
      </c>
      <c r="B616" s="6">
        <v>44826.807208923608</v>
      </c>
      <c r="C616" s="5" t="s">
        <v>80</v>
      </c>
      <c r="D616" s="11"/>
      <c r="E616" s="8"/>
      <c r="F616" s="9">
        <v>14323.8</v>
      </c>
      <c r="I616" s="7" t="s">
        <v>9</v>
      </c>
      <c r="J616" s="8" t="s">
        <v>94</v>
      </c>
    </row>
    <row r="617" spans="1:10">
      <c r="A617" s="5" t="s">
        <v>831</v>
      </c>
      <c r="B617" s="6">
        <v>44826.807208923608</v>
      </c>
      <c r="C617" s="5" t="s">
        <v>80</v>
      </c>
      <c r="D617" s="11"/>
      <c r="E617" s="8"/>
      <c r="F617" s="9">
        <v>5881.6</v>
      </c>
      <c r="I617" s="7" t="s">
        <v>9</v>
      </c>
      <c r="J617" s="5" t="s">
        <v>86</v>
      </c>
    </row>
    <row r="618" spans="1:10">
      <c r="A618" s="5" t="s">
        <v>831</v>
      </c>
      <c r="B618" s="6">
        <v>44826.807208923608</v>
      </c>
      <c r="C618" s="5" t="s">
        <v>80</v>
      </c>
      <c r="D618" s="11"/>
      <c r="E618" s="8"/>
      <c r="F618" s="9">
        <v>9024.1</v>
      </c>
      <c r="I618" s="7" t="s">
        <v>9</v>
      </c>
      <c r="J618" s="5" t="s">
        <v>95</v>
      </c>
    </row>
    <row r="619" spans="1:10">
      <c r="A619" s="5" t="s">
        <v>831</v>
      </c>
      <c r="B619" s="6">
        <v>44826.807208923608</v>
      </c>
      <c r="C619" s="5" t="s">
        <v>80</v>
      </c>
      <c r="D619" s="11"/>
      <c r="E619" s="8"/>
      <c r="F619" s="9">
        <v>14785.7</v>
      </c>
      <c r="I619" s="7" t="s">
        <v>9</v>
      </c>
      <c r="J619" s="8" t="s">
        <v>96</v>
      </c>
    </row>
    <row r="620" spans="1:10">
      <c r="A620" s="5" t="s">
        <v>831</v>
      </c>
      <c r="B620" s="6">
        <v>44826.807208923608</v>
      </c>
      <c r="C620" s="5" t="s">
        <v>80</v>
      </c>
      <c r="D620" s="11"/>
      <c r="E620" s="8"/>
      <c r="F620" s="9">
        <v>9391.5</v>
      </c>
      <c r="I620" s="7" t="s">
        <v>9</v>
      </c>
      <c r="J620" s="8" t="s">
        <v>97</v>
      </c>
    </row>
    <row r="621" spans="1:10">
      <c r="A621" s="5" t="s">
        <v>831</v>
      </c>
      <c r="B621" s="6">
        <v>44826.807208923608</v>
      </c>
      <c r="C621" s="5" t="s">
        <v>80</v>
      </c>
      <c r="D621" s="11"/>
      <c r="E621" s="8"/>
      <c r="F621" s="9">
        <v>22554.9</v>
      </c>
      <c r="I621" s="7" t="s">
        <v>9</v>
      </c>
      <c r="J621" s="8" t="s">
        <v>416</v>
      </c>
    </row>
    <row r="622" spans="1:10">
      <c r="A622" s="5" t="s">
        <v>831</v>
      </c>
      <c r="B622" s="6">
        <v>44826.807208923608</v>
      </c>
      <c r="C622" s="5" t="s">
        <v>80</v>
      </c>
      <c r="D622" s="11"/>
      <c r="E622" s="8"/>
      <c r="F622" s="9">
        <v>15413</v>
      </c>
      <c r="I622" s="7" t="s">
        <v>9</v>
      </c>
      <c r="J622" s="8" t="s">
        <v>99</v>
      </c>
    </row>
    <row r="623" spans="1:10">
      <c r="A623" s="5" t="s">
        <v>831</v>
      </c>
      <c r="B623" s="6">
        <v>44826.807208923608</v>
      </c>
      <c r="C623" s="5" t="s">
        <v>80</v>
      </c>
      <c r="D623" s="11"/>
      <c r="E623" s="8"/>
      <c r="F623" s="9">
        <v>12204</v>
      </c>
      <c r="I623" s="7" t="s">
        <v>9</v>
      </c>
      <c r="J623" s="8" t="s">
        <v>100</v>
      </c>
    </row>
    <row r="624" spans="1:10">
      <c r="A624" s="5" t="s">
        <v>831</v>
      </c>
      <c r="B624" s="6">
        <v>44826.807208923608</v>
      </c>
      <c r="C624" s="5" t="s">
        <v>80</v>
      </c>
      <c r="D624" s="11"/>
      <c r="E624" s="8"/>
      <c r="F624" s="9">
        <v>7710</v>
      </c>
      <c r="I624" s="7" t="s">
        <v>9</v>
      </c>
      <c r="J624" s="8" t="s">
        <v>375</v>
      </c>
    </row>
    <row r="625" spans="1:10">
      <c r="A625" s="5" t="s">
        <v>831</v>
      </c>
      <c r="B625" s="6">
        <v>44826.807208923608</v>
      </c>
      <c r="C625" s="5" t="s">
        <v>80</v>
      </c>
      <c r="D625" s="11"/>
      <c r="E625" s="8"/>
      <c r="F625" s="9">
        <v>81876.600000000006</v>
      </c>
      <c r="I625" s="7" t="s">
        <v>9</v>
      </c>
      <c r="J625" s="8" t="s">
        <v>84</v>
      </c>
    </row>
    <row r="626" spans="1:10">
      <c r="A626" s="10" t="s">
        <v>15</v>
      </c>
      <c r="B626" s="3"/>
      <c r="C626" s="3"/>
      <c r="D626" s="16">
        <f>335479.49+8700</f>
        <v>344179.49</v>
      </c>
      <c r="E626" s="8"/>
      <c r="F626" s="34">
        <f>SUM(F597:G625)</f>
        <v>344179.49</v>
      </c>
      <c r="H626" s="9"/>
      <c r="I626" s="7"/>
      <c r="J626" s="5"/>
    </row>
    <row r="627" spans="1:10">
      <c r="A627" s="12" t="s">
        <v>16</v>
      </c>
      <c r="B627" s="12" t="s">
        <v>17</v>
      </c>
      <c r="C627" s="12" t="s">
        <v>18</v>
      </c>
      <c r="D627" s="11"/>
      <c r="E627" s="8"/>
      <c r="H627" s="9"/>
      <c r="I627" s="7"/>
      <c r="J627" s="5"/>
    </row>
    <row r="628" spans="1:10" ht="15.75">
      <c r="A628" s="5"/>
      <c r="B628" s="6"/>
      <c r="C628" s="5"/>
      <c r="D628" s="21">
        <v>111866247</v>
      </c>
      <c r="E628" s="8"/>
      <c r="H628" s="9"/>
      <c r="I628" s="7"/>
      <c r="J628" s="5"/>
    </row>
    <row r="629" spans="1:10" ht="15.75">
      <c r="D629" s="21">
        <v>111866245</v>
      </c>
    </row>
    <row r="631" spans="1:10">
      <c r="A631" s="1" t="s">
        <v>0</v>
      </c>
      <c r="B631" s="2"/>
      <c r="C631" s="2"/>
      <c r="D631" s="2"/>
      <c r="E631" s="2"/>
      <c r="F631" s="2"/>
      <c r="G631" s="2"/>
      <c r="H631" s="2"/>
      <c r="I631" s="2"/>
      <c r="J631" s="2"/>
    </row>
    <row r="632" spans="1:10">
      <c r="A632" s="3" t="s">
        <v>853</v>
      </c>
      <c r="B632" s="2"/>
      <c r="C632" s="2"/>
      <c r="D632" s="2"/>
      <c r="E632" s="2"/>
      <c r="F632" s="2"/>
      <c r="G632" s="2"/>
      <c r="H632" s="2"/>
      <c r="I632" s="2"/>
      <c r="J632" s="2"/>
    </row>
    <row r="633" spans="1:10">
      <c r="A633" s="103" t="s">
        <v>0</v>
      </c>
      <c r="B633" s="103" t="s">
        <v>2</v>
      </c>
      <c r="C633" s="103" t="s">
        <v>3</v>
      </c>
      <c r="D633" s="103" t="s">
        <v>4</v>
      </c>
      <c r="E633" s="103" t="s">
        <v>5</v>
      </c>
      <c r="F633" s="105" t="s">
        <v>6</v>
      </c>
      <c r="G633" s="106"/>
      <c r="H633" s="107"/>
      <c r="I633" s="103" t="s">
        <v>7</v>
      </c>
      <c r="J633" s="103" t="s">
        <v>8</v>
      </c>
    </row>
    <row r="634" spans="1:10">
      <c r="A634" s="104"/>
      <c r="B634" s="104"/>
      <c r="C634" s="104"/>
      <c r="D634" s="104"/>
      <c r="E634" s="104"/>
      <c r="F634" s="46" t="s">
        <v>9</v>
      </c>
      <c r="G634" s="46" t="s">
        <v>10</v>
      </c>
      <c r="H634" s="46" t="s">
        <v>11</v>
      </c>
      <c r="I634" s="104"/>
      <c r="J634" s="104"/>
    </row>
    <row r="635" spans="1:10">
      <c r="A635" s="5" t="s">
        <v>883</v>
      </c>
      <c r="B635" s="6">
        <v>44827.820266238428</v>
      </c>
      <c r="C635" s="5" t="s">
        <v>80</v>
      </c>
      <c r="D635" s="11"/>
      <c r="E635" s="8"/>
      <c r="G635" s="9">
        <v>12312.26</v>
      </c>
      <c r="I635" s="7" t="s">
        <v>10</v>
      </c>
      <c r="J635" s="5" t="s">
        <v>83</v>
      </c>
    </row>
    <row r="636" spans="1:10">
      <c r="A636" s="5" t="s">
        <v>883</v>
      </c>
      <c r="B636" s="6">
        <v>44827.820266238428</v>
      </c>
      <c r="C636" s="5" t="s">
        <v>80</v>
      </c>
      <c r="D636" s="13">
        <v>45172905313</v>
      </c>
      <c r="E636" s="8" t="s">
        <v>81</v>
      </c>
      <c r="H636" s="9">
        <v>62418.03</v>
      </c>
      <c r="I636" s="5" t="s">
        <v>22</v>
      </c>
      <c r="J636" s="5" t="s">
        <v>225</v>
      </c>
    </row>
    <row r="637" spans="1:10">
      <c r="A637" s="5" t="s">
        <v>883</v>
      </c>
      <c r="B637" s="6">
        <v>44827.820266238428</v>
      </c>
      <c r="C637" s="5" t="s">
        <v>80</v>
      </c>
      <c r="D637" s="13">
        <v>45172953131</v>
      </c>
      <c r="E637" s="8" t="s">
        <v>81</v>
      </c>
      <c r="H637" s="9">
        <v>46664.83</v>
      </c>
      <c r="I637" s="5" t="s">
        <v>22</v>
      </c>
      <c r="J637" s="5" t="s">
        <v>225</v>
      </c>
    </row>
    <row r="638" spans="1:10">
      <c r="A638" s="5" t="s">
        <v>883</v>
      </c>
      <c r="B638" s="6">
        <v>44827.820266238428</v>
      </c>
      <c r="C638" s="5" t="s">
        <v>80</v>
      </c>
      <c r="D638" s="13">
        <v>451729053132</v>
      </c>
      <c r="E638" s="8" t="s">
        <v>81</v>
      </c>
      <c r="H638" s="9">
        <v>79624.42</v>
      </c>
      <c r="I638" s="5" t="s">
        <v>22</v>
      </c>
      <c r="J638" s="5" t="s">
        <v>225</v>
      </c>
    </row>
    <row r="639" spans="1:10">
      <c r="A639" s="5" t="s">
        <v>883</v>
      </c>
      <c r="B639" s="6">
        <v>44827.820266238428</v>
      </c>
      <c r="C639" s="5" t="s">
        <v>80</v>
      </c>
      <c r="D639" s="13">
        <v>451729053133</v>
      </c>
      <c r="E639" s="8" t="s">
        <v>81</v>
      </c>
      <c r="H639" s="9">
        <v>55547.63</v>
      </c>
      <c r="I639" s="5" t="s">
        <v>22</v>
      </c>
      <c r="J639" s="5" t="s">
        <v>225</v>
      </c>
    </row>
    <row r="640" spans="1:10">
      <c r="A640" s="5" t="s">
        <v>883</v>
      </c>
      <c r="B640" s="6">
        <v>44827.820266238428</v>
      </c>
      <c r="C640" s="5" t="s">
        <v>80</v>
      </c>
      <c r="D640" s="13">
        <v>451729053134</v>
      </c>
      <c r="E640" s="8" t="s">
        <v>81</v>
      </c>
      <c r="H640" s="9">
        <v>44545.99</v>
      </c>
      <c r="I640" s="5" t="s">
        <v>22</v>
      </c>
      <c r="J640" s="5" t="s">
        <v>225</v>
      </c>
    </row>
    <row r="641" spans="1:10">
      <c r="A641" s="5" t="s">
        <v>883</v>
      </c>
      <c r="B641" s="6">
        <v>44827.820266238428</v>
      </c>
      <c r="C641" s="5" t="s">
        <v>80</v>
      </c>
      <c r="D641" s="13">
        <v>451729053135</v>
      </c>
      <c r="E641" s="8" t="s">
        <v>81</v>
      </c>
      <c r="H641" s="9">
        <v>38339.040000000001</v>
      </c>
      <c r="I641" s="5" t="s">
        <v>22</v>
      </c>
      <c r="J641" s="5" t="s">
        <v>225</v>
      </c>
    </row>
    <row r="642" spans="1:10">
      <c r="A642" s="5" t="s">
        <v>883</v>
      </c>
      <c r="B642" s="6">
        <v>44827.820266238428</v>
      </c>
      <c r="C642" s="5" t="s">
        <v>80</v>
      </c>
      <c r="D642" s="13">
        <v>53612048154</v>
      </c>
      <c r="E642" s="8" t="s">
        <v>81</v>
      </c>
      <c r="H642" s="9">
        <v>190.92</v>
      </c>
      <c r="I642" s="5" t="s">
        <v>22</v>
      </c>
      <c r="J642" s="5" t="s">
        <v>225</v>
      </c>
    </row>
    <row r="643" spans="1:10">
      <c r="A643" s="5" t="s">
        <v>883</v>
      </c>
      <c r="B643" s="6">
        <v>44827.820266238428</v>
      </c>
      <c r="C643" s="5" t="s">
        <v>80</v>
      </c>
      <c r="D643" s="13">
        <v>53512045930</v>
      </c>
      <c r="E643" s="8" t="s">
        <v>81</v>
      </c>
      <c r="H643" s="9">
        <v>277.12</v>
      </c>
      <c r="I643" s="5" t="s">
        <v>22</v>
      </c>
      <c r="J643" s="5" t="s">
        <v>225</v>
      </c>
    </row>
    <row r="644" spans="1:10">
      <c r="A644" s="5" t="s">
        <v>883</v>
      </c>
      <c r="B644" s="6">
        <v>44827.820266238428</v>
      </c>
      <c r="C644" s="5" t="s">
        <v>80</v>
      </c>
      <c r="D644" s="13">
        <v>53512045994</v>
      </c>
      <c r="E644" s="8" t="s">
        <v>81</v>
      </c>
      <c r="H644" s="9">
        <v>90</v>
      </c>
      <c r="I644" s="5" t="s">
        <v>22</v>
      </c>
      <c r="J644" s="5" t="s">
        <v>225</v>
      </c>
    </row>
    <row r="645" spans="1:10">
      <c r="A645" s="5" t="s">
        <v>883</v>
      </c>
      <c r="B645" s="6">
        <v>44827.820266238428</v>
      </c>
      <c r="C645" s="5" t="s">
        <v>80</v>
      </c>
      <c r="D645" s="13">
        <v>53612047490</v>
      </c>
      <c r="E645" s="8" t="s">
        <v>81</v>
      </c>
      <c r="H645" s="9">
        <v>519.91999999999996</v>
      </c>
      <c r="I645" s="5" t="s">
        <v>22</v>
      </c>
      <c r="J645" s="5" t="s">
        <v>225</v>
      </c>
    </row>
    <row r="646" spans="1:10">
      <c r="A646" s="5" t="s">
        <v>883</v>
      </c>
      <c r="B646" s="6">
        <v>44827.820266238428</v>
      </c>
      <c r="C646" s="5" t="s">
        <v>80</v>
      </c>
      <c r="D646" s="13">
        <v>13660333505</v>
      </c>
      <c r="E646" s="8" t="s">
        <v>81</v>
      </c>
      <c r="H646" s="9">
        <v>921.26</v>
      </c>
      <c r="I646" s="5" t="s">
        <v>22</v>
      </c>
      <c r="J646" s="5" t="s">
        <v>225</v>
      </c>
    </row>
    <row r="647" spans="1:10">
      <c r="A647" s="5" t="s">
        <v>883</v>
      </c>
      <c r="B647" s="6">
        <v>44827.820266238428</v>
      </c>
      <c r="C647" s="5" t="s">
        <v>80</v>
      </c>
      <c r="D647" s="13">
        <v>53512045495</v>
      </c>
      <c r="E647" s="8" t="s">
        <v>81</v>
      </c>
      <c r="H647" s="9">
        <v>325.92</v>
      </c>
      <c r="I647" s="5" t="s">
        <v>22</v>
      </c>
      <c r="J647" s="5" t="s">
        <v>83</v>
      </c>
    </row>
    <row r="648" spans="1:10">
      <c r="A648" s="5" t="s">
        <v>883</v>
      </c>
      <c r="B648" s="6">
        <v>44827.820266238428</v>
      </c>
      <c r="C648" s="5" t="s">
        <v>80</v>
      </c>
      <c r="D648" s="13">
        <v>45122965866</v>
      </c>
      <c r="E648" s="8" t="s">
        <v>81</v>
      </c>
      <c r="H648" s="9">
        <v>2269.1999999999998</v>
      </c>
      <c r="I648" s="5" t="s">
        <v>22</v>
      </c>
      <c r="J648" s="8" t="s">
        <v>84</v>
      </c>
    </row>
    <row r="649" spans="1:10">
      <c r="A649" s="5" t="s">
        <v>884</v>
      </c>
      <c r="B649" s="6">
        <v>44827.820266238428</v>
      </c>
      <c r="C649" s="5" t="s">
        <v>80</v>
      </c>
      <c r="D649" s="11"/>
      <c r="E649" s="8"/>
      <c r="F649" s="9">
        <v>10534.5</v>
      </c>
      <c r="I649" s="7" t="s">
        <v>9</v>
      </c>
      <c r="J649" s="8" t="s">
        <v>96</v>
      </c>
    </row>
    <row r="650" spans="1:10">
      <c r="A650" s="5" t="s">
        <v>883</v>
      </c>
      <c r="B650" s="6">
        <v>44827.820266238428</v>
      </c>
      <c r="C650" s="5" t="s">
        <v>80</v>
      </c>
      <c r="D650" s="11"/>
      <c r="E650" s="8"/>
      <c r="F650" s="9">
        <v>9488.2000000000007</v>
      </c>
      <c r="I650" s="7" t="s">
        <v>9</v>
      </c>
      <c r="J650" s="5" t="s">
        <v>87</v>
      </c>
    </row>
    <row r="651" spans="1:10">
      <c r="A651" s="5" t="s">
        <v>883</v>
      </c>
      <c r="B651" s="6">
        <v>44827.820266238428</v>
      </c>
      <c r="C651" s="5" t="s">
        <v>80</v>
      </c>
      <c r="D651" s="11"/>
      <c r="E651" s="8"/>
      <c r="F651" s="9">
        <v>21743.5</v>
      </c>
      <c r="I651" s="7" t="s">
        <v>9</v>
      </c>
      <c r="J651" s="5" t="s">
        <v>88</v>
      </c>
    </row>
    <row r="652" spans="1:10">
      <c r="A652" s="5" t="s">
        <v>883</v>
      </c>
      <c r="B652" s="6">
        <v>44827.820266238428</v>
      </c>
      <c r="C652" s="5" t="s">
        <v>80</v>
      </c>
      <c r="D652" s="11"/>
      <c r="E652" s="8"/>
      <c r="F652" s="9">
        <v>43846.6</v>
      </c>
      <c r="I652" s="7" t="s">
        <v>9</v>
      </c>
      <c r="J652" s="5" t="s">
        <v>83</v>
      </c>
    </row>
    <row r="653" spans="1:10">
      <c r="A653" s="5" t="s">
        <v>883</v>
      </c>
      <c r="B653" s="6">
        <v>44827.820266238428</v>
      </c>
      <c r="C653" s="5" t="s">
        <v>80</v>
      </c>
      <c r="D653" s="11"/>
      <c r="E653" s="8"/>
      <c r="F653" s="9">
        <v>7410.5</v>
      </c>
      <c r="I653" s="7" t="s">
        <v>9</v>
      </c>
      <c r="J653" s="8" t="s">
        <v>90</v>
      </c>
    </row>
    <row r="654" spans="1:10">
      <c r="A654" s="5" t="s">
        <v>883</v>
      </c>
      <c r="B654" s="6">
        <v>44827.820266238428</v>
      </c>
      <c r="C654" s="5" t="s">
        <v>80</v>
      </c>
      <c r="D654" s="11"/>
      <c r="E654" s="8"/>
      <c r="F654" s="9">
        <v>18292.5</v>
      </c>
      <c r="I654" s="7" t="s">
        <v>9</v>
      </c>
      <c r="J654" s="5" t="s">
        <v>91</v>
      </c>
    </row>
    <row r="655" spans="1:10">
      <c r="A655" s="5" t="s">
        <v>883</v>
      </c>
      <c r="B655" s="6">
        <v>44827.820266238428</v>
      </c>
      <c r="C655" s="5" t="s">
        <v>80</v>
      </c>
      <c r="D655" s="11"/>
      <c r="E655" s="8"/>
      <c r="F655" s="9">
        <v>11272.6</v>
      </c>
      <c r="I655" s="7" t="s">
        <v>9</v>
      </c>
      <c r="J655" s="5" t="s">
        <v>92</v>
      </c>
    </row>
    <row r="656" spans="1:10">
      <c r="A656" s="5" t="s">
        <v>883</v>
      </c>
      <c r="B656" s="6">
        <v>44827.820266238428</v>
      </c>
      <c r="C656" s="5" t="s">
        <v>80</v>
      </c>
      <c r="D656" s="11"/>
      <c r="E656" s="8"/>
      <c r="F656" s="9">
        <v>15403.5</v>
      </c>
      <c r="I656" s="7" t="s">
        <v>9</v>
      </c>
      <c r="J656" s="8" t="s">
        <v>94</v>
      </c>
    </row>
    <row r="657" spans="1:10">
      <c r="A657" s="5" t="s">
        <v>883</v>
      </c>
      <c r="B657" s="6">
        <v>44827.820266238428</v>
      </c>
      <c r="C657" s="5" t="s">
        <v>80</v>
      </c>
      <c r="D657" s="11"/>
      <c r="E657" s="8"/>
      <c r="F657" s="9">
        <v>8651.5</v>
      </c>
      <c r="I657" s="7" t="s">
        <v>9</v>
      </c>
      <c r="J657" s="5" t="s">
        <v>86</v>
      </c>
    </row>
    <row r="658" spans="1:10">
      <c r="A658" s="5" t="s">
        <v>883</v>
      </c>
      <c r="B658" s="6">
        <v>44827.820266238428</v>
      </c>
      <c r="C658" s="5" t="s">
        <v>80</v>
      </c>
      <c r="D658" s="11"/>
      <c r="E658" s="8"/>
      <c r="F658" s="9">
        <v>9042.2999999999993</v>
      </c>
      <c r="I658" s="7" t="s">
        <v>9</v>
      </c>
      <c r="J658" s="5" t="s">
        <v>95</v>
      </c>
    </row>
    <row r="659" spans="1:10">
      <c r="A659" s="5" t="s">
        <v>883</v>
      </c>
      <c r="B659" s="6">
        <v>44827.820266238428</v>
      </c>
      <c r="C659" s="5" t="s">
        <v>80</v>
      </c>
      <c r="D659" s="11"/>
      <c r="E659" s="8"/>
      <c r="F659" s="9">
        <v>7389.6</v>
      </c>
      <c r="I659" s="7" t="s">
        <v>9</v>
      </c>
      <c r="J659" s="8" t="s">
        <v>98</v>
      </c>
    </row>
    <row r="660" spans="1:10">
      <c r="A660" s="5" t="s">
        <v>883</v>
      </c>
      <c r="B660" s="6">
        <v>44827.820266238428</v>
      </c>
      <c r="C660" s="5" t="s">
        <v>80</v>
      </c>
      <c r="D660" s="11"/>
      <c r="E660" s="8"/>
      <c r="F660" s="9">
        <v>11776.2</v>
      </c>
      <c r="I660" s="7" t="s">
        <v>9</v>
      </c>
      <c r="J660" s="8" t="s">
        <v>99</v>
      </c>
    </row>
    <row r="661" spans="1:10">
      <c r="A661" s="5" t="s">
        <v>883</v>
      </c>
      <c r="B661" s="6">
        <v>44827.820266238428</v>
      </c>
      <c r="C661" s="5" t="s">
        <v>80</v>
      </c>
      <c r="D661" s="11"/>
      <c r="E661" s="8"/>
      <c r="F661" s="9">
        <v>18935.8</v>
      </c>
      <c r="I661" s="7" t="s">
        <v>9</v>
      </c>
      <c r="J661" s="8" t="s">
        <v>100</v>
      </c>
    </row>
    <row r="662" spans="1:10">
      <c r="A662" s="5" t="s">
        <v>883</v>
      </c>
      <c r="B662" s="6">
        <v>44827.820266238428</v>
      </c>
      <c r="C662" s="5" t="s">
        <v>80</v>
      </c>
      <c r="D662" s="11"/>
      <c r="E662" s="8"/>
      <c r="F662" s="9">
        <v>9458.2000000000007</v>
      </c>
      <c r="I662" s="7" t="s">
        <v>9</v>
      </c>
      <c r="J662" s="8" t="s">
        <v>375</v>
      </c>
    </row>
    <row r="663" spans="1:10">
      <c r="A663" s="5" t="s">
        <v>883</v>
      </c>
      <c r="B663" s="6">
        <v>44827.820266238428</v>
      </c>
      <c r="C663" s="5" t="s">
        <v>80</v>
      </c>
      <c r="D663" s="11"/>
      <c r="E663" s="8"/>
      <c r="F663" s="9">
        <v>130523.2</v>
      </c>
      <c r="I663" s="7" t="s">
        <v>9</v>
      </c>
      <c r="J663" s="8" t="s">
        <v>84</v>
      </c>
    </row>
    <row r="664" spans="1:10">
      <c r="A664" s="10" t="s">
        <v>15</v>
      </c>
      <c r="B664" s="3"/>
      <c r="C664" s="3"/>
      <c r="D664" s="11"/>
      <c r="E664" s="8"/>
      <c r="F664" s="34">
        <f>SUM(F635:G663)</f>
        <v>346080.96</v>
      </c>
      <c r="H664" s="9"/>
      <c r="I664" s="7"/>
      <c r="J664" s="5"/>
    </row>
    <row r="665" spans="1:10">
      <c r="A665" s="12" t="s">
        <v>16</v>
      </c>
      <c r="B665" s="12" t="s">
        <v>17</v>
      </c>
      <c r="C665" s="12" t="s">
        <v>18</v>
      </c>
      <c r="D665" s="26" t="s">
        <v>257</v>
      </c>
      <c r="E665" s="8"/>
      <c r="H665" s="9"/>
      <c r="I665" s="7"/>
      <c r="J665" s="5"/>
    </row>
    <row r="669" spans="1:10">
      <c r="A669" s="1" t="s">
        <v>0</v>
      </c>
      <c r="B669" s="2"/>
      <c r="C669" s="2"/>
      <c r="D669" s="2"/>
      <c r="E669" s="2"/>
      <c r="F669" s="2"/>
      <c r="G669" s="2"/>
      <c r="H669" s="2"/>
      <c r="I669" s="2"/>
      <c r="J669" s="2"/>
    </row>
    <row r="670" spans="1:10">
      <c r="A670" s="3" t="s">
        <v>911</v>
      </c>
      <c r="B670" s="2"/>
      <c r="C670" s="2"/>
      <c r="D670" s="2"/>
      <c r="E670" s="2"/>
      <c r="F670" s="2"/>
      <c r="G670" s="2"/>
      <c r="H670" s="2"/>
      <c r="I670" s="2"/>
      <c r="J670" s="2"/>
    </row>
    <row r="671" spans="1:10">
      <c r="A671" s="103" t="s">
        <v>0</v>
      </c>
      <c r="B671" s="103" t="s">
        <v>2</v>
      </c>
      <c r="C671" s="103" t="s">
        <v>3</v>
      </c>
      <c r="D671" s="103" t="s">
        <v>4</v>
      </c>
      <c r="E671" s="103" t="s">
        <v>5</v>
      </c>
      <c r="F671" s="105" t="s">
        <v>6</v>
      </c>
      <c r="G671" s="106"/>
      <c r="H671" s="107"/>
      <c r="I671" s="103" t="s">
        <v>7</v>
      </c>
      <c r="J671" s="103" t="s">
        <v>8</v>
      </c>
    </row>
    <row r="672" spans="1:10">
      <c r="A672" s="104"/>
      <c r="B672" s="104"/>
      <c r="C672" s="104"/>
      <c r="D672" s="104"/>
      <c r="E672" s="104"/>
      <c r="F672" s="46" t="s">
        <v>9</v>
      </c>
      <c r="G672" s="46" t="s">
        <v>10</v>
      </c>
      <c r="H672" s="46" t="s">
        <v>11</v>
      </c>
      <c r="I672" s="104"/>
      <c r="J672" s="104"/>
    </row>
    <row r="673" spans="1:10">
      <c r="A673" s="23" t="s">
        <v>949</v>
      </c>
      <c r="B673" s="23"/>
      <c r="C673" s="23"/>
    </row>
    <row r="674" spans="1:10">
      <c r="A674" s="10" t="s">
        <v>15</v>
      </c>
      <c r="B674" s="3"/>
      <c r="C674" s="3"/>
    </row>
    <row r="675" spans="1:10">
      <c r="A675" s="12" t="s">
        <v>16</v>
      </c>
      <c r="B675" s="12" t="s">
        <v>17</v>
      </c>
      <c r="C675" s="12" t="s">
        <v>18</v>
      </c>
    </row>
    <row r="679" spans="1:10">
      <c r="A679" s="1" t="s">
        <v>0</v>
      </c>
      <c r="B679" s="2"/>
      <c r="C679" s="2"/>
      <c r="D679" s="2"/>
      <c r="E679" s="2"/>
      <c r="F679" s="2"/>
      <c r="G679" s="2"/>
      <c r="H679" s="2"/>
      <c r="I679" s="2"/>
      <c r="J679" s="2"/>
    </row>
    <row r="680" spans="1:10">
      <c r="A680" s="3" t="s">
        <v>911</v>
      </c>
      <c r="B680" s="2"/>
      <c r="C680" s="2"/>
      <c r="D680" s="2"/>
      <c r="E680" s="2"/>
      <c r="F680" s="2"/>
      <c r="G680" s="2"/>
      <c r="H680" s="2"/>
      <c r="I680" s="2"/>
      <c r="J680" s="2"/>
    </row>
    <row r="681" spans="1:10">
      <c r="A681" s="103" t="s">
        <v>0</v>
      </c>
      <c r="B681" s="103" t="s">
        <v>2</v>
      </c>
      <c r="C681" s="103" t="s">
        <v>3</v>
      </c>
      <c r="D681" s="103" t="s">
        <v>4</v>
      </c>
      <c r="E681" s="103" t="s">
        <v>5</v>
      </c>
      <c r="F681" s="105" t="s">
        <v>6</v>
      </c>
      <c r="G681" s="106"/>
      <c r="H681" s="107"/>
      <c r="I681" s="103" t="s">
        <v>7</v>
      </c>
      <c r="J681" s="103" t="s">
        <v>8</v>
      </c>
    </row>
    <row r="682" spans="1:10">
      <c r="A682" s="104"/>
      <c r="B682" s="104"/>
      <c r="C682" s="104"/>
      <c r="D682" s="104"/>
      <c r="E682" s="104"/>
      <c r="F682" s="46" t="s">
        <v>9</v>
      </c>
      <c r="G682" s="46" t="s">
        <v>10</v>
      </c>
      <c r="H682" s="46" t="s">
        <v>11</v>
      </c>
      <c r="I682" s="104"/>
      <c r="J682" s="104"/>
    </row>
    <row r="683" spans="1:10">
      <c r="A683" s="23" t="s">
        <v>949</v>
      </c>
      <c r="B683" s="23"/>
      <c r="C683" s="23"/>
    </row>
    <row r="684" spans="1:10">
      <c r="A684" s="10" t="s">
        <v>15</v>
      </c>
      <c r="B684" s="3"/>
      <c r="C684" s="3"/>
    </row>
    <row r="685" spans="1:10">
      <c r="A685" s="12" t="s">
        <v>16</v>
      </c>
      <c r="B685" s="12" t="s">
        <v>17</v>
      </c>
      <c r="C685" s="12" t="s">
        <v>18</v>
      </c>
    </row>
    <row r="689" spans="1:10">
      <c r="A689" s="1" t="s">
        <v>0</v>
      </c>
      <c r="B689" s="2"/>
      <c r="C689" s="2"/>
      <c r="D689" s="2"/>
      <c r="E689" s="2"/>
      <c r="F689" s="2"/>
      <c r="G689" s="2"/>
      <c r="H689" s="2"/>
      <c r="I689" s="2"/>
      <c r="J689" s="2"/>
    </row>
    <row r="690" spans="1:10">
      <c r="A690" s="3" t="s">
        <v>911</v>
      </c>
      <c r="B690" s="2"/>
      <c r="C690" s="2"/>
      <c r="D690" s="2"/>
      <c r="E690" s="2"/>
      <c r="F690" s="2"/>
      <c r="G690" s="2"/>
      <c r="H690" s="2"/>
      <c r="I690" s="2"/>
      <c r="J690" s="2"/>
    </row>
    <row r="691" spans="1:10">
      <c r="A691" s="103" t="s">
        <v>0</v>
      </c>
      <c r="B691" s="103" t="s">
        <v>2</v>
      </c>
      <c r="C691" s="103" t="s">
        <v>3</v>
      </c>
      <c r="D691" s="103" t="s">
        <v>4</v>
      </c>
      <c r="E691" s="103" t="s">
        <v>5</v>
      </c>
      <c r="F691" s="105" t="s">
        <v>6</v>
      </c>
      <c r="G691" s="106"/>
      <c r="H691" s="107"/>
      <c r="I691" s="103" t="s">
        <v>7</v>
      </c>
      <c r="J691" s="103" t="s">
        <v>8</v>
      </c>
    </row>
    <row r="692" spans="1:10">
      <c r="A692" s="104"/>
      <c r="B692" s="104"/>
      <c r="C692" s="104"/>
      <c r="D692" s="104"/>
      <c r="E692" s="104"/>
      <c r="F692" s="46" t="s">
        <v>9</v>
      </c>
      <c r="G692" s="46" t="s">
        <v>10</v>
      </c>
      <c r="H692" s="46" t="s">
        <v>11</v>
      </c>
      <c r="I692" s="104"/>
      <c r="J692" s="104"/>
    </row>
    <row r="693" spans="1:10">
      <c r="A693" s="23" t="s">
        <v>949</v>
      </c>
      <c r="B693" s="23"/>
      <c r="C693" s="23"/>
    </row>
    <row r="694" spans="1:10">
      <c r="A694" s="10" t="s">
        <v>15</v>
      </c>
      <c r="B694" s="3"/>
      <c r="C694" s="3"/>
    </row>
    <row r="695" spans="1:10">
      <c r="A695" s="12" t="s">
        <v>16</v>
      </c>
      <c r="B695" s="12" t="s">
        <v>17</v>
      </c>
      <c r="C695" s="12" t="s">
        <v>18</v>
      </c>
    </row>
    <row r="699" spans="1:10">
      <c r="A699" s="1" t="s">
        <v>0</v>
      </c>
      <c r="B699" s="2"/>
      <c r="C699" s="2"/>
      <c r="D699" s="2"/>
      <c r="E699" s="2"/>
      <c r="F699" s="2"/>
      <c r="G699" s="2"/>
      <c r="H699" s="2"/>
      <c r="I699" s="2"/>
      <c r="J699" s="2"/>
    </row>
    <row r="700" spans="1:10">
      <c r="A700" s="3" t="s">
        <v>911</v>
      </c>
      <c r="B700" s="2"/>
      <c r="C700" s="2"/>
      <c r="D700" s="2"/>
      <c r="E700" s="2"/>
      <c r="F700" s="2"/>
      <c r="G700" s="2"/>
      <c r="H700" s="2"/>
      <c r="I700" s="2"/>
      <c r="J700" s="2"/>
    </row>
    <row r="701" spans="1:10">
      <c r="A701" s="103" t="s">
        <v>0</v>
      </c>
      <c r="B701" s="103" t="s">
        <v>2</v>
      </c>
      <c r="C701" s="103" t="s">
        <v>3</v>
      </c>
      <c r="D701" s="103" t="s">
        <v>4</v>
      </c>
      <c r="E701" s="103" t="s">
        <v>5</v>
      </c>
      <c r="F701" s="105" t="s">
        <v>6</v>
      </c>
      <c r="G701" s="106"/>
      <c r="H701" s="107"/>
      <c r="I701" s="103" t="s">
        <v>7</v>
      </c>
      <c r="J701" s="103" t="s">
        <v>8</v>
      </c>
    </row>
    <row r="702" spans="1:10">
      <c r="A702" s="104"/>
      <c r="B702" s="104"/>
      <c r="C702" s="104"/>
      <c r="D702" s="104"/>
      <c r="E702" s="104"/>
      <c r="F702" s="46" t="s">
        <v>9</v>
      </c>
      <c r="G702" s="46" t="s">
        <v>10</v>
      </c>
      <c r="H702" s="46" t="s">
        <v>11</v>
      </c>
      <c r="I702" s="104"/>
      <c r="J702" s="104"/>
    </row>
    <row r="703" spans="1:10">
      <c r="A703" s="5" t="s">
        <v>932</v>
      </c>
      <c r="B703" s="6">
        <v>44830.500597743056</v>
      </c>
      <c r="C703" s="5" t="s">
        <v>80</v>
      </c>
      <c r="D703" s="11"/>
      <c r="E703" s="8"/>
      <c r="G703" s="9">
        <v>12312.26</v>
      </c>
      <c r="I703" s="7" t="s">
        <v>10</v>
      </c>
      <c r="J703" s="5" t="s">
        <v>83</v>
      </c>
    </row>
    <row r="704" spans="1:10">
      <c r="A704" s="5" t="s">
        <v>932</v>
      </c>
      <c r="B704" s="6">
        <v>44830.500597743056</v>
      </c>
      <c r="C704" s="5" t="s">
        <v>80</v>
      </c>
      <c r="D704" s="13">
        <v>53512045495</v>
      </c>
      <c r="E704" s="8" t="s">
        <v>81</v>
      </c>
      <c r="H704" s="9">
        <v>325.92</v>
      </c>
      <c r="I704" s="5" t="s">
        <v>22</v>
      </c>
      <c r="J704" s="5" t="s">
        <v>83</v>
      </c>
    </row>
    <row r="705" spans="1:10">
      <c r="A705" s="5" t="s">
        <v>932</v>
      </c>
      <c r="B705" s="6">
        <v>44830.500597743056</v>
      </c>
      <c r="C705" s="5" t="s">
        <v>80</v>
      </c>
      <c r="D705" s="11">
        <v>256247</v>
      </c>
      <c r="E705" s="8" t="s">
        <v>81</v>
      </c>
      <c r="H705" s="9">
        <v>70009.78</v>
      </c>
      <c r="I705" s="5" t="s">
        <v>22</v>
      </c>
      <c r="J705" s="8" t="s">
        <v>84</v>
      </c>
    </row>
    <row r="706" spans="1:10">
      <c r="A706" s="5" t="s">
        <v>932</v>
      </c>
      <c r="B706" s="6">
        <v>44830.500597743056</v>
      </c>
      <c r="C706" s="5" t="s">
        <v>80</v>
      </c>
      <c r="D706" s="11">
        <v>276029</v>
      </c>
      <c r="E706" s="8" t="s">
        <v>81</v>
      </c>
      <c r="H706" s="9">
        <v>40855.11</v>
      </c>
      <c r="I706" s="5" t="s">
        <v>22</v>
      </c>
      <c r="J706" s="5" t="s">
        <v>83</v>
      </c>
    </row>
    <row r="707" spans="1:10">
      <c r="A707" s="5" t="s">
        <v>932</v>
      </c>
      <c r="B707" s="6">
        <v>44830.500597743056</v>
      </c>
      <c r="C707" s="5" t="s">
        <v>80</v>
      </c>
      <c r="D707" s="11">
        <v>276030</v>
      </c>
      <c r="E707" s="8" t="s">
        <v>81</v>
      </c>
      <c r="H707" s="9">
        <v>16601.25</v>
      </c>
      <c r="I707" s="5" t="s">
        <v>22</v>
      </c>
      <c r="J707" s="5" t="s">
        <v>83</v>
      </c>
    </row>
    <row r="708" spans="1:10">
      <c r="A708" s="5" t="s">
        <v>932</v>
      </c>
      <c r="B708" s="6">
        <v>44830.500597743056</v>
      </c>
      <c r="C708" s="5" t="s">
        <v>80</v>
      </c>
      <c r="D708" s="11">
        <v>276031</v>
      </c>
      <c r="E708" s="8" t="s">
        <v>81</v>
      </c>
      <c r="H708" s="9">
        <v>9226.8799999999992</v>
      </c>
      <c r="I708" s="5" t="s">
        <v>22</v>
      </c>
      <c r="J708" s="5" t="s">
        <v>83</v>
      </c>
    </row>
    <row r="709" spans="1:10">
      <c r="A709" s="5" t="s">
        <v>932</v>
      </c>
      <c r="B709" s="6">
        <v>44830.500597743056</v>
      </c>
      <c r="C709" s="5" t="s">
        <v>80</v>
      </c>
      <c r="D709" s="13">
        <v>45152841841</v>
      </c>
      <c r="E709" s="8" t="s">
        <v>81</v>
      </c>
      <c r="H709" s="9">
        <v>2878.96</v>
      </c>
      <c r="I709" s="5" t="s">
        <v>22</v>
      </c>
      <c r="J709" s="5" t="s">
        <v>83</v>
      </c>
    </row>
    <row r="710" spans="1:10">
      <c r="A710" s="5" t="s">
        <v>932</v>
      </c>
      <c r="B710" s="6">
        <v>44830.500597743056</v>
      </c>
      <c r="C710" s="5" t="s">
        <v>80</v>
      </c>
      <c r="D710" s="13">
        <v>45112980210</v>
      </c>
      <c r="E710" s="8" t="s">
        <v>81</v>
      </c>
      <c r="H710" s="9">
        <v>25127.8</v>
      </c>
      <c r="I710" s="5" t="s">
        <v>22</v>
      </c>
      <c r="J710" s="5" t="s">
        <v>83</v>
      </c>
    </row>
    <row r="711" spans="1:10">
      <c r="A711" s="5" t="s">
        <v>932</v>
      </c>
      <c r="B711" s="6">
        <v>44830.500597743056</v>
      </c>
      <c r="C711" s="5" t="s">
        <v>80</v>
      </c>
      <c r="D711" s="13">
        <v>45112980986</v>
      </c>
      <c r="E711" s="8" t="s">
        <v>81</v>
      </c>
      <c r="H711" s="9">
        <v>4792.41</v>
      </c>
      <c r="I711" s="5" t="s">
        <v>22</v>
      </c>
      <c r="J711" s="5" t="s">
        <v>83</v>
      </c>
    </row>
    <row r="712" spans="1:10">
      <c r="A712" s="5" t="s">
        <v>932</v>
      </c>
      <c r="B712" s="6">
        <v>44830.500597743056</v>
      </c>
      <c r="C712" s="5" t="s">
        <v>80</v>
      </c>
      <c r="D712" s="11"/>
      <c r="E712" s="8"/>
      <c r="F712" s="9">
        <v>43846.6</v>
      </c>
      <c r="I712" s="7" t="s">
        <v>9</v>
      </c>
      <c r="J712" s="5" t="s">
        <v>83</v>
      </c>
    </row>
    <row r="713" spans="1:10">
      <c r="A713" s="5" t="s">
        <v>932</v>
      </c>
      <c r="B713" s="6">
        <v>44830.500597743056</v>
      </c>
      <c r="C713" s="5" t="s">
        <v>80</v>
      </c>
      <c r="D713" s="11"/>
      <c r="E713" s="8"/>
      <c r="F713" s="9">
        <v>7886.7</v>
      </c>
      <c r="I713" s="7" t="s">
        <v>9</v>
      </c>
      <c r="J713" s="5" t="s">
        <v>93</v>
      </c>
    </row>
    <row r="714" spans="1:10">
      <c r="A714" s="5" t="s">
        <v>932</v>
      </c>
      <c r="B714" s="6">
        <v>44830.500597743056</v>
      </c>
      <c r="C714" s="5" t="s">
        <v>80</v>
      </c>
      <c r="D714" s="11"/>
      <c r="E714" s="8"/>
      <c r="F714" s="9">
        <v>9482.5</v>
      </c>
      <c r="I714" s="7" t="s">
        <v>9</v>
      </c>
      <c r="J714" s="8" t="s">
        <v>94</v>
      </c>
    </row>
    <row r="715" spans="1:10">
      <c r="A715" s="5" t="s">
        <v>932</v>
      </c>
      <c r="B715" s="6">
        <v>44830.500597743056</v>
      </c>
      <c r="C715" s="5" t="s">
        <v>80</v>
      </c>
      <c r="D715" s="11"/>
      <c r="E715" s="8"/>
      <c r="F715" s="9">
        <v>8257.5</v>
      </c>
      <c r="I715" s="7" t="s">
        <v>9</v>
      </c>
      <c r="J715" s="8" t="s">
        <v>99</v>
      </c>
    </row>
    <row r="716" spans="1:10">
      <c r="A716" s="5" t="s">
        <v>932</v>
      </c>
      <c r="B716" s="6">
        <v>44830.500597743056</v>
      </c>
      <c r="C716" s="5" t="s">
        <v>80</v>
      </c>
      <c r="D716" s="11"/>
      <c r="E716" s="8"/>
      <c r="F716" s="9">
        <v>6671</v>
      </c>
      <c r="I716" s="7" t="s">
        <v>9</v>
      </c>
      <c r="J716" s="8" t="s">
        <v>100</v>
      </c>
    </row>
    <row r="717" spans="1:10">
      <c r="A717" s="10" t="s">
        <v>15</v>
      </c>
      <c r="B717" s="3"/>
      <c r="C717" s="3"/>
      <c r="D717" s="11"/>
      <c r="E717" s="8"/>
      <c r="F717" s="34">
        <f>SUM(F703:G716)</f>
        <v>88456.56</v>
      </c>
      <c r="H717" s="9"/>
      <c r="I717" s="7"/>
      <c r="J717" s="8"/>
    </row>
    <row r="718" spans="1:10">
      <c r="A718" s="12" t="s">
        <v>16</v>
      </c>
      <c r="B718" s="12" t="s">
        <v>17</v>
      </c>
      <c r="C718" s="12" t="s">
        <v>18</v>
      </c>
      <c r="D718" s="11"/>
      <c r="E718" s="8"/>
      <c r="H718" s="9"/>
      <c r="I718" s="7"/>
      <c r="J718" s="8"/>
    </row>
    <row r="719" spans="1:10" ht="15.75">
      <c r="A719" s="5"/>
      <c r="B719" s="6"/>
      <c r="C719" s="5"/>
      <c r="D719" s="21">
        <v>111883138</v>
      </c>
      <c r="E719" s="8"/>
      <c r="H719" s="9"/>
      <c r="I719" s="7"/>
      <c r="J719" s="8"/>
    </row>
    <row r="720" spans="1:10">
      <c r="A720" s="5"/>
      <c r="B720" s="6"/>
      <c r="C720" s="5"/>
      <c r="D720" s="11"/>
      <c r="E720" s="8"/>
      <c r="H720" s="9"/>
      <c r="I720" s="7"/>
      <c r="J720" s="8"/>
    </row>
    <row r="721" spans="1:10">
      <c r="A721" s="5" t="s">
        <v>930</v>
      </c>
      <c r="B721" s="6">
        <v>44830.504159965276</v>
      </c>
      <c r="C721" s="5" t="s">
        <v>80</v>
      </c>
      <c r="D721" s="13">
        <v>45172905313</v>
      </c>
      <c r="E721" s="8" t="s">
        <v>81</v>
      </c>
      <c r="H721" s="9">
        <v>62418.03</v>
      </c>
      <c r="I721" s="5" t="s">
        <v>22</v>
      </c>
      <c r="J721" s="5" t="s">
        <v>225</v>
      </c>
    </row>
    <row r="722" spans="1:10">
      <c r="A722" s="5" t="s">
        <v>930</v>
      </c>
      <c r="B722" s="6">
        <v>44830.504159965276</v>
      </c>
      <c r="C722" s="5" t="s">
        <v>80</v>
      </c>
      <c r="D722" s="13">
        <v>45172953131</v>
      </c>
      <c r="E722" s="8" t="s">
        <v>81</v>
      </c>
      <c r="H722" s="9">
        <v>46664.83</v>
      </c>
      <c r="I722" s="5" t="s">
        <v>22</v>
      </c>
      <c r="J722" s="5" t="s">
        <v>225</v>
      </c>
    </row>
    <row r="723" spans="1:10">
      <c r="A723" s="5" t="s">
        <v>930</v>
      </c>
      <c r="B723" s="6">
        <v>44830.504159965276</v>
      </c>
      <c r="C723" s="5" t="s">
        <v>80</v>
      </c>
      <c r="D723" s="13">
        <v>451729053132</v>
      </c>
      <c r="E723" s="8" t="s">
        <v>81</v>
      </c>
      <c r="H723" s="9">
        <v>79624.42</v>
      </c>
      <c r="I723" s="5" t="s">
        <v>22</v>
      </c>
      <c r="J723" s="5" t="s">
        <v>225</v>
      </c>
    </row>
    <row r="724" spans="1:10">
      <c r="A724" s="5" t="s">
        <v>930</v>
      </c>
      <c r="B724" s="6">
        <v>44830.504159965276</v>
      </c>
      <c r="C724" s="5" t="s">
        <v>80</v>
      </c>
      <c r="D724" s="13">
        <v>451729053133</v>
      </c>
      <c r="E724" s="8" t="s">
        <v>81</v>
      </c>
      <c r="H724" s="9">
        <v>55547.63</v>
      </c>
      <c r="I724" s="5" t="s">
        <v>22</v>
      </c>
      <c r="J724" s="5" t="s">
        <v>225</v>
      </c>
    </row>
    <row r="725" spans="1:10">
      <c r="A725" s="5" t="s">
        <v>930</v>
      </c>
      <c r="B725" s="6">
        <v>44830.504159965276</v>
      </c>
      <c r="C725" s="5" t="s">
        <v>80</v>
      </c>
      <c r="D725" s="13">
        <v>451729053134</v>
      </c>
      <c r="E725" s="8" t="s">
        <v>81</v>
      </c>
      <c r="H725" s="9">
        <v>44545.99</v>
      </c>
      <c r="I725" s="5" t="s">
        <v>22</v>
      </c>
      <c r="J725" s="5" t="s">
        <v>225</v>
      </c>
    </row>
    <row r="726" spans="1:10">
      <c r="A726" s="5" t="s">
        <v>930</v>
      </c>
      <c r="B726" s="6">
        <v>44830.504159965276</v>
      </c>
      <c r="C726" s="5" t="s">
        <v>80</v>
      </c>
      <c r="D726" s="13">
        <v>451729053135</v>
      </c>
      <c r="E726" s="8" t="s">
        <v>81</v>
      </c>
      <c r="H726" s="9">
        <v>38339.040000000001</v>
      </c>
      <c r="I726" s="5" t="s">
        <v>22</v>
      </c>
      <c r="J726" s="5" t="s">
        <v>225</v>
      </c>
    </row>
    <row r="727" spans="1:10">
      <c r="A727" s="5" t="s">
        <v>930</v>
      </c>
      <c r="B727" s="6">
        <v>44830.504159965276</v>
      </c>
      <c r="C727" s="5" t="s">
        <v>80</v>
      </c>
      <c r="D727" s="13">
        <v>53612048154</v>
      </c>
      <c r="E727" s="8" t="s">
        <v>81</v>
      </c>
      <c r="H727" s="9">
        <v>190.92</v>
      </c>
      <c r="I727" s="5" t="s">
        <v>22</v>
      </c>
      <c r="J727" s="5" t="s">
        <v>225</v>
      </c>
    </row>
    <row r="728" spans="1:10">
      <c r="A728" s="5" t="s">
        <v>930</v>
      </c>
      <c r="B728" s="6">
        <v>44830.504159965276</v>
      </c>
      <c r="C728" s="5" t="s">
        <v>80</v>
      </c>
      <c r="D728" s="13">
        <v>53512045930</v>
      </c>
      <c r="E728" s="8" t="s">
        <v>81</v>
      </c>
      <c r="H728" s="9">
        <v>277.12</v>
      </c>
      <c r="I728" s="5" t="s">
        <v>22</v>
      </c>
      <c r="J728" s="5" t="s">
        <v>225</v>
      </c>
    </row>
    <row r="729" spans="1:10">
      <c r="A729" s="5" t="s">
        <v>930</v>
      </c>
      <c r="B729" s="6">
        <v>44830.504159965276</v>
      </c>
      <c r="C729" s="5" t="s">
        <v>80</v>
      </c>
      <c r="D729" s="13">
        <v>53512045994</v>
      </c>
      <c r="E729" s="8" t="s">
        <v>81</v>
      </c>
      <c r="H729" s="9">
        <v>90</v>
      </c>
      <c r="I729" s="5" t="s">
        <v>22</v>
      </c>
      <c r="J729" s="5" t="s">
        <v>225</v>
      </c>
    </row>
    <row r="730" spans="1:10">
      <c r="A730" s="5" t="s">
        <v>930</v>
      </c>
      <c r="B730" s="6">
        <v>44830.504159965276</v>
      </c>
      <c r="C730" s="5" t="s">
        <v>80</v>
      </c>
      <c r="D730" s="13">
        <v>53612047490</v>
      </c>
      <c r="E730" s="8" t="s">
        <v>81</v>
      </c>
      <c r="H730" s="9">
        <v>519.91999999999996</v>
      </c>
      <c r="I730" s="5" t="s">
        <v>22</v>
      </c>
      <c r="J730" s="5" t="s">
        <v>225</v>
      </c>
    </row>
    <row r="731" spans="1:10">
      <c r="A731" s="5" t="s">
        <v>930</v>
      </c>
      <c r="B731" s="6">
        <v>44830.504159965276</v>
      </c>
      <c r="C731" s="5" t="s">
        <v>80</v>
      </c>
      <c r="D731" s="13">
        <v>13660333505</v>
      </c>
      <c r="E731" s="8" t="s">
        <v>81</v>
      </c>
      <c r="H731" s="9">
        <v>921.26</v>
      </c>
      <c r="I731" s="5" t="s">
        <v>22</v>
      </c>
      <c r="J731" s="5" t="s">
        <v>225</v>
      </c>
    </row>
    <row r="732" spans="1:10">
      <c r="A732" s="5" t="s">
        <v>930</v>
      </c>
      <c r="B732" s="6">
        <v>44830.504159965276</v>
      </c>
      <c r="C732" s="5" t="s">
        <v>80</v>
      </c>
      <c r="D732" s="13">
        <v>45122965866</v>
      </c>
      <c r="E732" s="8" t="s">
        <v>81</v>
      </c>
      <c r="H732" s="9">
        <v>2269.1999999999998</v>
      </c>
      <c r="I732" s="5" t="s">
        <v>22</v>
      </c>
      <c r="J732" s="8" t="s">
        <v>84</v>
      </c>
    </row>
    <row r="733" spans="1:10">
      <c r="A733" s="5" t="s">
        <v>931</v>
      </c>
      <c r="B733" s="6">
        <v>44830.504159965276</v>
      </c>
      <c r="C733" s="5" t="s">
        <v>80</v>
      </c>
      <c r="D733" s="11"/>
      <c r="E733" s="8"/>
      <c r="F733" s="9">
        <v>21743.5</v>
      </c>
      <c r="I733" s="7" t="s">
        <v>9</v>
      </c>
      <c r="J733" s="5" t="s">
        <v>88</v>
      </c>
    </row>
    <row r="734" spans="1:10">
      <c r="A734" s="5" t="s">
        <v>930</v>
      </c>
      <c r="B734" s="6">
        <v>44830.504159965276</v>
      </c>
      <c r="C734" s="5" t="s">
        <v>80</v>
      </c>
      <c r="D734" s="11"/>
      <c r="E734" s="8"/>
      <c r="F734" s="9">
        <v>9488.2000000000007</v>
      </c>
      <c r="I734" s="7" t="s">
        <v>9</v>
      </c>
      <c r="J734" s="5" t="s">
        <v>87</v>
      </c>
    </row>
    <row r="735" spans="1:10">
      <c r="A735" s="5" t="s">
        <v>930</v>
      </c>
      <c r="B735" s="6">
        <v>44830.504159965276</v>
      </c>
      <c r="C735" s="5" t="s">
        <v>80</v>
      </c>
      <c r="D735" s="11"/>
      <c r="E735" s="8"/>
      <c r="F735" s="9">
        <v>7410.5</v>
      </c>
      <c r="I735" s="7" t="s">
        <v>9</v>
      </c>
      <c r="J735" s="8" t="s">
        <v>90</v>
      </c>
    </row>
    <row r="736" spans="1:10">
      <c r="A736" s="5" t="s">
        <v>930</v>
      </c>
      <c r="B736" s="6">
        <v>44830.504159965276</v>
      </c>
      <c r="C736" s="5" t="s">
        <v>80</v>
      </c>
      <c r="D736" s="11"/>
      <c r="E736" s="8"/>
      <c r="F736" s="9">
        <v>18292.5</v>
      </c>
      <c r="I736" s="7" t="s">
        <v>9</v>
      </c>
      <c r="J736" s="5" t="s">
        <v>91</v>
      </c>
    </row>
    <row r="737" spans="1:10">
      <c r="A737" s="5" t="s">
        <v>930</v>
      </c>
      <c r="B737" s="6">
        <v>44830.504159965276</v>
      </c>
      <c r="C737" s="5" t="s">
        <v>80</v>
      </c>
      <c r="D737" s="11"/>
      <c r="E737" s="8"/>
      <c r="F737" s="9">
        <v>11272.6</v>
      </c>
      <c r="I737" s="7" t="s">
        <v>9</v>
      </c>
      <c r="J737" s="5" t="s">
        <v>92</v>
      </c>
    </row>
    <row r="738" spans="1:10">
      <c r="A738" s="5" t="s">
        <v>930</v>
      </c>
      <c r="B738" s="6">
        <v>44830.504159965276</v>
      </c>
      <c r="C738" s="5" t="s">
        <v>80</v>
      </c>
      <c r="D738" s="11"/>
      <c r="E738" s="8"/>
      <c r="F738" s="9">
        <v>15403.5</v>
      </c>
      <c r="I738" s="7" t="s">
        <v>9</v>
      </c>
      <c r="J738" s="8" t="s">
        <v>94</v>
      </c>
    </row>
    <row r="739" spans="1:10">
      <c r="A739" s="5" t="s">
        <v>930</v>
      </c>
      <c r="B739" s="6">
        <v>44830.504159965276</v>
      </c>
      <c r="C739" s="5" t="s">
        <v>80</v>
      </c>
      <c r="D739" s="11"/>
      <c r="E739" s="8"/>
      <c r="F739" s="9">
        <v>8651.5</v>
      </c>
      <c r="I739" s="7" t="s">
        <v>9</v>
      </c>
      <c r="J739" s="5" t="s">
        <v>86</v>
      </c>
    </row>
    <row r="740" spans="1:10">
      <c r="A740" s="5" t="s">
        <v>930</v>
      </c>
      <c r="B740" s="6">
        <v>44830.504159965276</v>
      </c>
      <c r="C740" s="5" t="s">
        <v>80</v>
      </c>
      <c r="D740" s="11"/>
      <c r="E740" s="8"/>
      <c r="F740" s="9">
        <v>9042.2999999999993</v>
      </c>
      <c r="I740" s="7" t="s">
        <v>9</v>
      </c>
      <c r="J740" s="5" t="s">
        <v>95</v>
      </c>
    </row>
    <row r="741" spans="1:10">
      <c r="A741" s="5" t="s">
        <v>930</v>
      </c>
      <c r="B741" s="6">
        <v>44830.504159965276</v>
      </c>
      <c r="C741" s="5" t="s">
        <v>80</v>
      </c>
      <c r="D741" s="11"/>
      <c r="E741" s="8"/>
      <c r="F741" s="9">
        <v>10534.5</v>
      </c>
      <c r="I741" s="7" t="s">
        <v>9</v>
      </c>
      <c r="J741" s="8" t="s">
        <v>96</v>
      </c>
    </row>
    <row r="742" spans="1:10">
      <c r="A742" s="5" t="s">
        <v>930</v>
      </c>
      <c r="B742" s="6">
        <v>44830.504159965276</v>
      </c>
      <c r="C742" s="5" t="s">
        <v>80</v>
      </c>
      <c r="D742" s="11"/>
      <c r="E742" s="8"/>
      <c r="F742" s="9">
        <v>7389.6</v>
      </c>
      <c r="I742" s="7" t="s">
        <v>9</v>
      </c>
      <c r="J742" s="8" t="s">
        <v>98</v>
      </c>
    </row>
    <row r="743" spans="1:10">
      <c r="A743" s="5" t="s">
        <v>930</v>
      </c>
      <c r="B743" s="6">
        <v>44830.504159965276</v>
      </c>
      <c r="C743" s="5" t="s">
        <v>80</v>
      </c>
      <c r="D743" s="11"/>
      <c r="E743" s="8"/>
      <c r="F743" s="9">
        <v>11776.2</v>
      </c>
      <c r="I743" s="7" t="s">
        <v>9</v>
      </c>
      <c r="J743" s="8" t="s">
        <v>99</v>
      </c>
    </row>
    <row r="744" spans="1:10">
      <c r="A744" s="5" t="s">
        <v>930</v>
      </c>
      <c r="B744" s="6">
        <v>44830.504159965276</v>
      </c>
      <c r="C744" s="5" t="s">
        <v>80</v>
      </c>
      <c r="D744" s="11"/>
      <c r="E744" s="8"/>
      <c r="F744" s="9">
        <v>18935.8</v>
      </c>
      <c r="I744" s="7" t="s">
        <v>9</v>
      </c>
      <c r="J744" s="8" t="s">
        <v>100</v>
      </c>
    </row>
    <row r="745" spans="1:10">
      <c r="A745" s="5" t="s">
        <v>930</v>
      </c>
      <c r="B745" s="6">
        <v>44830.504159965276</v>
      </c>
      <c r="C745" s="5" t="s">
        <v>80</v>
      </c>
      <c r="D745" s="11"/>
      <c r="E745" s="8"/>
      <c r="F745" s="9">
        <v>9458.2000000000007</v>
      </c>
      <c r="I745" s="7" t="s">
        <v>9</v>
      </c>
      <c r="J745" s="8" t="s">
        <v>375</v>
      </c>
    </row>
    <row r="746" spans="1:10">
      <c r="A746" s="5" t="s">
        <v>930</v>
      </c>
      <c r="B746" s="6">
        <v>44830.504159965276</v>
      </c>
      <c r="C746" s="5" t="s">
        <v>80</v>
      </c>
      <c r="D746" s="11"/>
      <c r="E746" s="8"/>
      <c r="F746" s="9">
        <v>130523.2</v>
      </c>
      <c r="I746" s="7" t="s">
        <v>9</v>
      </c>
      <c r="J746" s="8" t="s">
        <v>84</v>
      </c>
    </row>
    <row r="747" spans="1:10">
      <c r="A747" s="10" t="s">
        <v>15</v>
      </c>
      <c r="B747" s="3"/>
      <c r="C747" s="3"/>
      <c r="D747" s="11"/>
      <c r="E747" s="8"/>
      <c r="F747" s="33">
        <f>SUM(F721:G746)</f>
        <v>289922.10000000003</v>
      </c>
      <c r="H747" s="9"/>
      <c r="I747" s="7"/>
      <c r="J747" s="8"/>
    </row>
    <row r="748" spans="1:10">
      <c r="A748" s="12" t="s">
        <v>16</v>
      </c>
      <c r="B748" s="12" t="s">
        <v>17</v>
      </c>
      <c r="C748" s="12" t="s">
        <v>18</v>
      </c>
      <c r="D748" s="11"/>
      <c r="E748" s="8"/>
      <c r="H748" s="9"/>
      <c r="I748" s="7"/>
      <c r="J748" s="8"/>
    </row>
    <row r="749" spans="1:10" ht="15.75">
      <c r="A749" s="5"/>
      <c r="B749" s="6"/>
      <c r="C749" s="5"/>
      <c r="D749" s="21">
        <v>111883142</v>
      </c>
      <c r="E749" s="8"/>
      <c r="H749" s="9"/>
      <c r="I749" s="7"/>
      <c r="J749" s="8"/>
    </row>
    <row r="750" spans="1:10">
      <c r="A750" s="5"/>
      <c r="B750" s="6"/>
      <c r="C750" s="5"/>
      <c r="D750" s="11"/>
      <c r="E750" s="8"/>
      <c r="H750" s="9"/>
      <c r="I750" s="7"/>
      <c r="J750" s="8"/>
    </row>
    <row r="751" spans="1:10">
      <c r="A751" s="5" t="s">
        <v>929</v>
      </c>
      <c r="B751" s="6">
        <v>44830.505970520833</v>
      </c>
      <c r="C751" s="5" t="s">
        <v>80</v>
      </c>
      <c r="D751" s="11"/>
      <c r="E751" s="8"/>
      <c r="F751" s="9">
        <v>16533.099999999999</v>
      </c>
      <c r="I751" s="7" t="s">
        <v>9</v>
      </c>
      <c r="J751" s="8" t="s">
        <v>97</v>
      </c>
    </row>
    <row r="752" spans="1:10">
      <c r="A752" s="5" t="s">
        <v>929</v>
      </c>
      <c r="B752" s="6">
        <v>44830.505970520833</v>
      </c>
      <c r="C752" s="5" t="s">
        <v>80</v>
      </c>
      <c r="D752" s="11"/>
      <c r="E752" s="8"/>
      <c r="F752" s="9">
        <v>5897.1</v>
      </c>
      <c r="I752" s="7" t="s">
        <v>9</v>
      </c>
      <c r="J752" s="8" t="s">
        <v>98</v>
      </c>
    </row>
    <row r="753" spans="1:10">
      <c r="A753" s="5" t="s">
        <v>929</v>
      </c>
      <c r="B753" s="6">
        <v>44830.505970520833</v>
      </c>
      <c r="C753" s="5" t="s">
        <v>80</v>
      </c>
      <c r="D753" s="11"/>
      <c r="E753" s="8"/>
      <c r="F753" s="9">
        <v>31139.5</v>
      </c>
      <c r="I753" s="7" t="s">
        <v>9</v>
      </c>
      <c r="J753" s="8" t="s">
        <v>416</v>
      </c>
    </row>
    <row r="754" spans="1:10">
      <c r="A754" s="10" t="s">
        <v>15</v>
      </c>
      <c r="B754" s="3"/>
      <c r="C754" s="3"/>
      <c r="D754" s="11"/>
      <c r="E754" s="8"/>
      <c r="F754" s="14">
        <f>SUM(F751:G753)</f>
        <v>53569.7</v>
      </c>
      <c r="H754" s="9"/>
      <c r="I754" s="7"/>
      <c r="J754" s="8"/>
    </row>
    <row r="755" spans="1:10">
      <c r="A755" s="12" t="s">
        <v>16</v>
      </c>
      <c r="B755" s="12" t="s">
        <v>17</v>
      </c>
      <c r="C755" s="12" t="s">
        <v>18</v>
      </c>
      <c r="D755" s="11"/>
      <c r="E755" s="8"/>
      <c r="H755" s="9"/>
      <c r="I755" s="7"/>
      <c r="J755" s="8"/>
    </row>
    <row r="756" spans="1:10" ht="15.75">
      <c r="A756" s="5"/>
      <c r="B756" s="6"/>
      <c r="C756" s="5"/>
      <c r="D756" s="21">
        <v>111883146</v>
      </c>
      <c r="E756" s="8"/>
      <c r="H756" s="9"/>
      <c r="I756" s="7"/>
      <c r="J756" s="8"/>
    </row>
    <row r="757" spans="1:10">
      <c r="A757" s="5"/>
      <c r="B757" s="6"/>
      <c r="C757" s="5"/>
      <c r="D757" s="11"/>
      <c r="E757" s="8"/>
      <c r="H757" s="9"/>
      <c r="I757" s="7"/>
      <c r="J757" s="8"/>
    </row>
    <row r="758" spans="1:10">
      <c r="A758" s="5" t="s">
        <v>927</v>
      </c>
      <c r="B758" s="6">
        <v>44830.820377141201</v>
      </c>
      <c r="C758" s="5" t="s">
        <v>80</v>
      </c>
      <c r="D758" s="13">
        <v>53312041198</v>
      </c>
      <c r="E758" s="8" t="s">
        <v>81</v>
      </c>
      <c r="H758" s="9">
        <v>825</v>
      </c>
      <c r="I758" s="5" t="s">
        <v>22</v>
      </c>
      <c r="J758" s="5" t="s">
        <v>225</v>
      </c>
    </row>
    <row r="759" spans="1:10">
      <c r="A759" s="5" t="s">
        <v>927</v>
      </c>
      <c r="B759" s="6">
        <v>44830.820377141201</v>
      </c>
      <c r="C759" s="5" t="s">
        <v>80</v>
      </c>
      <c r="D759" s="13">
        <v>45152841913</v>
      </c>
      <c r="E759" s="8" t="s">
        <v>81</v>
      </c>
      <c r="H759" s="9">
        <v>101.66</v>
      </c>
      <c r="I759" s="5" t="s">
        <v>22</v>
      </c>
      <c r="J759" s="5" t="s">
        <v>225</v>
      </c>
    </row>
    <row r="760" spans="1:10">
      <c r="A760" s="5" t="s">
        <v>927</v>
      </c>
      <c r="B760" s="6">
        <v>44830.820377141201</v>
      </c>
      <c r="C760" s="5" t="s">
        <v>80</v>
      </c>
      <c r="D760" s="13">
        <v>45112981324</v>
      </c>
      <c r="E760" s="8" t="s">
        <v>81</v>
      </c>
      <c r="H760" s="9">
        <v>2224.5500000000002</v>
      </c>
      <c r="I760" s="5" t="s">
        <v>22</v>
      </c>
      <c r="J760" s="5" t="s">
        <v>225</v>
      </c>
    </row>
    <row r="761" spans="1:10">
      <c r="A761" s="5" t="s">
        <v>927</v>
      </c>
      <c r="B761" s="6">
        <v>44830.820377141201</v>
      </c>
      <c r="C761" s="5" t="s">
        <v>80</v>
      </c>
      <c r="D761" s="13">
        <v>45143217520</v>
      </c>
      <c r="E761" s="8" t="s">
        <v>81</v>
      </c>
      <c r="H761" s="9">
        <v>4582.57</v>
      </c>
      <c r="I761" s="5" t="s">
        <v>22</v>
      </c>
      <c r="J761" s="5" t="s">
        <v>225</v>
      </c>
    </row>
    <row r="762" spans="1:10">
      <c r="A762" s="5" t="s">
        <v>927</v>
      </c>
      <c r="B762" s="6">
        <v>44830.820377141201</v>
      </c>
      <c r="C762" s="5" t="s">
        <v>80</v>
      </c>
      <c r="D762" s="13">
        <v>45122967417</v>
      </c>
      <c r="E762" s="8" t="s">
        <v>81</v>
      </c>
      <c r="H762" s="9">
        <v>18519.82</v>
      </c>
      <c r="I762" s="5" t="s">
        <v>22</v>
      </c>
      <c r="J762" s="8" t="s">
        <v>84</v>
      </c>
    </row>
    <row r="763" spans="1:10">
      <c r="A763" s="5" t="s">
        <v>927</v>
      </c>
      <c r="B763" s="6">
        <v>44830.820377141201</v>
      </c>
      <c r="C763" s="5" t="s">
        <v>80</v>
      </c>
      <c r="D763" s="13">
        <v>45152844698</v>
      </c>
      <c r="E763" s="8" t="s">
        <v>81</v>
      </c>
      <c r="H763" s="9">
        <v>60.53</v>
      </c>
      <c r="I763" s="5" t="s">
        <v>22</v>
      </c>
      <c r="J763" s="5" t="s">
        <v>225</v>
      </c>
    </row>
    <row r="764" spans="1:10">
      <c r="A764" s="5" t="s">
        <v>927</v>
      </c>
      <c r="B764" s="6">
        <v>44830.820377141201</v>
      </c>
      <c r="C764" s="5" t="s">
        <v>80</v>
      </c>
      <c r="D764" s="13">
        <v>45143219824</v>
      </c>
      <c r="E764" s="8" t="s">
        <v>81</v>
      </c>
      <c r="H764" s="9">
        <v>5000</v>
      </c>
      <c r="I764" s="5" t="s">
        <v>22</v>
      </c>
      <c r="J764" s="5" t="s">
        <v>83</v>
      </c>
    </row>
    <row r="765" spans="1:10">
      <c r="A765" s="5" t="s">
        <v>927</v>
      </c>
      <c r="B765" s="6">
        <v>44830.820377141201</v>
      </c>
      <c r="C765" s="5" t="s">
        <v>80</v>
      </c>
      <c r="D765" s="13">
        <v>45162943200</v>
      </c>
      <c r="E765" s="8" t="s">
        <v>81</v>
      </c>
      <c r="H765" s="9">
        <v>16854</v>
      </c>
      <c r="I765" s="5" t="s">
        <v>22</v>
      </c>
      <c r="J765" s="5" t="s">
        <v>225</v>
      </c>
    </row>
    <row r="766" spans="1:10">
      <c r="A766" s="5" t="s">
        <v>928</v>
      </c>
      <c r="B766" s="6">
        <v>44830.820377141201</v>
      </c>
      <c r="C766" s="5" t="s">
        <v>80</v>
      </c>
      <c r="D766" s="11"/>
      <c r="E766" s="8"/>
      <c r="F766" s="9">
        <v>42855.7</v>
      </c>
      <c r="I766" s="7" t="s">
        <v>9</v>
      </c>
      <c r="J766" s="8" t="s">
        <v>89</v>
      </c>
    </row>
    <row r="767" spans="1:10">
      <c r="A767" s="5" t="s">
        <v>927</v>
      </c>
      <c r="B767" s="6">
        <v>44830.820377141201</v>
      </c>
      <c r="C767" s="5" t="s">
        <v>80</v>
      </c>
      <c r="D767" s="11"/>
      <c r="E767" s="8"/>
      <c r="F767" s="9">
        <v>24955.599999999999</v>
      </c>
      <c r="I767" s="7" t="s">
        <v>9</v>
      </c>
      <c r="J767" s="5" t="s">
        <v>87</v>
      </c>
    </row>
    <row r="768" spans="1:10">
      <c r="A768" s="5" t="s">
        <v>927</v>
      </c>
      <c r="B768" s="6">
        <v>44830.820377141201</v>
      </c>
      <c r="C768" s="5" t="s">
        <v>80</v>
      </c>
      <c r="D768" s="11"/>
      <c r="E768" s="8"/>
      <c r="F768" s="9">
        <v>13713.8</v>
      </c>
      <c r="I768" s="7" t="s">
        <v>9</v>
      </c>
      <c r="J768" s="5" t="s">
        <v>88</v>
      </c>
    </row>
    <row r="769" spans="1:10">
      <c r="A769" s="5" t="s">
        <v>927</v>
      </c>
      <c r="B769" s="6">
        <v>44830.820377141201</v>
      </c>
      <c r="C769" s="5" t="s">
        <v>80</v>
      </c>
      <c r="D769" s="11"/>
      <c r="E769" s="8"/>
      <c r="F769" s="9">
        <v>58679.199999999997</v>
      </c>
      <c r="I769" s="7" t="s">
        <v>9</v>
      </c>
      <c r="J769" s="8" t="s">
        <v>224</v>
      </c>
    </row>
    <row r="770" spans="1:10">
      <c r="A770" s="5" t="s">
        <v>927</v>
      </c>
      <c r="B770" s="6">
        <v>44830.820377141201</v>
      </c>
      <c r="C770" s="5" t="s">
        <v>80</v>
      </c>
      <c r="D770" s="11"/>
      <c r="E770" s="8"/>
      <c r="F770" s="9">
        <v>75857.2</v>
      </c>
      <c r="I770" s="7" t="s">
        <v>9</v>
      </c>
      <c r="J770" s="5" t="s">
        <v>83</v>
      </c>
    </row>
    <row r="771" spans="1:10">
      <c r="A771" s="5" t="s">
        <v>927</v>
      </c>
      <c r="B771" s="6">
        <v>44830.820377141201</v>
      </c>
      <c r="C771" s="5" t="s">
        <v>80</v>
      </c>
      <c r="D771" s="11"/>
      <c r="E771" s="8"/>
      <c r="F771" s="9">
        <v>14257.6</v>
      </c>
      <c r="I771" s="7" t="s">
        <v>9</v>
      </c>
      <c r="J771" s="8" t="s">
        <v>90</v>
      </c>
    </row>
    <row r="772" spans="1:10">
      <c r="A772" s="5" t="s">
        <v>927</v>
      </c>
      <c r="B772" s="6">
        <v>44830.820377141201</v>
      </c>
      <c r="C772" s="5" t="s">
        <v>80</v>
      </c>
      <c r="D772" s="11"/>
      <c r="E772" s="8"/>
      <c r="F772" s="9">
        <v>18986</v>
      </c>
      <c r="I772" s="7" t="s">
        <v>9</v>
      </c>
      <c r="J772" s="5" t="s">
        <v>91</v>
      </c>
    </row>
    <row r="773" spans="1:10">
      <c r="A773" s="5" t="s">
        <v>927</v>
      </c>
      <c r="B773" s="6">
        <v>44830.820377141201</v>
      </c>
      <c r="C773" s="5" t="s">
        <v>80</v>
      </c>
      <c r="D773" s="11"/>
      <c r="E773" s="8"/>
      <c r="F773" s="9">
        <v>25748.9</v>
      </c>
      <c r="I773" s="7" t="s">
        <v>9</v>
      </c>
      <c r="J773" s="5" t="s">
        <v>92</v>
      </c>
    </row>
    <row r="774" spans="1:10">
      <c r="A774" s="5" t="s">
        <v>927</v>
      </c>
      <c r="B774" s="6">
        <v>44830.820377141201</v>
      </c>
      <c r="C774" s="5" t="s">
        <v>80</v>
      </c>
      <c r="D774" s="11"/>
      <c r="E774" s="8"/>
      <c r="F774" s="9">
        <v>8906.9</v>
      </c>
      <c r="I774" s="7" t="s">
        <v>9</v>
      </c>
      <c r="J774" s="5" t="s">
        <v>93</v>
      </c>
    </row>
    <row r="775" spans="1:10">
      <c r="A775" s="5" t="s">
        <v>927</v>
      </c>
      <c r="B775" s="6">
        <v>44830.820377141201</v>
      </c>
      <c r="C775" s="5" t="s">
        <v>80</v>
      </c>
      <c r="D775" s="11"/>
      <c r="E775" s="8"/>
      <c r="F775" s="9">
        <v>11111</v>
      </c>
      <c r="I775" s="7" t="s">
        <v>9</v>
      </c>
      <c r="J775" s="8" t="s">
        <v>94</v>
      </c>
    </row>
    <row r="776" spans="1:10">
      <c r="A776" s="5" t="s">
        <v>927</v>
      </c>
      <c r="B776" s="6">
        <v>44830.820377141201</v>
      </c>
      <c r="C776" s="5" t="s">
        <v>80</v>
      </c>
      <c r="D776" s="11"/>
      <c r="E776" s="8"/>
      <c r="F776" s="9">
        <v>7742</v>
      </c>
      <c r="I776" s="7" t="s">
        <v>9</v>
      </c>
      <c r="J776" s="5" t="s">
        <v>86</v>
      </c>
    </row>
    <row r="777" spans="1:10">
      <c r="A777" s="5" t="s">
        <v>927</v>
      </c>
      <c r="B777" s="6">
        <v>44830.820377141201</v>
      </c>
      <c r="C777" s="5" t="s">
        <v>80</v>
      </c>
      <c r="D777" s="11"/>
      <c r="E777" s="8"/>
      <c r="F777" s="9">
        <v>18936.900000000001</v>
      </c>
      <c r="I777" s="7" t="s">
        <v>9</v>
      </c>
      <c r="J777" s="5" t="s">
        <v>95</v>
      </c>
    </row>
    <row r="778" spans="1:10">
      <c r="A778" s="5" t="s">
        <v>927</v>
      </c>
      <c r="B778" s="6">
        <v>44830.820377141201</v>
      </c>
      <c r="C778" s="5" t="s">
        <v>80</v>
      </c>
      <c r="D778" s="11"/>
      <c r="E778" s="8"/>
      <c r="F778" s="9">
        <v>20385</v>
      </c>
      <c r="I778" s="7" t="s">
        <v>9</v>
      </c>
      <c r="J778" s="8" t="s">
        <v>96</v>
      </c>
    </row>
    <row r="779" spans="1:10">
      <c r="A779" s="5" t="s">
        <v>927</v>
      </c>
      <c r="B779" s="6">
        <v>44830.820377141201</v>
      </c>
      <c r="C779" s="5" t="s">
        <v>80</v>
      </c>
      <c r="D779" s="11"/>
      <c r="E779" s="8"/>
      <c r="F779" s="9">
        <v>13560.4</v>
      </c>
      <c r="I779" s="7" t="s">
        <v>9</v>
      </c>
      <c r="J779" s="8" t="s">
        <v>97</v>
      </c>
    </row>
    <row r="780" spans="1:10">
      <c r="A780" s="5" t="s">
        <v>927</v>
      </c>
      <c r="B780" s="6">
        <v>44830.820377141201</v>
      </c>
      <c r="C780" s="5" t="s">
        <v>80</v>
      </c>
      <c r="D780" s="11"/>
      <c r="E780" s="8"/>
      <c r="F780" s="9">
        <v>7148.8</v>
      </c>
      <c r="I780" s="7" t="s">
        <v>9</v>
      </c>
      <c r="J780" s="8" t="s">
        <v>98</v>
      </c>
    </row>
    <row r="781" spans="1:10">
      <c r="A781" s="5" t="s">
        <v>927</v>
      </c>
      <c r="B781" s="6">
        <v>44830.820377141201</v>
      </c>
      <c r="C781" s="5" t="s">
        <v>80</v>
      </c>
      <c r="D781" s="11"/>
      <c r="E781" s="8"/>
      <c r="F781" s="9">
        <v>736.2</v>
      </c>
      <c r="I781" s="7" t="s">
        <v>9</v>
      </c>
      <c r="J781" s="8" t="s">
        <v>416</v>
      </c>
    </row>
    <row r="782" spans="1:10">
      <c r="A782" s="5" t="s">
        <v>927</v>
      </c>
      <c r="B782" s="6">
        <v>44830.820377141201</v>
      </c>
      <c r="C782" s="5" t="s">
        <v>80</v>
      </c>
      <c r="D782" s="11"/>
      <c r="E782" s="8"/>
      <c r="F782" s="9">
        <v>4113.1000000000004</v>
      </c>
      <c r="I782" s="7" t="s">
        <v>9</v>
      </c>
      <c r="J782" s="8" t="s">
        <v>375</v>
      </c>
    </row>
    <row r="783" spans="1:10">
      <c r="A783" s="5" t="s">
        <v>927</v>
      </c>
      <c r="B783" s="6">
        <v>44830.820377141201</v>
      </c>
      <c r="C783" s="5" t="s">
        <v>80</v>
      </c>
      <c r="D783" s="11"/>
      <c r="E783" s="8"/>
      <c r="F783" s="9">
        <v>65207</v>
      </c>
      <c r="I783" s="7" t="s">
        <v>9</v>
      </c>
      <c r="J783" s="8" t="s">
        <v>84</v>
      </c>
    </row>
    <row r="784" spans="1:10">
      <c r="A784" s="10" t="s">
        <v>15</v>
      </c>
      <c r="B784" s="3"/>
      <c r="C784" s="3"/>
      <c r="D784" s="16">
        <f>397405.3+35496</f>
        <v>432901.3</v>
      </c>
      <c r="E784" s="8"/>
      <c r="F784" s="14">
        <f>SUM(F758:G783)</f>
        <v>432901.30000000005</v>
      </c>
      <c r="H784" s="9"/>
      <c r="I784" s="7"/>
      <c r="J784" s="8"/>
    </row>
    <row r="785" spans="1:10">
      <c r="A785" s="12" t="s">
        <v>16</v>
      </c>
      <c r="B785" s="12" t="s">
        <v>17</v>
      </c>
      <c r="C785" s="12" t="s">
        <v>18</v>
      </c>
      <c r="D785" s="11"/>
      <c r="E785" s="8"/>
      <c r="H785" s="9"/>
      <c r="I785" s="7"/>
      <c r="J785" s="8"/>
    </row>
    <row r="786" spans="1:10" ht="15.75">
      <c r="D786" s="21">
        <v>111889398</v>
      </c>
    </row>
    <row r="787" spans="1:10" ht="15.75">
      <c r="D787" s="21">
        <v>111889495</v>
      </c>
    </row>
    <row r="789" spans="1:10">
      <c r="A789" s="1" t="s">
        <v>0</v>
      </c>
      <c r="B789" s="2"/>
      <c r="C789" s="2"/>
      <c r="D789" s="2"/>
      <c r="E789" s="2"/>
      <c r="F789" s="2"/>
      <c r="G789" s="2"/>
      <c r="H789" s="2"/>
      <c r="I789" s="2"/>
      <c r="J789" s="2"/>
    </row>
    <row r="790" spans="1:10">
      <c r="A790" s="3" t="s">
        <v>952</v>
      </c>
      <c r="B790" s="2"/>
      <c r="C790" s="2"/>
      <c r="D790" s="2"/>
      <c r="E790" s="2"/>
      <c r="F790" s="2"/>
      <c r="G790" s="2"/>
      <c r="H790" s="2"/>
      <c r="I790" s="2"/>
      <c r="J790" s="2"/>
    </row>
    <row r="791" spans="1:10">
      <c r="A791" s="103" t="s">
        <v>0</v>
      </c>
      <c r="B791" s="103" t="s">
        <v>2</v>
      </c>
      <c r="C791" s="103" t="s">
        <v>3</v>
      </c>
      <c r="D791" s="103" t="s">
        <v>4</v>
      </c>
      <c r="E791" s="103" t="s">
        <v>5</v>
      </c>
      <c r="F791" s="105" t="s">
        <v>6</v>
      </c>
      <c r="G791" s="106"/>
      <c r="H791" s="107"/>
      <c r="I791" s="103" t="s">
        <v>7</v>
      </c>
      <c r="J791" s="103" t="s">
        <v>8</v>
      </c>
    </row>
    <row r="792" spans="1:10">
      <c r="A792" s="104"/>
      <c r="B792" s="104"/>
      <c r="C792" s="104"/>
      <c r="D792" s="104"/>
      <c r="E792" s="104"/>
      <c r="F792" s="46" t="s">
        <v>9</v>
      </c>
      <c r="G792" s="46" t="s">
        <v>10</v>
      </c>
      <c r="H792" s="46" t="s">
        <v>11</v>
      </c>
      <c r="I792" s="104"/>
      <c r="J792" s="104"/>
    </row>
    <row r="793" spans="1:10">
      <c r="A793" s="5" t="s">
        <v>969</v>
      </c>
      <c r="B793" s="6">
        <v>44831.862413078707</v>
      </c>
      <c r="C793" s="5" t="s">
        <v>80</v>
      </c>
      <c r="D793" s="11"/>
      <c r="E793" s="8"/>
      <c r="G793" s="9">
        <v>5822.24</v>
      </c>
      <c r="I793" s="7" t="s">
        <v>10</v>
      </c>
      <c r="J793" s="5" t="s">
        <v>83</v>
      </c>
    </row>
    <row r="794" spans="1:10">
      <c r="A794" s="5" t="s">
        <v>969</v>
      </c>
      <c r="B794" s="6">
        <v>44831.862413078707</v>
      </c>
      <c r="C794" s="5" t="s">
        <v>80</v>
      </c>
      <c r="D794" s="13">
        <v>15980357632</v>
      </c>
      <c r="E794" s="8" t="s">
        <v>81</v>
      </c>
      <c r="H794" s="9">
        <v>701.82</v>
      </c>
      <c r="I794" s="5" t="s">
        <v>22</v>
      </c>
      <c r="J794" s="5" t="s">
        <v>225</v>
      </c>
    </row>
    <row r="795" spans="1:10">
      <c r="A795" s="5" t="s">
        <v>969</v>
      </c>
      <c r="B795" s="6">
        <v>44831.862413078707</v>
      </c>
      <c r="C795" s="5" t="s">
        <v>80</v>
      </c>
      <c r="D795" s="13">
        <v>45132851054</v>
      </c>
      <c r="E795" s="8" t="s">
        <v>81</v>
      </c>
      <c r="H795" s="9">
        <v>919.89</v>
      </c>
      <c r="I795" s="5" t="s">
        <v>22</v>
      </c>
      <c r="J795" s="5" t="s">
        <v>225</v>
      </c>
    </row>
    <row r="796" spans="1:10">
      <c r="A796" s="5" t="s">
        <v>969</v>
      </c>
      <c r="B796" s="6">
        <v>44831.862413078707</v>
      </c>
      <c r="C796" s="5" t="s">
        <v>80</v>
      </c>
      <c r="D796" s="13">
        <v>45132851870</v>
      </c>
      <c r="E796" s="8" t="s">
        <v>81</v>
      </c>
      <c r="H796" s="9">
        <v>936</v>
      </c>
      <c r="I796" s="5" t="s">
        <v>22</v>
      </c>
      <c r="J796" s="5" t="s">
        <v>225</v>
      </c>
    </row>
    <row r="797" spans="1:10">
      <c r="A797" s="5" t="s">
        <v>969</v>
      </c>
      <c r="B797" s="6">
        <v>44831.862413078707</v>
      </c>
      <c r="C797" s="5" t="s">
        <v>80</v>
      </c>
      <c r="D797" s="13">
        <v>45132851526</v>
      </c>
      <c r="E797" s="8" t="s">
        <v>81</v>
      </c>
      <c r="H797" s="9">
        <v>560.34</v>
      </c>
      <c r="I797" s="5" t="s">
        <v>22</v>
      </c>
      <c r="J797" s="5" t="s">
        <v>225</v>
      </c>
    </row>
    <row r="798" spans="1:10">
      <c r="A798" s="5" t="s">
        <v>969</v>
      </c>
      <c r="B798" s="6">
        <v>44831.862413078707</v>
      </c>
      <c r="C798" s="5" t="s">
        <v>80</v>
      </c>
      <c r="D798" s="13">
        <v>45132851396</v>
      </c>
      <c r="E798" s="8" t="s">
        <v>81</v>
      </c>
      <c r="H798" s="9">
        <v>134.29</v>
      </c>
      <c r="I798" s="5" t="s">
        <v>22</v>
      </c>
      <c r="J798" s="5" t="s">
        <v>225</v>
      </c>
    </row>
    <row r="799" spans="1:10">
      <c r="A799" s="5" t="s">
        <v>969</v>
      </c>
      <c r="B799" s="6">
        <v>44831.862413078707</v>
      </c>
      <c r="C799" s="5" t="s">
        <v>80</v>
      </c>
      <c r="D799" s="13">
        <v>45132851681</v>
      </c>
      <c r="E799" s="8" t="s">
        <v>81</v>
      </c>
      <c r="H799" s="9">
        <v>2000</v>
      </c>
      <c r="I799" s="5" t="s">
        <v>22</v>
      </c>
      <c r="J799" s="8" t="s">
        <v>84</v>
      </c>
    </row>
    <row r="800" spans="1:10">
      <c r="A800" s="5" t="s">
        <v>969</v>
      </c>
      <c r="B800" s="6">
        <v>44831.862413078707</v>
      </c>
      <c r="C800" s="5" t="s">
        <v>80</v>
      </c>
      <c r="D800" s="13">
        <v>45162944852</v>
      </c>
      <c r="E800" s="8" t="s">
        <v>81</v>
      </c>
      <c r="H800" s="9">
        <v>160.07</v>
      </c>
      <c r="I800" s="5" t="s">
        <v>22</v>
      </c>
      <c r="J800" s="5" t="s">
        <v>225</v>
      </c>
    </row>
    <row r="801" spans="1:10">
      <c r="A801" s="5" t="s">
        <v>969</v>
      </c>
      <c r="B801" s="6">
        <v>44831.862413078707</v>
      </c>
      <c r="C801" s="5" t="s">
        <v>80</v>
      </c>
      <c r="D801" s="13">
        <v>45112985137</v>
      </c>
      <c r="E801" s="8" t="s">
        <v>81</v>
      </c>
      <c r="H801" s="9">
        <v>301.36</v>
      </c>
      <c r="I801" s="5" t="s">
        <v>22</v>
      </c>
      <c r="J801" s="5" t="s">
        <v>225</v>
      </c>
    </row>
    <row r="802" spans="1:10">
      <c r="A802" s="5" t="s">
        <v>969</v>
      </c>
      <c r="B802" s="6">
        <v>44831.862413078707</v>
      </c>
      <c r="C802" s="5" t="s">
        <v>80</v>
      </c>
      <c r="D802" s="13">
        <v>45132849953</v>
      </c>
      <c r="E802" s="8" t="s">
        <v>81</v>
      </c>
      <c r="H802" s="9">
        <v>1586.16</v>
      </c>
      <c r="I802" s="5" t="s">
        <v>22</v>
      </c>
      <c r="J802" s="5" t="s">
        <v>225</v>
      </c>
    </row>
    <row r="803" spans="1:10">
      <c r="A803" s="5" t="s">
        <v>969</v>
      </c>
      <c r="B803" s="6">
        <v>44831.862413078707</v>
      </c>
      <c r="C803" s="5" t="s">
        <v>80</v>
      </c>
      <c r="D803" s="13">
        <v>451729116331</v>
      </c>
      <c r="E803" s="8" t="s">
        <v>81</v>
      </c>
      <c r="H803" s="9">
        <v>19672.560000000001</v>
      </c>
      <c r="I803" s="5" t="s">
        <v>22</v>
      </c>
      <c r="J803" s="5" t="s">
        <v>225</v>
      </c>
    </row>
    <row r="804" spans="1:10">
      <c r="A804" s="5" t="s">
        <v>969</v>
      </c>
      <c r="B804" s="6">
        <v>44831.862413078707</v>
      </c>
      <c r="C804" s="5" t="s">
        <v>80</v>
      </c>
      <c r="D804" s="13">
        <v>451729116332</v>
      </c>
      <c r="E804" s="8" t="s">
        <v>81</v>
      </c>
      <c r="H804" s="9">
        <v>74243.09</v>
      </c>
      <c r="I804" s="5" t="s">
        <v>22</v>
      </c>
      <c r="J804" s="5" t="s">
        <v>225</v>
      </c>
    </row>
    <row r="805" spans="1:10">
      <c r="A805" s="5" t="s">
        <v>969</v>
      </c>
      <c r="B805" s="6">
        <v>44831.862413078707</v>
      </c>
      <c r="C805" s="5" t="s">
        <v>80</v>
      </c>
      <c r="D805" s="13">
        <v>45122970821</v>
      </c>
      <c r="E805" s="8" t="s">
        <v>81</v>
      </c>
      <c r="H805" s="9">
        <v>14923.96</v>
      </c>
      <c r="I805" s="5" t="s">
        <v>22</v>
      </c>
      <c r="J805" s="5" t="s">
        <v>83</v>
      </c>
    </row>
    <row r="806" spans="1:10">
      <c r="A806" s="5" t="s">
        <v>969</v>
      </c>
      <c r="B806" s="6">
        <v>44831.862413078707</v>
      </c>
      <c r="C806" s="5" t="s">
        <v>80</v>
      </c>
      <c r="D806" s="13">
        <v>45162945604</v>
      </c>
      <c r="E806" s="8" t="s">
        <v>81</v>
      </c>
      <c r="H806" s="9">
        <v>4138.6499999999996</v>
      </c>
      <c r="I806" s="5" t="s">
        <v>22</v>
      </c>
      <c r="J806" s="5" t="s">
        <v>83</v>
      </c>
    </row>
    <row r="807" spans="1:10">
      <c r="A807" s="5" t="s">
        <v>970</v>
      </c>
      <c r="B807" s="6">
        <v>44831.862413078707</v>
      </c>
      <c r="C807" s="5" t="s">
        <v>80</v>
      </c>
      <c r="D807" s="11"/>
      <c r="E807" s="8"/>
      <c r="F807" s="9">
        <v>15091.6</v>
      </c>
      <c r="I807" s="7" t="s">
        <v>9</v>
      </c>
      <c r="J807" s="8" t="s">
        <v>96</v>
      </c>
    </row>
    <row r="808" spans="1:10">
      <c r="A808" s="5" t="s">
        <v>969</v>
      </c>
      <c r="B808" s="6">
        <v>44831.862413078707</v>
      </c>
      <c r="C808" s="5" t="s">
        <v>80</v>
      </c>
      <c r="D808" s="11"/>
      <c r="E808" s="8"/>
      <c r="F808" s="9">
        <v>2.8</v>
      </c>
      <c r="I808" s="7" t="s">
        <v>9</v>
      </c>
      <c r="J808" s="5" t="s">
        <v>225</v>
      </c>
    </row>
    <row r="809" spans="1:10">
      <c r="A809" s="5" t="s">
        <v>969</v>
      </c>
      <c r="B809" s="6">
        <v>44831.862413078707</v>
      </c>
      <c r="C809" s="5" t="s">
        <v>80</v>
      </c>
      <c r="D809" s="11"/>
      <c r="E809" s="8"/>
      <c r="F809" s="9">
        <v>9590.2000000000007</v>
      </c>
      <c r="I809" s="7" t="s">
        <v>9</v>
      </c>
      <c r="J809" s="5" t="s">
        <v>87</v>
      </c>
    </row>
    <row r="810" spans="1:10">
      <c r="A810" s="5" t="s">
        <v>969</v>
      </c>
      <c r="B810" s="6">
        <v>44831.862413078707</v>
      </c>
      <c r="C810" s="5" t="s">
        <v>80</v>
      </c>
      <c r="D810" s="11"/>
      <c r="E810" s="8"/>
      <c r="F810" s="9">
        <v>14764</v>
      </c>
      <c r="I810" s="7" t="s">
        <v>9</v>
      </c>
      <c r="J810" s="5" t="s">
        <v>88</v>
      </c>
    </row>
    <row r="811" spans="1:10">
      <c r="A811" s="5" t="s">
        <v>969</v>
      </c>
      <c r="B811" s="6">
        <v>44831.862413078707</v>
      </c>
      <c r="C811" s="5" t="s">
        <v>80</v>
      </c>
      <c r="D811" s="11"/>
      <c r="E811" s="8"/>
      <c r="F811" s="9">
        <v>19969.900000000001</v>
      </c>
      <c r="I811" s="7" t="s">
        <v>9</v>
      </c>
      <c r="J811" s="8" t="s">
        <v>89</v>
      </c>
    </row>
    <row r="812" spans="1:10">
      <c r="A812" s="5" t="s">
        <v>969</v>
      </c>
      <c r="B812" s="6">
        <v>44831.862413078707</v>
      </c>
      <c r="C812" s="5" t="s">
        <v>80</v>
      </c>
      <c r="D812" s="11"/>
      <c r="E812" s="8"/>
      <c r="F812" s="9">
        <v>118050.8</v>
      </c>
      <c r="I812" s="7" t="s">
        <v>9</v>
      </c>
      <c r="J812" s="5" t="s">
        <v>83</v>
      </c>
    </row>
    <row r="813" spans="1:10">
      <c r="A813" s="5" t="s">
        <v>969</v>
      </c>
      <c r="B813" s="6">
        <v>44831.862413078707</v>
      </c>
      <c r="C813" s="5" t="s">
        <v>80</v>
      </c>
      <c r="D813" s="11"/>
      <c r="E813" s="8"/>
      <c r="F813" s="9">
        <v>9783</v>
      </c>
      <c r="I813" s="7" t="s">
        <v>9</v>
      </c>
      <c r="J813" s="8" t="s">
        <v>90</v>
      </c>
    </row>
    <row r="814" spans="1:10">
      <c r="A814" s="5" t="s">
        <v>969</v>
      </c>
      <c r="B814" s="6">
        <v>44831.862413078707</v>
      </c>
      <c r="C814" s="5" t="s">
        <v>80</v>
      </c>
      <c r="D814" s="11"/>
      <c r="E814" s="8"/>
      <c r="F814" s="9">
        <v>15171</v>
      </c>
      <c r="I814" s="7" t="s">
        <v>9</v>
      </c>
      <c r="J814" s="5" t="s">
        <v>91</v>
      </c>
    </row>
    <row r="815" spans="1:10">
      <c r="A815" s="5" t="s">
        <v>969</v>
      </c>
      <c r="B815" s="6">
        <v>44831.862413078707</v>
      </c>
      <c r="C815" s="5" t="s">
        <v>80</v>
      </c>
      <c r="D815" s="11"/>
      <c r="E815" s="8"/>
      <c r="F815" s="9">
        <v>14118.6</v>
      </c>
      <c r="I815" s="7" t="s">
        <v>9</v>
      </c>
      <c r="J815" s="5" t="s">
        <v>92</v>
      </c>
    </row>
    <row r="816" spans="1:10">
      <c r="A816" s="5" t="s">
        <v>969</v>
      </c>
      <c r="B816" s="6">
        <v>44831.862413078707</v>
      </c>
      <c r="C816" s="5" t="s">
        <v>80</v>
      </c>
      <c r="D816" s="11"/>
      <c r="E816" s="8"/>
      <c r="F816" s="9">
        <v>11317.4</v>
      </c>
      <c r="I816" s="7" t="s">
        <v>9</v>
      </c>
      <c r="J816" s="5" t="s">
        <v>93</v>
      </c>
    </row>
    <row r="817" spans="1:10">
      <c r="A817" s="5" t="s">
        <v>969</v>
      </c>
      <c r="B817" s="6">
        <v>44831.862413078707</v>
      </c>
      <c r="C817" s="5" t="s">
        <v>80</v>
      </c>
      <c r="D817" s="11"/>
      <c r="E817" s="8"/>
      <c r="F817" s="9">
        <v>18947.8</v>
      </c>
      <c r="I817" s="7" t="s">
        <v>9</v>
      </c>
      <c r="J817" s="8" t="s">
        <v>94</v>
      </c>
    </row>
    <row r="818" spans="1:10">
      <c r="A818" s="5" t="s">
        <v>969</v>
      </c>
      <c r="B818" s="6">
        <v>44831.862413078707</v>
      </c>
      <c r="C818" s="5" t="s">
        <v>80</v>
      </c>
      <c r="D818" s="11"/>
      <c r="E818" s="8"/>
      <c r="F818" s="9">
        <v>23611.200000000001</v>
      </c>
      <c r="I818" s="7" t="s">
        <v>9</v>
      </c>
      <c r="J818" s="5" t="s">
        <v>86</v>
      </c>
    </row>
    <row r="819" spans="1:10">
      <c r="A819" s="5" t="s">
        <v>969</v>
      </c>
      <c r="B819" s="6">
        <v>44831.862413078707</v>
      </c>
      <c r="C819" s="5" t="s">
        <v>80</v>
      </c>
      <c r="D819" s="11"/>
      <c r="E819" s="8"/>
      <c r="F819" s="9">
        <v>7562.4</v>
      </c>
      <c r="I819" s="7" t="s">
        <v>9</v>
      </c>
      <c r="J819" s="5" t="s">
        <v>95</v>
      </c>
    </row>
    <row r="820" spans="1:10">
      <c r="A820" s="5" t="s">
        <v>969</v>
      </c>
      <c r="B820" s="6">
        <v>44831.862413078707</v>
      </c>
      <c r="C820" s="5" t="s">
        <v>80</v>
      </c>
      <c r="D820" s="11"/>
      <c r="E820" s="8"/>
      <c r="F820" s="9">
        <v>14482.2</v>
      </c>
      <c r="I820" s="7" t="s">
        <v>9</v>
      </c>
      <c r="J820" s="8" t="s">
        <v>97</v>
      </c>
    </row>
    <row r="821" spans="1:10">
      <c r="A821" s="5" t="s">
        <v>969</v>
      </c>
      <c r="B821" s="6">
        <v>44831.862413078707</v>
      </c>
      <c r="C821" s="5" t="s">
        <v>80</v>
      </c>
      <c r="D821" s="11"/>
      <c r="E821" s="8"/>
      <c r="F821" s="9">
        <v>12397</v>
      </c>
      <c r="I821" s="7" t="s">
        <v>9</v>
      </c>
      <c r="J821" s="8" t="s">
        <v>98</v>
      </c>
    </row>
    <row r="822" spans="1:10">
      <c r="A822" s="5" t="s">
        <v>969</v>
      </c>
      <c r="B822" s="6">
        <v>44831.862413078707</v>
      </c>
      <c r="C822" s="5" t="s">
        <v>80</v>
      </c>
      <c r="D822" s="11"/>
      <c r="E822" s="8"/>
      <c r="F822" s="9">
        <v>1339.6</v>
      </c>
      <c r="I822" s="7" t="s">
        <v>9</v>
      </c>
      <c r="J822" s="8" t="s">
        <v>416</v>
      </c>
    </row>
    <row r="823" spans="1:10">
      <c r="A823" s="5" t="s">
        <v>969</v>
      </c>
      <c r="B823" s="6">
        <v>44831.862413078707</v>
      </c>
      <c r="C823" s="5" t="s">
        <v>80</v>
      </c>
      <c r="D823" s="11"/>
      <c r="E823" s="8"/>
      <c r="F823" s="9">
        <v>15257.2</v>
      </c>
      <c r="I823" s="7" t="s">
        <v>9</v>
      </c>
      <c r="J823" s="8" t="s">
        <v>99</v>
      </c>
    </row>
    <row r="824" spans="1:10">
      <c r="A824" s="5" t="s">
        <v>969</v>
      </c>
      <c r="B824" s="6">
        <v>44831.862413078707</v>
      </c>
      <c r="C824" s="5" t="s">
        <v>80</v>
      </c>
      <c r="D824" s="11"/>
      <c r="E824" s="8"/>
      <c r="F824" s="9">
        <v>29249.9</v>
      </c>
      <c r="I824" s="7" t="s">
        <v>9</v>
      </c>
      <c r="J824" s="8" t="s">
        <v>100</v>
      </c>
    </row>
    <row r="825" spans="1:10">
      <c r="A825" s="5" t="s">
        <v>969</v>
      </c>
      <c r="B825" s="6">
        <v>44831.862413078707</v>
      </c>
      <c r="C825" s="5" t="s">
        <v>80</v>
      </c>
      <c r="D825" s="11"/>
      <c r="E825" s="8"/>
      <c r="F825" s="9">
        <v>11740.5</v>
      </c>
      <c r="I825" s="7" t="s">
        <v>9</v>
      </c>
      <c r="J825" s="8" t="s">
        <v>375</v>
      </c>
    </row>
    <row r="826" spans="1:10">
      <c r="A826" s="5" t="s">
        <v>969</v>
      </c>
      <c r="B826" s="6">
        <v>44831.862413078707</v>
      </c>
      <c r="C826" s="5" t="s">
        <v>80</v>
      </c>
      <c r="D826" s="11"/>
      <c r="E826" s="8"/>
      <c r="F826" s="9">
        <v>65543.7</v>
      </c>
      <c r="I826" s="7" t="s">
        <v>9</v>
      </c>
      <c r="J826" s="8" t="s">
        <v>84</v>
      </c>
    </row>
    <row r="827" spans="1:10">
      <c r="A827" s="10" t="s">
        <v>15</v>
      </c>
      <c r="B827" s="3"/>
      <c r="C827" s="3"/>
      <c r="D827" s="16">
        <f>428906.24+4906.8</f>
        <v>433813.04</v>
      </c>
      <c r="E827" s="8"/>
      <c r="F827" s="34">
        <f>SUM(F793:G826)</f>
        <v>433813.04000000004</v>
      </c>
      <c r="H827" s="9"/>
      <c r="I827" s="7"/>
      <c r="J827" s="5"/>
    </row>
    <row r="828" spans="1:10">
      <c r="A828" s="12" t="s">
        <v>16</v>
      </c>
      <c r="B828" s="12" t="s">
        <v>17</v>
      </c>
      <c r="C828" s="12" t="s">
        <v>18</v>
      </c>
      <c r="D828" s="11"/>
      <c r="E828" s="8"/>
      <c r="H828" s="9"/>
      <c r="I828" s="7"/>
      <c r="J828" s="5"/>
    </row>
    <row r="829" spans="1:10" ht="15.75">
      <c r="D829" s="21">
        <v>111897427</v>
      </c>
    </row>
    <row r="830" spans="1:10" ht="15.75">
      <c r="D830" s="21">
        <v>111897496</v>
      </c>
    </row>
    <row r="832" spans="1:10">
      <c r="A832" s="1" t="s">
        <v>0</v>
      </c>
      <c r="B832" s="2"/>
      <c r="C832" s="2"/>
      <c r="D832" s="2"/>
      <c r="E832" s="2"/>
      <c r="F832" s="2"/>
      <c r="G832" s="2"/>
      <c r="H832" s="2"/>
      <c r="I832" s="2"/>
      <c r="J832" s="2"/>
    </row>
    <row r="833" spans="1:10">
      <c r="A833" s="3" t="s">
        <v>990</v>
      </c>
      <c r="B833" s="2"/>
      <c r="C833" s="2"/>
      <c r="D833" s="2"/>
      <c r="E833" s="2"/>
      <c r="F833" s="2"/>
      <c r="G833" s="2"/>
      <c r="H833" s="2"/>
      <c r="I833" s="2"/>
      <c r="J833" s="2"/>
    </row>
    <row r="834" spans="1:10">
      <c r="A834" s="103" t="s">
        <v>0</v>
      </c>
      <c r="B834" s="103" t="s">
        <v>2</v>
      </c>
      <c r="C834" s="103" t="s">
        <v>3</v>
      </c>
      <c r="D834" s="103" t="s">
        <v>4</v>
      </c>
      <c r="E834" s="103" t="s">
        <v>5</v>
      </c>
      <c r="F834" s="105" t="s">
        <v>6</v>
      </c>
      <c r="G834" s="106"/>
      <c r="H834" s="107"/>
      <c r="I834" s="103" t="s">
        <v>7</v>
      </c>
      <c r="J834" s="103" t="s">
        <v>8</v>
      </c>
    </row>
    <row r="835" spans="1:10">
      <c r="A835" s="104"/>
      <c r="B835" s="104"/>
      <c r="C835" s="104"/>
      <c r="D835" s="104"/>
      <c r="E835" s="104"/>
      <c r="F835" s="46" t="s">
        <v>9</v>
      </c>
      <c r="G835" s="46" t="s">
        <v>10</v>
      </c>
      <c r="H835" s="46" t="s">
        <v>11</v>
      </c>
      <c r="I835" s="104"/>
      <c r="J835" s="104"/>
    </row>
    <row r="836" spans="1:10">
      <c r="A836" s="5" t="s">
        <v>1005</v>
      </c>
      <c r="B836" s="6">
        <v>44832.833642152778</v>
      </c>
      <c r="C836" s="5" t="s">
        <v>80</v>
      </c>
      <c r="D836" s="11"/>
      <c r="E836" s="8"/>
      <c r="G836" s="9">
        <v>5626.5</v>
      </c>
      <c r="I836" s="7" t="s">
        <v>10</v>
      </c>
      <c r="J836" s="5" t="s">
        <v>83</v>
      </c>
    </row>
    <row r="837" spans="1:10">
      <c r="A837" s="5" t="s">
        <v>1005</v>
      </c>
      <c r="B837" s="6">
        <v>44832.833642152778</v>
      </c>
      <c r="C837" s="5" t="s">
        <v>80</v>
      </c>
      <c r="D837" s="11"/>
      <c r="E837" s="8"/>
      <c r="G837" s="9">
        <v>1098.3800000000001</v>
      </c>
      <c r="I837" s="7" t="s">
        <v>10</v>
      </c>
      <c r="J837" s="8" t="s">
        <v>84</v>
      </c>
    </row>
    <row r="838" spans="1:10">
      <c r="A838" s="5" t="s">
        <v>1005</v>
      </c>
      <c r="B838" s="6">
        <v>44832.833642152778</v>
      </c>
      <c r="C838" s="5" t="s">
        <v>80</v>
      </c>
      <c r="D838" s="13">
        <v>45132851161</v>
      </c>
      <c r="E838" s="8" t="s">
        <v>81</v>
      </c>
      <c r="H838" s="9">
        <v>143.94999999999999</v>
      </c>
      <c r="I838" s="5" t="s">
        <v>22</v>
      </c>
      <c r="J838" s="5" t="s">
        <v>225</v>
      </c>
    </row>
    <row r="839" spans="1:10">
      <c r="A839" s="5" t="s">
        <v>1005</v>
      </c>
      <c r="B839" s="6">
        <v>44832.833642152778</v>
      </c>
      <c r="C839" s="5" t="s">
        <v>80</v>
      </c>
      <c r="D839" s="13">
        <v>45112985853</v>
      </c>
      <c r="E839" s="8" t="s">
        <v>81</v>
      </c>
      <c r="H839" s="9">
        <v>1600</v>
      </c>
      <c r="I839" s="5" t="s">
        <v>22</v>
      </c>
      <c r="J839" s="5" t="s">
        <v>225</v>
      </c>
    </row>
    <row r="840" spans="1:10">
      <c r="A840" s="5" t="s">
        <v>1005</v>
      </c>
      <c r="B840" s="6">
        <v>44832.833642152778</v>
      </c>
      <c r="C840" s="5" t="s">
        <v>80</v>
      </c>
      <c r="D840" s="13">
        <v>45162946694</v>
      </c>
      <c r="E840" s="8" t="s">
        <v>81</v>
      </c>
      <c r="H840" s="9">
        <v>2276.46</v>
      </c>
      <c r="I840" s="5" t="s">
        <v>22</v>
      </c>
      <c r="J840" s="5" t="s">
        <v>225</v>
      </c>
    </row>
    <row r="841" spans="1:10">
      <c r="A841" s="5" t="s">
        <v>1005</v>
      </c>
      <c r="B841" s="6">
        <v>44832.833642152778</v>
      </c>
      <c r="C841" s="5" t="s">
        <v>80</v>
      </c>
      <c r="D841" s="13">
        <v>14310197473</v>
      </c>
      <c r="E841" s="8" t="s">
        <v>81</v>
      </c>
      <c r="H841" s="9">
        <v>13600</v>
      </c>
      <c r="I841" s="5" t="s">
        <v>22</v>
      </c>
      <c r="J841" s="5" t="s">
        <v>225</v>
      </c>
    </row>
    <row r="842" spans="1:10">
      <c r="A842" s="5" t="s">
        <v>1005</v>
      </c>
      <c r="B842" s="6">
        <v>44832.833642152778</v>
      </c>
      <c r="C842" s="5" t="s">
        <v>80</v>
      </c>
      <c r="D842" s="13">
        <v>45122973405</v>
      </c>
      <c r="E842" s="8" t="s">
        <v>81</v>
      </c>
      <c r="H842" s="9">
        <v>315.95</v>
      </c>
      <c r="I842" s="5" t="s">
        <v>22</v>
      </c>
      <c r="J842" s="5" t="s">
        <v>225</v>
      </c>
    </row>
    <row r="843" spans="1:10">
      <c r="A843" s="5" t="s">
        <v>1005</v>
      </c>
      <c r="B843" s="6">
        <v>44832.833642152778</v>
      </c>
      <c r="C843" s="5" t="s">
        <v>80</v>
      </c>
      <c r="D843" s="13">
        <v>45172914885</v>
      </c>
      <c r="E843" s="8" t="s">
        <v>81</v>
      </c>
      <c r="H843" s="9">
        <v>438.05</v>
      </c>
      <c r="I843" s="5" t="s">
        <v>22</v>
      </c>
      <c r="J843" s="5" t="s">
        <v>225</v>
      </c>
    </row>
    <row r="844" spans="1:10">
      <c r="A844" s="5" t="s">
        <v>1005</v>
      </c>
      <c r="B844" s="6">
        <v>44832.833642152778</v>
      </c>
      <c r="C844" s="5" t="s">
        <v>80</v>
      </c>
      <c r="D844" s="13">
        <v>45132853455</v>
      </c>
      <c r="E844" s="8" t="s">
        <v>81</v>
      </c>
      <c r="H844" s="9">
        <v>252</v>
      </c>
      <c r="I844" s="5" t="s">
        <v>22</v>
      </c>
      <c r="J844" s="5" t="s">
        <v>225</v>
      </c>
    </row>
    <row r="845" spans="1:10">
      <c r="A845" s="5" t="s">
        <v>1005</v>
      </c>
      <c r="B845" s="6">
        <v>44832.833642152778</v>
      </c>
      <c r="C845" s="5" t="s">
        <v>80</v>
      </c>
      <c r="D845" s="13">
        <v>45132853631</v>
      </c>
      <c r="E845" s="8" t="s">
        <v>81</v>
      </c>
      <c r="H845" s="9">
        <v>571</v>
      </c>
      <c r="I845" s="5" t="s">
        <v>22</v>
      </c>
      <c r="J845" s="5" t="s">
        <v>225</v>
      </c>
    </row>
    <row r="846" spans="1:10">
      <c r="A846" s="5" t="s">
        <v>1005</v>
      </c>
      <c r="B846" s="6">
        <v>44832.833642152778</v>
      </c>
      <c r="C846" s="5" t="s">
        <v>80</v>
      </c>
      <c r="D846" s="13">
        <v>451729153701</v>
      </c>
      <c r="E846" s="8" t="s">
        <v>81</v>
      </c>
      <c r="H846" s="9">
        <v>4821.9399999999996</v>
      </c>
      <c r="I846" s="5" t="s">
        <v>22</v>
      </c>
      <c r="J846" s="5" t="s">
        <v>225</v>
      </c>
    </row>
    <row r="847" spans="1:10">
      <c r="A847" s="5" t="s">
        <v>1005</v>
      </c>
      <c r="B847" s="6">
        <v>44832.833642152778</v>
      </c>
      <c r="C847" s="5" t="s">
        <v>80</v>
      </c>
      <c r="D847" s="13">
        <v>451729153702</v>
      </c>
      <c r="E847" s="8" t="s">
        <v>81</v>
      </c>
      <c r="H847" s="9">
        <v>3304.14</v>
      </c>
      <c r="I847" s="5" t="s">
        <v>22</v>
      </c>
      <c r="J847" s="5" t="s">
        <v>225</v>
      </c>
    </row>
    <row r="848" spans="1:10">
      <c r="A848" s="5" t="s">
        <v>1005</v>
      </c>
      <c r="B848" s="6">
        <v>44832.833642152778</v>
      </c>
      <c r="C848" s="5" t="s">
        <v>80</v>
      </c>
      <c r="D848" s="13">
        <v>451729153703</v>
      </c>
      <c r="E848" s="8" t="s">
        <v>81</v>
      </c>
      <c r="H848" s="9">
        <v>7601.52</v>
      </c>
      <c r="I848" s="5" t="s">
        <v>22</v>
      </c>
      <c r="J848" s="5" t="s">
        <v>225</v>
      </c>
    </row>
    <row r="849" spans="1:10">
      <c r="A849" s="5" t="s">
        <v>1005</v>
      </c>
      <c r="B849" s="6">
        <v>44832.833642152778</v>
      </c>
      <c r="C849" s="5" t="s">
        <v>80</v>
      </c>
      <c r="D849" s="13">
        <v>451729153704</v>
      </c>
      <c r="E849" s="8" t="s">
        <v>81</v>
      </c>
      <c r="H849" s="9">
        <v>4185</v>
      </c>
      <c r="I849" s="5" t="s">
        <v>22</v>
      </c>
      <c r="J849" s="5" t="s">
        <v>225</v>
      </c>
    </row>
    <row r="850" spans="1:10">
      <c r="A850" s="5" t="s">
        <v>1005</v>
      </c>
      <c r="B850" s="6">
        <v>44832.833642152778</v>
      </c>
      <c r="C850" s="5" t="s">
        <v>80</v>
      </c>
      <c r="D850" s="13">
        <v>451729153705</v>
      </c>
      <c r="E850" s="8" t="s">
        <v>81</v>
      </c>
      <c r="H850" s="9">
        <v>5951.34</v>
      </c>
      <c r="I850" s="5" t="s">
        <v>22</v>
      </c>
      <c r="J850" s="5" t="s">
        <v>225</v>
      </c>
    </row>
    <row r="851" spans="1:10">
      <c r="A851" s="5" t="s">
        <v>1005</v>
      </c>
      <c r="B851" s="6">
        <v>44832.833642152778</v>
      </c>
      <c r="C851" s="5" t="s">
        <v>80</v>
      </c>
      <c r="D851" s="13">
        <v>451729153706</v>
      </c>
      <c r="E851" s="8" t="s">
        <v>81</v>
      </c>
      <c r="H851" s="9">
        <v>3384.18</v>
      </c>
      <c r="I851" s="5" t="s">
        <v>22</v>
      </c>
      <c r="J851" s="5" t="s">
        <v>225</v>
      </c>
    </row>
    <row r="852" spans="1:10">
      <c r="A852" s="5" t="s">
        <v>1005</v>
      </c>
      <c r="B852" s="6">
        <v>44832.833642152778</v>
      </c>
      <c r="C852" s="5" t="s">
        <v>80</v>
      </c>
      <c r="D852" s="13">
        <v>45143223588</v>
      </c>
      <c r="E852" s="8" t="s">
        <v>81</v>
      </c>
      <c r="H852" s="9">
        <v>624.1</v>
      </c>
      <c r="I852" s="5" t="s">
        <v>22</v>
      </c>
      <c r="J852" s="5" t="s">
        <v>225</v>
      </c>
    </row>
    <row r="853" spans="1:10">
      <c r="A853" s="5" t="s">
        <v>1005</v>
      </c>
      <c r="B853" s="6">
        <v>44832.833642152778</v>
      </c>
      <c r="C853" s="5" t="s">
        <v>80</v>
      </c>
      <c r="D853" s="13">
        <v>45162948107</v>
      </c>
      <c r="E853" s="8" t="s">
        <v>81</v>
      </c>
      <c r="H853" s="9">
        <v>4494</v>
      </c>
      <c r="I853" s="5" t="s">
        <v>22</v>
      </c>
      <c r="J853" s="5" t="s">
        <v>225</v>
      </c>
    </row>
    <row r="854" spans="1:10">
      <c r="A854" s="5" t="s">
        <v>1005</v>
      </c>
      <c r="B854" s="6">
        <v>44832.833642152778</v>
      </c>
      <c r="C854" s="5" t="s">
        <v>80</v>
      </c>
      <c r="D854" s="13">
        <v>45122974280</v>
      </c>
      <c r="E854" s="8" t="s">
        <v>81</v>
      </c>
      <c r="H854" s="9">
        <v>646.70000000000005</v>
      </c>
      <c r="I854" s="5" t="s">
        <v>22</v>
      </c>
      <c r="J854" s="5" t="s">
        <v>225</v>
      </c>
    </row>
    <row r="855" spans="1:10">
      <c r="A855" s="5" t="s">
        <v>1005</v>
      </c>
      <c r="B855" s="6">
        <v>44832.833642152778</v>
      </c>
      <c r="C855" s="5" t="s">
        <v>80</v>
      </c>
      <c r="D855" s="13">
        <v>45172915759</v>
      </c>
      <c r="E855" s="8" t="s">
        <v>81</v>
      </c>
      <c r="H855" s="9">
        <v>672.02</v>
      </c>
      <c r="I855" s="5" t="s">
        <v>22</v>
      </c>
      <c r="J855" s="5" t="s">
        <v>225</v>
      </c>
    </row>
    <row r="856" spans="1:10">
      <c r="A856" s="5" t="s">
        <v>1005</v>
      </c>
      <c r="B856" s="6">
        <v>44832.833642152778</v>
      </c>
      <c r="C856" s="5" t="s">
        <v>80</v>
      </c>
      <c r="D856" s="13">
        <v>45172916136</v>
      </c>
      <c r="E856" s="8" t="s">
        <v>81</v>
      </c>
      <c r="H856" s="9">
        <v>21100</v>
      </c>
      <c r="I856" s="5" t="s">
        <v>22</v>
      </c>
      <c r="J856" s="5" t="s">
        <v>83</v>
      </c>
    </row>
    <row r="857" spans="1:10">
      <c r="A857" s="5" t="s">
        <v>1005</v>
      </c>
      <c r="B857" s="6">
        <v>44832.833642152778</v>
      </c>
      <c r="C857" s="5" t="s">
        <v>80</v>
      </c>
      <c r="D857" s="11"/>
      <c r="E857" s="8"/>
      <c r="F857" s="9">
        <v>0.9</v>
      </c>
      <c r="I857" s="7" t="s">
        <v>9</v>
      </c>
      <c r="J857" s="5" t="s">
        <v>225</v>
      </c>
    </row>
    <row r="858" spans="1:10">
      <c r="A858" s="5" t="s">
        <v>1005</v>
      </c>
      <c r="B858" s="6">
        <v>44832.833642152778</v>
      </c>
      <c r="C858" s="5" t="s">
        <v>80</v>
      </c>
      <c r="D858" s="11"/>
      <c r="E858" s="8"/>
      <c r="F858" s="9">
        <v>5113.6000000000004</v>
      </c>
      <c r="I858" s="7" t="s">
        <v>9</v>
      </c>
      <c r="J858" s="5" t="s">
        <v>87</v>
      </c>
    </row>
    <row r="859" spans="1:10">
      <c r="A859" s="5" t="s">
        <v>1005</v>
      </c>
      <c r="B859" s="6">
        <v>44832.833642152778</v>
      </c>
      <c r="C859" s="5" t="s">
        <v>80</v>
      </c>
      <c r="D859" s="11"/>
      <c r="E859" s="8"/>
      <c r="F859" s="9">
        <v>32337.8</v>
      </c>
      <c r="I859" s="7" t="s">
        <v>9</v>
      </c>
      <c r="J859" s="8" t="s">
        <v>89</v>
      </c>
    </row>
    <row r="860" spans="1:10">
      <c r="A860" s="5" t="s">
        <v>1005</v>
      </c>
      <c r="B860" s="6">
        <v>44832.833642152778</v>
      </c>
      <c r="C860" s="5" t="s">
        <v>80</v>
      </c>
      <c r="D860" s="11"/>
      <c r="E860" s="8"/>
      <c r="F860" s="9">
        <v>47978.400000000001</v>
      </c>
      <c r="I860" s="7" t="s">
        <v>9</v>
      </c>
      <c r="J860" s="5" t="s">
        <v>83</v>
      </c>
    </row>
    <row r="861" spans="1:10">
      <c r="A861" s="5" t="s">
        <v>1005</v>
      </c>
      <c r="B861" s="6">
        <v>44832.833642152778</v>
      </c>
      <c r="C861" s="5" t="s">
        <v>80</v>
      </c>
      <c r="D861" s="11"/>
      <c r="E861" s="8"/>
      <c r="F861" s="9">
        <v>13999.9</v>
      </c>
      <c r="I861" s="7" t="s">
        <v>9</v>
      </c>
      <c r="J861" s="8" t="s">
        <v>90</v>
      </c>
    </row>
    <row r="862" spans="1:10">
      <c r="A862" s="5" t="s">
        <v>1005</v>
      </c>
      <c r="B862" s="6">
        <v>44832.833642152778</v>
      </c>
      <c r="C862" s="5" t="s">
        <v>80</v>
      </c>
      <c r="D862" s="11"/>
      <c r="E862" s="8"/>
      <c r="F862" s="9">
        <v>9952.6</v>
      </c>
      <c r="I862" s="7" t="s">
        <v>9</v>
      </c>
      <c r="J862" s="5" t="s">
        <v>91</v>
      </c>
    </row>
    <row r="863" spans="1:10">
      <c r="A863" s="5" t="s">
        <v>1005</v>
      </c>
      <c r="B863" s="6">
        <v>44832.833642152778</v>
      </c>
      <c r="C863" s="5" t="s">
        <v>80</v>
      </c>
      <c r="D863" s="11"/>
      <c r="E863" s="8"/>
      <c r="F863" s="9">
        <v>8342.1</v>
      </c>
      <c r="I863" s="7" t="s">
        <v>9</v>
      </c>
      <c r="J863" s="5" t="s">
        <v>92</v>
      </c>
    </row>
    <row r="864" spans="1:10">
      <c r="A864" s="5" t="s">
        <v>1005</v>
      </c>
      <c r="B864" s="6">
        <v>44832.833642152778</v>
      </c>
      <c r="C864" s="5" t="s">
        <v>80</v>
      </c>
      <c r="D864" s="11"/>
      <c r="E864" s="8"/>
      <c r="F864" s="9">
        <v>8631</v>
      </c>
      <c r="I864" s="7" t="s">
        <v>9</v>
      </c>
      <c r="J864" s="5" t="s">
        <v>93</v>
      </c>
    </row>
    <row r="865" spans="1:10">
      <c r="A865" s="5" t="s">
        <v>1005</v>
      </c>
      <c r="B865" s="6">
        <v>44832.833642152778</v>
      </c>
      <c r="C865" s="5" t="s">
        <v>80</v>
      </c>
      <c r="D865" s="11"/>
      <c r="E865" s="8"/>
      <c r="F865" s="9">
        <v>14801.5</v>
      </c>
      <c r="I865" s="7" t="s">
        <v>9</v>
      </c>
      <c r="J865" s="8" t="s">
        <v>94</v>
      </c>
    </row>
    <row r="866" spans="1:10">
      <c r="A866" s="5" t="s">
        <v>1005</v>
      </c>
      <c r="B866" s="6">
        <v>44832.833642152778</v>
      </c>
      <c r="C866" s="5" t="s">
        <v>80</v>
      </c>
      <c r="D866" s="11"/>
      <c r="E866" s="8"/>
      <c r="F866" s="9">
        <v>26370.5</v>
      </c>
      <c r="I866" s="7" t="s">
        <v>9</v>
      </c>
      <c r="J866" s="5" t="s">
        <v>86</v>
      </c>
    </row>
    <row r="867" spans="1:10">
      <c r="A867" s="5" t="s">
        <v>1005</v>
      </c>
      <c r="B867" s="6">
        <v>44832.833642152778</v>
      </c>
      <c r="C867" s="5" t="s">
        <v>80</v>
      </c>
      <c r="D867" s="11"/>
      <c r="E867" s="8"/>
      <c r="F867" s="9">
        <v>14311</v>
      </c>
      <c r="I867" s="7" t="s">
        <v>9</v>
      </c>
      <c r="J867" s="5" t="s">
        <v>95</v>
      </c>
    </row>
    <row r="868" spans="1:10">
      <c r="A868" s="5" t="s">
        <v>1005</v>
      </c>
      <c r="B868" s="6">
        <v>44832.833642152778</v>
      </c>
      <c r="C868" s="5" t="s">
        <v>80</v>
      </c>
      <c r="D868" s="11"/>
      <c r="E868" s="8"/>
      <c r="F868" s="9">
        <v>4857.5</v>
      </c>
      <c r="I868" s="7" t="s">
        <v>9</v>
      </c>
      <c r="J868" s="8" t="s">
        <v>96</v>
      </c>
    </row>
    <row r="869" spans="1:10">
      <c r="A869" s="5" t="s">
        <v>1005</v>
      </c>
      <c r="B869" s="6">
        <v>44832.833642152778</v>
      </c>
      <c r="C869" s="5" t="s">
        <v>80</v>
      </c>
      <c r="D869" s="11"/>
      <c r="E869" s="8"/>
      <c r="F869" s="9">
        <v>5503</v>
      </c>
      <c r="I869" s="7" t="s">
        <v>9</v>
      </c>
      <c r="J869" s="8" t="s">
        <v>97</v>
      </c>
    </row>
    <row r="870" spans="1:10">
      <c r="A870" s="5" t="s">
        <v>1005</v>
      </c>
      <c r="B870" s="6">
        <v>44832.833642152778</v>
      </c>
      <c r="C870" s="5" t="s">
        <v>80</v>
      </c>
      <c r="D870" s="11"/>
      <c r="E870" s="8"/>
      <c r="F870" s="9">
        <v>7208.8</v>
      </c>
      <c r="I870" s="7" t="s">
        <v>9</v>
      </c>
      <c r="J870" s="8" t="s">
        <v>98</v>
      </c>
    </row>
    <row r="871" spans="1:10">
      <c r="A871" s="5" t="s">
        <v>1005</v>
      </c>
      <c r="B871" s="6">
        <v>44832.833642152778</v>
      </c>
      <c r="C871" s="5" t="s">
        <v>80</v>
      </c>
      <c r="D871" s="11"/>
      <c r="E871" s="8"/>
      <c r="F871" s="9">
        <v>372.6</v>
      </c>
      <c r="I871" s="7" t="s">
        <v>9</v>
      </c>
      <c r="J871" s="8" t="s">
        <v>416</v>
      </c>
    </row>
    <row r="872" spans="1:10">
      <c r="A872" s="5" t="s">
        <v>1005</v>
      </c>
      <c r="B872" s="6">
        <v>44832.833642152778</v>
      </c>
      <c r="C872" s="5" t="s">
        <v>80</v>
      </c>
      <c r="D872" s="11"/>
      <c r="E872" s="8"/>
      <c r="F872" s="9">
        <v>11329</v>
      </c>
      <c r="I872" s="7" t="s">
        <v>9</v>
      </c>
      <c r="J872" s="8" t="s">
        <v>99</v>
      </c>
    </row>
    <row r="873" spans="1:10">
      <c r="A873" s="5" t="s">
        <v>1005</v>
      </c>
      <c r="B873" s="6">
        <v>44832.833642152778</v>
      </c>
      <c r="C873" s="5" t="s">
        <v>80</v>
      </c>
      <c r="D873" s="11"/>
      <c r="E873" s="8"/>
      <c r="F873" s="9">
        <v>6607.7</v>
      </c>
      <c r="I873" s="7" t="s">
        <v>9</v>
      </c>
      <c r="J873" s="8" t="s">
        <v>100</v>
      </c>
    </row>
    <row r="874" spans="1:10">
      <c r="A874" s="5" t="s">
        <v>1005</v>
      </c>
      <c r="B874" s="6">
        <v>44832.833642152778</v>
      </c>
      <c r="C874" s="5" t="s">
        <v>80</v>
      </c>
      <c r="D874" s="11"/>
      <c r="E874" s="8"/>
      <c r="F874" s="9">
        <v>9329.7999999999993</v>
      </c>
      <c r="I874" s="7" t="s">
        <v>9</v>
      </c>
      <c r="J874" s="8" t="s">
        <v>375</v>
      </c>
    </row>
    <row r="875" spans="1:10">
      <c r="A875" s="5" t="s">
        <v>1005</v>
      </c>
      <c r="B875" s="6">
        <v>44832.833642152778</v>
      </c>
      <c r="C875" s="5" t="s">
        <v>80</v>
      </c>
      <c r="D875" s="11"/>
      <c r="E875" s="8"/>
      <c r="F875" s="9">
        <v>180208.1</v>
      </c>
      <c r="I875" s="7" t="s">
        <v>9</v>
      </c>
      <c r="J875" s="8" t="s">
        <v>84</v>
      </c>
    </row>
    <row r="876" spans="1:10">
      <c r="A876" s="10" t="s">
        <v>15</v>
      </c>
      <c r="B876" s="3"/>
      <c r="C876" s="3"/>
      <c r="D876" s="16">
        <f>408412.68+5568</f>
        <v>413980.68</v>
      </c>
      <c r="E876" s="8"/>
      <c r="F876" s="34">
        <f>SUM(F836:G875)</f>
        <v>413980.68</v>
      </c>
      <c r="H876" s="9"/>
      <c r="I876" s="7"/>
      <c r="J876" s="8"/>
    </row>
    <row r="877" spans="1:10">
      <c r="A877" s="12" t="s">
        <v>16</v>
      </c>
      <c r="B877" s="12" t="s">
        <v>17</v>
      </c>
      <c r="C877" s="12" t="s">
        <v>18</v>
      </c>
      <c r="D877" s="11"/>
      <c r="E877" s="8"/>
      <c r="H877" s="9"/>
      <c r="I877" s="7"/>
      <c r="J877" s="8"/>
    </row>
    <row r="878" spans="1:10" ht="15.75">
      <c r="D878" s="21">
        <v>111905095</v>
      </c>
    </row>
    <row r="879" spans="1:10" ht="15.75">
      <c r="D879" s="21">
        <v>111906219</v>
      </c>
    </row>
    <row r="881" spans="1:10">
      <c r="A881" s="1" t="s">
        <v>0</v>
      </c>
      <c r="B881" s="2"/>
      <c r="C881" s="2"/>
      <c r="D881" s="2"/>
      <c r="E881" s="2"/>
      <c r="F881" s="2"/>
      <c r="G881" s="2"/>
      <c r="H881" s="2"/>
      <c r="I881" s="2"/>
      <c r="J881" s="2"/>
    </row>
    <row r="882" spans="1:10">
      <c r="A882" s="3" t="s">
        <v>1023</v>
      </c>
      <c r="B882" s="2"/>
      <c r="C882" s="2"/>
      <c r="D882" s="2"/>
      <c r="E882" s="2"/>
      <c r="F882" s="2"/>
      <c r="G882" s="2"/>
      <c r="H882" s="2"/>
      <c r="I882" s="2"/>
      <c r="J882" s="2"/>
    </row>
    <row r="883" spans="1:10">
      <c r="A883" s="103" t="s">
        <v>0</v>
      </c>
      <c r="B883" s="103" t="s">
        <v>2</v>
      </c>
      <c r="C883" s="103" t="s">
        <v>3</v>
      </c>
      <c r="D883" s="103" t="s">
        <v>4</v>
      </c>
      <c r="E883" s="103" t="s">
        <v>5</v>
      </c>
      <c r="F883" s="105" t="s">
        <v>6</v>
      </c>
      <c r="G883" s="106"/>
      <c r="H883" s="107"/>
      <c r="I883" s="103" t="s">
        <v>7</v>
      </c>
      <c r="J883" s="103" t="s">
        <v>8</v>
      </c>
    </row>
    <row r="884" spans="1:10">
      <c r="A884" s="104"/>
      <c r="B884" s="104"/>
      <c r="C884" s="104"/>
      <c r="D884" s="104"/>
      <c r="E884" s="104"/>
      <c r="F884" s="46" t="s">
        <v>9</v>
      </c>
      <c r="G884" s="46" t="s">
        <v>10</v>
      </c>
      <c r="H884" s="46" t="s">
        <v>11</v>
      </c>
      <c r="I884" s="104"/>
      <c r="J884" s="104"/>
    </row>
    <row r="885" spans="1:10">
      <c r="A885" s="5" t="s">
        <v>1038</v>
      </c>
      <c r="B885" s="6">
        <v>44833.805698425924</v>
      </c>
      <c r="C885" s="5" t="s">
        <v>80</v>
      </c>
      <c r="D885" s="11"/>
      <c r="E885" s="8"/>
      <c r="G885" s="9">
        <v>2802.34</v>
      </c>
      <c r="I885" s="7" t="s">
        <v>10</v>
      </c>
      <c r="J885" s="5" t="s">
        <v>83</v>
      </c>
    </row>
    <row r="886" spans="1:10">
      <c r="A886" s="5" t="s">
        <v>1039</v>
      </c>
      <c r="B886" s="6">
        <v>44833.805698425924</v>
      </c>
      <c r="C886" s="5" t="s">
        <v>80</v>
      </c>
      <c r="D886" s="13">
        <v>45143226705</v>
      </c>
      <c r="E886" s="8" t="s">
        <v>81</v>
      </c>
      <c r="H886" s="9">
        <v>33</v>
      </c>
      <c r="I886" s="5" t="s">
        <v>22</v>
      </c>
      <c r="J886" s="5" t="s">
        <v>225</v>
      </c>
    </row>
    <row r="887" spans="1:10">
      <c r="A887" s="5" t="s">
        <v>1038</v>
      </c>
      <c r="B887" s="6">
        <v>44833.805698425924</v>
      </c>
      <c r="C887" s="5" t="s">
        <v>80</v>
      </c>
      <c r="D887" s="13">
        <v>53712064628</v>
      </c>
      <c r="E887" s="8" t="s">
        <v>81</v>
      </c>
      <c r="H887" s="9">
        <v>174.1</v>
      </c>
      <c r="I887" s="5" t="s">
        <v>22</v>
      </c>
      <c r="J887" s="5" t="s">
        <v>225</v>
      </c>
    </row>
    <row r="888" spans="1:10">
      <c r="A888" s="5" t="s">
        <v>1038</v>
      </c>
      <c r="B888" s="6">
        <v>44833.805698425924</v>
      </c>
      <c r="C888" s="5" t="s">
        <v>80</v>
      </c>
      <c r="D888" s="13">
        <v>45143226931</v>
      </c>
      <c r="E888" s="8" t="s">
        <v>81</v>
      </c>
      <c r="H888" s="9">
        <v>60.16</v>
      </c>
      <c r="I888" s="5" t="s">
        <v>22</v>
      </c>
      <c r="J888" s="5" t="s">
        <v>225</v>
      </c>
    </row>
    <row r="889" spans="1:10">
      <c r="A889" s="5" t="s">
        <v>1038</v>
      </c>
      <c r="B889" s="6">
        <v>44833.805698425924</v>
      </c>
      <c r="C889" s="5" t="s">
        <v>80</v>
      </c>
      <c r="D889" s="13">
        <v>45122976655</v>
      </c>
      <c r="E889" s="8" t="s">
        <v>81</v>
      </c>
      <c r="H889" s="9">
        <v>80.16</v>
      </c>
      <c r="I889" s="5" t="s">
        <v>22</v>
      </c>
      <c r="J889" s="5" t="s">
        <v>225</v>
      </c>
    </row>
    <row r="890" spans="1:10">
      <c r="A890" s="5" t="s">
        <v>1038</v>
      </c>
      <c r="B890" s="6">
        <v>44833.805698425924</v>
      </c>
      <c r="C890" s="5" t="s">
        <v>80</v>
      </c>
      <c r="D890" s="13">
        <v>45122977128</v>
      </c>
      <c r="E890" s="8" t="s">
        <v>81</v>
      </c>
      <c r="H890" s="9">
        <v>760.59</v>
      </c>
      <c r="I890" s="5" t="s">
        <v>22</v>
      </c>
      <c r="J890" s="5" t="s">
        <v>225</v>
      </c>
    </row>
    <row r="891" spans="1:10">
      <c r="A891" s="5" t="s">
        <v>1038</v>
      </c>
      <c r="B891" s="6">
        <v>44833.805698425924</v>
      </c>
      <c r="C891" s="5" t="s">
        <v>80</v>
      </c>
      <c r="D891" s="13">
        <v>45152848854</v>
      </c>
      <c r="E891" s="8" t="s">
        <v>81</v>
      </c>
      <c r="H891" s="9">
        <v>6211.1</v>
      </c>
      <c r="I891" s="5" t="s">
        <v>22</v>
      </c>
      <c r="J891" s="5" t="s">
        <v>83</v>
      </c>
    </row>
    <row r="892" spans="1:10">
      <c r="A892" s="5" t="s">
        <v>1038</v>
      </c>
      <c r="B892" s="6">
        <v>44833.805698425924</v>
      </c>
      <c r="C892" s="5" t="s">
        <v>80</v>
      </c>
      <c r="D892" s="11"/>
      <c r="E892" s="8"/>
      <c r="F892" s="9">
        <v>8730</v>
      </c>
      <c r="I892" s="7" t="s">
        <v>9</v>
      </c>
      <c r="J892" s="5" t="s">
        <v>88</v>
      </c>
    </row>
    <row r="893" spans="1:10">
      <c r="A893" s="5" t="s">
        <v>1038</v>
      </c>
      <c r="B893" s="6">
        <v>44833.805698425924</v>
      </c>
      <c r="C893" s="5" t="s">
        <v>80</v>
      </c>
      <c r="D893" s="11"/>
      <c r="E893" s="8"/>
      <c r="F893" s="9">
        <v>24881.8</v>
      </c>
      <c r="I893" s="7" t="s">
        <v>9</v>
      </c>
      <c r="J893" s="8" t="s">
        <v>89</v>
      </c>
    </row>
    <row r="894" spans="1:10">
      <c r="A894" s="5" t="s">
        <v>1038</v>
      </c>
      <c r="B894" s="6">
        <v>44833.805698425924</v>
      </c>
      <c r="C894" s="5" t="s">
        <v>80</v>
      </c>
      <c r="D894" s="11"/>
      <c r="E894" s="8"/>
      <c r="F894" s="9">
        <v>26677.1</v>
      </c>
      <c r="I894" s="7" t="s">
        <v>9</v>
      </c>
      <c r="J894" s="5" t="s">
        <v>83</v>
      </c>
    </row>
    <row r="895" spans="1:10">
      <c r="A895" s="5" t="s">
        <v>1038</v>
      </c>
      <c r="B895" s="6">
        <v>44833.805698425924</v>
      </c>
      <c r="C895" s="5" t="s">
        <v>80</v>
      </c>
      <c r="D895" s="11"/>
      <c r="E895" s="8"/>
      <c r="F895" s="9">
        <v>11234</v>
      </c>
      <c r="I895" s="7" t="s">
        <v>9</v>
      </c>
      <c r="J895" s="8" t="s">
        <v>90</v>
      </c>
    </row>
    <row r="896" spans="1:10">
      <c r="A896" s="5" t="s">
        <v>1038</v>
      </c>
      <c r="B896" s="6">
        <v>44833.805698425924</v>
      </c>
      <c r="C896" s="5" t="s">
        <v>80</v>
      </c>
      <c r="D896" s="11"/>
      <c r="E896" s="8"/>
      <c r="F896" s="9">
        <v>15066.8</v>
      </c>
      <c r="I896" s="7" t="s">
        <v>9</v>
      </c>
      <c r="J896" s="5" t="s">
        <v>91</v>
      </c>
    </row>
    <row r="897" spans="1:10">
      <c r="A897" s="5" t="s">
        <v>1038</v>
      </c>
      <c r="B897" s="6">
        <v>44833.805698425924</v>
      </c>
      <c r="C897" s="5" t="s">
        <v>80</v>
      </c>
      <c r="D897" s="11"/>
      <c r="E897" s="8"/>
      <c r="F897" s="9">
        <v>10451.700000000001</v>
      </c>
      <c r="I897" s="7" t="s">
        <v>9</v>
      </c>
      <c r="J897" s="5" t="s">
        <v>92</v>
      </c>
    </row>
    <row r="898" spans="1:10">
      <c r="A898" s="5" t="s">
        <v>1038</v>
      </c>
      <c r="B898" s="6">
        <v>44833.805698425924</v>
      </c>
      <c r="C898" s="5" t="s">
        <v>80</v>
      </c>
      <c r="D898" s="11"/>
      <c r="E898" s="8"/>
      <c r="F898" s="9">
        <v>18435.8</v>
      </c>
      <c r="I898" s="7" t="s">
        <v>9</v>
      </c>
      <c r="J898" s="5" t="s">
        <v>93</v>
      </c>
    </row>
    <row r="899" spans="1:10">
      <c r="A899" s="5" t="s">
        <v>1038</v>
      </c>
      <c r="B899" s="6">
        <v>44833.805698425924</v>
      </c>
      <c r="C899" s="5" t="s">
        <v>80</v>
      </c>
      <c r="D899" s="11"/>
      <c r="E899" s="8"/>
      <c r="F899" s="9">
        <v>7717.3</v>
      </c>
      <c r="I899" s="7" t="s">
        <v>9</v>
      </c>
      <c r="J899" s="8" t="s">
        <v>94</v>
      </c>
    </row>
    <row r="900" spans="1:10">
      <c r="A900" s="5" t="s">
        <v>1038</v>
      </c>
      <c r="B900" s="6">
        <v>44833.805698425924</v>
      </c>
      <c r="C900" s="5" t="s">
        <v>80</v>
      </c>
      <c r="D900" s="11"/>
      <c r="E900" s="8"/>
      <c r="F900" s="9">
        <v>9822.6</v>
      </c>
      <c r="I900" s="7" t="s">
        <v>9</v>
      </c>
      <c r="J900" s="5" t="s">
        <v>86</v>
      </c>
    </row>
    <row r="901" spans="1:10">
      <c r="A901" s="5" t="s">
        <v>1038</v>
      </c>
      <c r="B901" s="6">
        <v>44833.805698425924</v>
      </c>
      <c r="C901" s="5" t="s">
        <v>80</v>
      </c>
      <c r="D901" s="11"/>
      <c r="E901" s="8"/>
      <c r="F901" s="9">
        <v>12886.6</v>
      </c>
      <c r="I901" s="7" t="s">
        <v>9</v>
      </c>
      <c r="J901" s="5" t="s">
        <v>95</v>
      </c>
    </row>
    <row r="902" spans="1:10">
      <c r="A902" s="5" t="s">
        <v>1038</v>
      </c>
      <c r="B902" s="6">
        <v>44833.805698425924</v>
      </c>
      <c r="C902" s="5" t="s">
        <v>80</v>
      </c>
      <c r="D902" s="11"/>
      <c r="E902" s="8"/>
      <c r="F902" s="9">
        <v>19088.5</v>
      </c>
      <c r="I902" s="7" t="s">
        <v>9</v>
      </c>
      <c r="J902" s="8" t="s">
        <v>96</v>
      </c>
    </row>
    <row r="903" spans="1:10">
      <c r="A903" s="5" t="s">
        <v>1038</v>
      </c>
      <c r="B903" s="6">
        <v>44833.805698425924</v>
      </c>
      <c r="C903" s="5" t="s">
        <v>80</v>
      </c>
      <c r="D903" s="11"/>
      <c r="E903" s="8"/>
      <c r="F903" s="9">
        <v>11742.5</v>
      </c>
      <c r="I903" s="7" t="s">
        <v>9</v>
      </c>
      <c r="J903" s="8" t="s">
        <v>97</v>
      </c>
    </row>
    <row r="904" spans="1:10">
      <c r="A904" s="5" t="s">
        <v>1038</v>
      </c>
      <c r="B904" s="6">
        <v>44833.805698425924</v>
      </c>
      <c r="C904" s="5" t="s">
        <v>80</v>
      </c>
      <c r="D904" s="11"/>
      <c r="E904" s="8"/>
      <c r="F904" s="9">
        <v>6775.2</v>
      </c>
      <c r="I904" s="7" t="s">
        <v>9</v>
      </c>
      <c r="J904" s="8" t="s">
        <v>98</v>
      </c>
    </row>
    <row r="905" spans="1:10">
      <c r="A905" s="5" t="s">
        <v>1038</v>
      </c>
      <c r="B905" s="6">
        <v>44833.805698425924</v>
      </c>
      <c r="C905" s="5" t="s">
        <v>80</v>
      </c>
      <c r="D905" s="11"/>
      <c r="E905" s="8"/>
      <c r="F905" s="9">
        <v>12028.2</v>
      </c>
      <c r="I905" s="7" t="s">
        <v>9</v>
      </c>
      <c r="J905" s="8" t="s">
        <v>99</v>
      </c>
    </row>
    <row r="906" spans="1:10">
      <c r="A906" s="5" t="s">
        <v>1038</v>
      </c>
      <c r="B906" s="6">
        <v>44833.805698425924</v>
      </c>
      <c r="C906" s="5" t="s">
        <v>80</v>
      </c>
      <c r="D906" s="11"/>
      <c r="E906" s="8"/>
      <c r="F906" s="9">
        <v>8150.4</v>
      </c>
      <c r="I906" s="7" t="s">
        <v>9</v>
      </c>
      <c r="J906" s="8" t="s">
        <v>100</v>
      </c>
    </row>
    <row r="907" spans="1:10">
      <c r="A907" s="5" t="s">
        <v>1038</v>
      </c>
      <c r="B907" s="6">
        <v>44833.805698425924</v>
      </c>
      <c r="C907" s="5" t="s">
        <v>80</v>
      </c>
      <c r="D907" s="11"/>
      <c r="E907" s="8"/>
      <c r="F907" s="9">
        <v>13547.9</v>
      </c>
      <c r="I907" s="7" t="s">
        <v>9</v>
      </c>
      <c r="J907" s="8" t="s">
        <v>375</v>
      </c>
    </row>
    <row r="908" spans="1:10">
      <c r="A908" s="5" t="s">
        <v>1038</v>
      </c>
      <c r="B908" s="6">
        <v>44833.805698425924</v>
      </c>
      <c r="C908" s="5" t="s">
        <v>80</v>
      </c>
      <c r="D908" s="11"/>
      <c r="E908" s="8"/>
      <c r="F908" s="9">
        <v>144609.5</v>
      </c>
      <c r="I908" s="7" t="s">
        <v>9</v>
      </c>
      <c r="J908" s="8" t="s">
        <v>84</v>
      </c>
    </row>
    <row r="909" spans="1:10">
      <c r="A909" s="10" t="s">
        <v>15</v>
      </c>
      <c r="B909" s="3"/>
      <c r="C909" s="3"/>
      <c r="D909" s="11"/>
      <c r="E909" s="8"/>
      <c r="F909" s="34">
        <f>SUM(F885:G908)</f>
        <v>364648.24</v>
      </c>
      <c r="H909" s="9"/>
      <c r="I909" s="7"/>
      <c r="J909" s="5"/>
    </row>
    <row r="910" spans="1:10" ht="15.75">
      <c r="A910" s="12" t="s">
        <v>16</v>
      </c>
      <c r="B910" s="12" t="s">
        <v>17</v>
      </c>
      <c r="C910" s="12" t="s">
        <v>18</v>
      </c>
      <c r="D910" s="21">
        <v>111916837</v>
      </c>
      <c r="E910" s="8"/>
      <c r="H910" s="9"/>
      <c r="I910" s="7"/>
      <c r="J910" s="5"/>
    </row>
    <row r="911" spans="1:10">
      <c r="A911" s="5"/>
      <c r="B911" s="6"/>
      <c r="C911" s="5"/>
      <c r="D911" s="11"/>
      <c r="E911" s="8"/>
      <c r="H911" s="9"/>
      <c r="I911" s="7"/>
      <c r="J911" s="5"/>
    </row>
    <row r="913" spans="1:10">
      <c r="A913" s="1" t="s">
        <v>0</v>
      </c>
      <c r="B913" s="2"/>
      <c r="C913" s="2"/>
      <c r="D913" s="2"/>
      <c r="E913" s="2"/>
      <c r="F913" s="2"/>
      <c r="G913" s="2"/>
      <c r="H913" s="2"/>
      <c r="I913" s="2"/>
      <c r="J913" s="2"/>
    </row>
    <row r="914" spans="1:10">
      <c r="A914" s="3" t="s">
        <v>1061</v>
      </c>
      <c r="B914" s="2"/>
      <c r="C914" s="2"/>
      <c r="D914" s="2"/>
      <c r="E914" s="2"/>
      <c r="F914" s="2"/>
      <c r="G914" s="2"/>
      <c r="H914" s="2"/>
      <c r="I914" s="2"/>
      <c r="J914" s="2"/>
    </row>
    <row r="915" spans="1:10">
      <c r="A915" s="103" t="s">
        <v>0</v>
      </c>
      <c r="B915" s="103" t="s">
        <v>2</v>
      </c>
      <c r="C915" s="103" t="s">
        <v>3</v>
      </c>
      <c r="D915" s="103" t="s">
        <v>4</v>
      </c>
      <c r="E915" s="103" t="s">
        <v>5</v>
      </c>
      <c r="F915" s="105" t="s">
        <v>6</v>
      </c>
      <c r="G915" s="106"/>
      <c r="H915" s="107"/>
      <c r="I915" s="103" t="s">
        <v>7</v>
      </c>
      <c r="J915" s="103" t="s">
        <v>8</v>
      </c>
    </row>
    <row r="916" spans="1:10">
      <c r="A916" s="104"/>
      <c r="B916" s="104"/>
      <c r="C916" s="104"/>
      <c r="D916" s="104"/>
      <c r="E916" s="104"/>
      <c r="F916" s="46" t="s">
        <v>9</v>
      </c>
      <c r="G916" s="46" t="s">
        <v>10</v>
      </c>
      <c r="H916" s="46" t="s">
        <v>11</v>
      </c>
      <c r="I916" s="104"/>
      <c r="J916" s="104"/>
    </row>
    <row r="917" spans="1:10">
      <c r="A917" s="5" t="s">
        <v>1092</v>
      </c>
      <c r="B917" s="6">
        <v>44834.891276608796</v>
      </c>
      <c r="C917" s="5" t="s">
        <v>80</v>
      </c>
      <c r="D917" s="11"/>
      <c r="E917" s="8"/>
      <c r="G917" s="9">
        <v>2450</v>
      </c>
      <c r="I917" s="7" t="s">
        <v>10</v>
      </c>
      <c r="J917" s="5" t="s">
        <v>83</v>
      </c>
    </row>
    <row r="918" spans="1:10">
      <c r="A918" s="5" t="s">
        <v>1092</v>
      </c>
      <c r="B918" s="6">
        <v>44834.891276608796</v>
      </c>
      <c r="C918" s="5" t="s">
        <v>80</v>
      </c>
      <c r="D918" s="11"/>
      <c r="E918" s="8"/>
      <c r="G918" s="9">
        <v>6137.99</v>
      </c>
      <c r="I918" s="7" t="s">
        <v>10</v>
      </c>
      <c r="J918" s="8" t="s">
        <v>84</v>
      </c>
    </row>
    <row r="919" spans="1:10">
      <c r="A919" s="5" t="s">
        <v>1093</v>
      </c>
      <c r="B919" s="6">
        <v>44834.891276608796</v>
      </c>
      <c r="C919" s="5" t="s">
        <v>80</v>
      </c>
      <c r="D919" s="13">
        <v>45172921385</v>
      </c>
      <c r="E919" s="8" t="s">
        <v>81</v>
      </c>
      <c r="H919" s="9">
        <v>5700.77</v>
      </c>
      <c r="I919" s="5" t="s">
        <v>22</v>
      </c>
      <c r="J919" s="5" t="s">
        <v>225</v>
      </c>
    </row>
    <row r="920" spans="1:10">
      <c r="A920" s="5" t="s">
        <v>1092</v>
      </c>
      <c r="B920" s="6">
        <v>44834.891276608796</v>
      </c>
      <c r="C920" s="5" t="s">
        <v>80</v>
      </c>
      <c r="D920" s="13">
        <v>45112992987</v>
      </c>
      <c r="E920" s="8" t="s">
        <v>81</v>
      </c>
      <c r="H920" s="9">
        <v>33080.839999999997</v>
      </c>
      <c r="I920" s="5" t="s">
        <v>22</v>
      </c>
      <c r="J920" s="5" t="s">
        <v>83</v>
      </c>
    </row>
    <row r="921" spans="1:10">
      <c r="A921" s="5" t="s">
        <v>1092</v>
      </c>
      <c r="B921" s="6">
        <v>44834.891276608796</v>
      </c>
      <c r="C921" s="5" t="s">
        <v>80</v>
      </c>
      <c r="D921" s="13">
        <v>45162951698</v>
      </c>
      <c r="E921" s="8" t="s">
        <v>81</v>
      </c>
      <c r="H921" s="9">
        <v>5826.63</v>
      </c>
      <c r="I921" s="5" t="s">
        <v>22</v>
      </c>
      <c r="J921" s="5" t="s">
        <v>83</v>
      </c>
    </row>
    <row r="922" spans="1:10">
      <c r="A922" s="5" t="s">
        <v>1092</v>
      </c>
      <c r="B922" s="6">
        <v>44834.891276608796</v>
      </c>
      <c r="C922" s="5" t="s">
        <v>80</v>
      </c>
      <c r="D922" s="13">
        <v>45152849703</v>
      </c>
      <c r="E922" s="8" t="s">
        <v>81</v>
      </c>
      <c r="H922" s="9">
        <v>12000</v>
      </c>
      <c r="I922" s="5" t="s">
        <v>22</v>
      </c>
      <c r="J922" s="8" t="s">
        <v>84</v>
      </c>
    </row>
    <row r="923" spans="1:10">
      <c r="A923" s="5" t="s">
        <v>1092</v>
      </c>
      <c r="B923" s="6">
        <v>44834.891276608796</v>
      </c>
      <c r="C923" s="5" t="s">
        <v>80</v>
      </c>
      <c r="D923" s="13">
        <v>45143229501</v>
      </c>
      <c r="E923" s="8" t="s">
        <v>81</v>
      </c>
      <c r="H923" s="9">
        <v>970.6</v>
      </c>
      <c r="I923" s="5" t="s">
        <v>22</v>
      </c>
      <c r="J923" s="5" t="s">
        <v>225</v>
      </c>
    </row>
    <row r="924" spans="1:10">
      <c r="A924" s="5" t="s">
        <v>1092</v>
      </c>
      <c r="B924" s="6">
        <v>44834.891276608796</v>
      </c>
      <c r="C924" s="5" t="s">
        <v>80</v>
      </c>
      <c r="D924" s="13">
        <v>45122979230</v>
      </c>
      <c r="E924" s="8" t="s">
        <v>81</v>
      </c>
      <c r="H924" s="9">
        <v>150.97</v>
      </c>
      <c r="I924" s="5" t="s">
        <v>22</v>
      </c>
      <c r="J924" s="5" t="s">
        <v>225</v>
      </c>
    </row>
    <row r="925" spans="1:10">
      <c r="A925" s="5" t="s">
        <v>1092</v>
      </c>
      <c r="B925" s="6">
        <v>44834.891276608796</v>
      </c>
      <c r="C925" s="5" t="s">
        <v>80</v>
      </c>
      <c r="D925" s="13">
        <v>53212077436</v>
      </c>
      <c r="E925" s="8" t="s">
        <v>81</v>
      </c>
      <c r="H925" s="9">
        <v>296.39999999999998</v>
      </c>
      <c r="I925" s="5" t="s">
        <v>22</v>
      </c>
      <c r="J925" s="5" t="s">
        <v>225</v>
      </c>
    </row>
    <row r="926" spans="1:10">
      <c r="A926" s="5" t="s">
        <v>1092</v>
      </c>
      <c r="B926" s="6">
        <v>44834.891276608796</v>
      </c>
      <c r="C926" s="5" t="s">
        <v>80</v>
      </c>
      <c r="D926" s="13">
        <v>53312050154</v>
      </c>
      <c r="E926" s="8" t="s">
        <v>81</v>
      </c>
      <c r="H926" s="9">
        <v>397.4</v>
      </c>
      <c r="I926" s="5" t="s">
        <v>22</v>
      </c>
      <c r="J926" s="5" t="s">
        <v>225</v>
      </c>
    </row>
    <row r="927" spans="1:10">
      <c r="A927" s="5" t="s">
        <v>1092</v>
      </c>
      <c r="B927" s="6">
        <v>44834.891276608796</v>
      </c>
      <c r="C927" s="5" t="s">
        <v>80</v>
      </c>
      <c r="D927" s="13">
        <v>45122979717</v>
      </c>
      <c r="E927" s="8" t="s">
        <v>81</v>
      </c>
      <c r="H927" s="9">
        <v>679.78</v>
      </c>
      <c r="I927" s="5" t="s">
        <v>22</v>
      </c>
      <c r="J927" s="5" t="s">
        <v>225</v>
      </c>
    </row>
    <row r="928" spans="1:10">
      <c r="A928" s="5" t="s">
        <v>1092</v>
      </c>
      <c r="B928" s="6">
        <v>44834.891276608796</v>
      </c>
      <c r="C928" s="5" t="s">
        <v>80</v>
      </c>
      <c r="D928" s="13">
        <v>45162952978</v>
      </c>
      <c r="E928" s="8" t="s">
        <v>81</v>
      </c>
      <c r="H928" s="9">
        <v>74.16</v>
      </c>
      <c r="I928" s="5" t="s">
        <v>22</v>
      </c>
      <c r="J928" s="5" t="s">
        <v>225</v>
      </c>
    </row>
    <row r="929" spans="1:10">
      <c r="A929" s="5" t="s">
        <v>1092</v>
      </c>
      <c r="B929" s="6">
        <v>44834.891276608796</v>
      </c>
      <c r="C929" s="5" t="s">
        <v>80</v>
      </c>
      <c r="D929" s="13">
        <v>45172920923</v>
      </c>
      <c r="E929" s="8" t="s">
        <v>81</v>
      </c>
      <c r="H929" s="9">
        <v>195.94</v>
      </c>
      <c r="I929" s="5" t="s">
        <v>22</v>
      </c>
      <c r="J929" s="5" t="s">
        <v>225</v>
      </c>
    </row>
    <row r="930" spans="1:10">
      <c r="A930" s="5" t="s">
        <v>1092</v>
      </c>
      <c r="B930" s="6">
        <v>44834.891276608796</v>
      </c>
      <c r="C930" s="5" t="s">
        <v>80</v>
      </c>
      <c r="D930" s="13">
        <v>45152852071</v>
      </c>
      <c r="E930" s="8" t="s">
        <v>81</v>
      </c>
      <c r="H930" s="9">
        <v>334.54</v>
      </c>
      <c r="I930" s="5" t="s">
        <v>22</v>
      </c>
      <c r="J930" s="5" t="s">
        <v>225</v>
      </c>
    </row>
    <row r="931" spans="1:10">
      <c r="A931" s="5" t="s">
        <v>1092</v>
      </c>
      <c r="B931" s="6">
        <v>44834.891276608796</v>
      </c>
      <c r="C931" s="5" t="s">
        <v>80</v>
      </c>
      <c r="D931" s="13">
        <v>45162953121</v>
      </c>
      <c r="E931" s="8" t="s">
        <v>81</v>
      </c>
      <c r="H931" s="9">
        <v>333.3</v>
      </c>
      <c r="I931" s="5" t="s">
        <v>22</v>
      </c>
      <c r="J931" s="5" t="s">
        <v>225</v>
      </c>
    </row>
    <row r="932" spans="1:10">
      <c r="A932" s="5" t="s">
        <v>1092</v>
      </c>
      <c r="B932" s="6">
        <v>44834.891276608796</v>
      </c>
      <c r="C932" s="5" t="s">
        <v>80</v>
      </c>
      <c r="D932" s="13">
        <v>53112088143</v>
      </c>
      <c r="E932" s="8" t="s">
        <v>81</v>
      </c>
      <c r="H932" s="9">
        <v>780</v>
      </c>
      <c r="I932" s="5" t="s">
        <v>22</v>
      </c>
      <c r="J932" s="5" t="s">
        <v>225</v>
      </c>
    </row>
    <row r="933" spans="1:10">
      <c r="A933" s="5" t="s">
        <v>1092</v>
      </c>
      <c r="B933" s="6">
        <v>44834.891276608796</v>
      </c>
      <c r="C933" s="5" t="s">
        <v>80</v>
      </c>
      <c r="D933" s="13">
        <v>53212076346</v>
      </c>
      <c r="E933" s="8" t="s">
        <v>81</v>
      </c>
      <c r="H933" s="9">
        <v>348</v>
      </c>
      <c r="I933" s="5" t="s">
        <v>22</v>
      </c>
      <c r="J933" s="5" t="s">
        <v>225</v>
      </c>
    </row>
    <row r="934" spans="1:10">
      <c r="A934" s="5" t="s">
        <v>1092</v>
      </c>
      <c r="B934" s="6">
        <v>44834.891276608796</v>
      </c>
      <c r="C934" s="5" t="s">
        <v>80</v>
      </c>
      <c r="D934" s="13">
        <v>45162952352</v>
      </c>
      <c r="E934" s="8" t="s">
        <v>81</v>
      </c>
      <c r="H934" s="9">
        <v>22914.93</v>
      </c>
      <c r="I934" s="5" t="s">
        <v>22</v>
      </c>
      <c r="J934" s="5" t="s">
        <v>225</v>
      </c>
    </row>
    <row r="935" spans="1:10">
      <c r="A935" s="5" t="s">
        <v>1092</v>
      </c>
      <c r="B935" s="6">
        <v>44834.891276608796</v>
      </c>
      <c r="C935" s="5" t="s">
        <v>80</v>
      </c>
      <c r="D935" s="13">
        <v>53212076247</v>
      </c>
      <c r="E935" s="8" t="s">
        <v>81</v>
      </c>
      <c r="H935" s="9">
        <v>64</v>
      </c>
      <c r="I935" s="5" t="s">
        <v>22</v>
      </c>
      <c r="J935" s="5" t="s">
        <v>225</v>
      </c>
    </row>
    <row r="936" spans="1:10">
      <c r="A936" s="5" t="s">
        <v>1092</v>
      </c>
      <c r="B936" s="6">
        <v>44834.891276608796</v>
      </c>
      <c r="C936" s="5" t="s">
        <v>80</v>
      </c>
      <c r="D936" s="13">
        <v>451729214421</v>
      </c>
      <c r="E936" s="8" t="s">
        <v>81</v>
      </c>
      <c r="H936" s="9">
        <v>15781.54</v>
      </c>
      <c r="I936" s="5" t="s">
        <v>22</v>
      </c>
      <c r="J936" s="5" t="s">
        <v>225</v>
      </c>
    </row>
    <row r="937" spans="1:10">
      <c r="A937" s="5" t="s">
        <v>1092</v>
      </c>
      <c r="B937" s="6">
        <v>44834.891276608796</v>
      </c>
      <c r="C937" s="5" t="s">
        <v>80</v>
      </c>
      <c r="D937" s="13">
        <v>451729214422</v>
      </c>
      <c r="E937" s="8" t="s">
        <v>81</v>
      </c>
      <c r="H937" s="9">
        <v>16300.81</v>
      </c>
      <c r="I937" s="5" t="s">
        <v>22</v>
      </c>
      <c r="J937" s="5" t="s">
        <v>225</v>
      </c>
    </row>
    <row r="938" spans="1:10">
      <c r="A938" s="5" t="s">
        <v>1092</v>
      </c>
      <c r="B938" s="6">
        <v>44834.891276608796</v>
      </c>
      <c r="C938" s="5" t="s">
        <v>80</v>
      </c>
      <c r="D938" s="13">
        <v>451729214423</v>
      </c>
      <c r="E938" s="8" t="s">
        <v>81</v>
      </c>
      <c r="H938" s="9">
        <v>17280.240000000002</v>
      </c>
      <c r="I938" s="5" t="s">
        <v>22</v>
      </c>
      <c r="J938" s="5" t="s">
        <v>225</v>
      </c>
    </row>
    <row r="939" spans="1:10">
      <c r="A939" s="5" t="s">
        <v>1092</v>
      </c>
      <c r="B939" s="6">
        <v>44834.891276608796</v>
      </c>
      <c r="C939" s="5" t="s">
        <v>80</v>
      </c>
      <c r="D939" s="13">
        <v>451729214424</v>
      </c>
      <c r="E939" s="8" t="s">
        <v>81</v>
      </c>
      <c r="H939" s="9">
        <v>11757.09</v>
      </c>
      <c r="I939" s="5" t="s">
        <v>22</v>
      </c>
      <c r="J939" s="5" t="s">
        <v>225</v>
      </c>
    </row>
    <row r="940" spans="1:10">
      <c r="A940" s="5" t="s">
        <v>1092</v>
      </c>
      <c r="B940" s="6">
        <v>44834.891276608796</v>
      </c>
      <c r="C940" s="5" t="s">
        <v>80</v>
      </c>
      <c r="D940" s="13">
        <v>451729214425</v>
      </c>
      <c r="E940" s="8" t="s">
        <v>81</v>
      </c>
      <c r="H940" s="9">
        <v>13757.22</v>
      </c>
      <c r="I940" s="5" t="s">
        <v>22</v>
      </c>
      <c r="J940" s="5" t="s">
        <v>225</v>
      </c>
    </row>
    <row r="941" spans="1:10">
      <c r="A941" s="5" t="s">
        <v>1092</v>
      </c>
      <c r="B941" s="6">
        <v>44834.891276608796</v>
      </c>
      <c r="C941" s="5" t="s">
        <v>80</v>
      </c>
      <c r="D941" s="13">
        <v>451729214426</v>
      </c>
      <c r="E941" s="8" t="s">
        <v>81</v>
      </c>
      <c r="H941" s="9">
        <v>9121.08</v>
      </c>
      <c r="I941" s="5" t="s">
        <v>22</v>
      </c>
      <c r="J941" s="5" t="s">
        <v>225</v>
      </c>
    </row>
    <row r="942" spans="1:10">
      <c r="A942" s="5" t="s">
        <v>1092</v>
      </c>
      <c r="B942" s="6">
        <v>44834.891276608796</v>
      </c>
      <c r="C942" s="5" t="s">
        <v>80</v>
      </c>
      <c r="D942" s="13">
        <v>45162953904</v>
      </c>
      <c r="E942" s="8" t="s">
        <v>81</v>
      </c>
      <c r="H942" s="9">
        <v>617.9</v>
      </c>
      <c r="I942" s="5" t="s">
        <v>22</v>
      </c>
      <c r="J942" s="5" t="s">
        <v>225</v>
      </c>
    </row>
    <row r="943" spans="1:10">
      <c r="A943" s="5" t="s">
        <v>1092</v>
      </c>
      <c r="B943" s="6">
        <v>44834.891276608796</v>
      </c>
      <c r="C943" s="5" t="s">
        <v>80</v>
      </c>
      <c r="D943" s="13">
        <v>45152852047</v>
      </c>
      <c r="E943" s="8" t="s">
        <v>81</v>
      </c>
      <c r="H943" s="9">
        <v>40000</v>
      </c>
      <c r="I943" s="5" t="s">
        <v>22</v>
      </c>
      <c r="J943" s="8" t="s">
        <v>84</v>
      </c>
    </row>
    <row r="944" spans="1:10">
      <c r="A944" s="5" t="s">
        <v>1092</v>
      </c>
      <c r="B944" s="6">
        <v>44834.891276608796</v>
      </c>
      <c r="C944" s="5" t="s">
        <v>80</v>
      </c>
      <c r="D944" s="13">
        <v>45143230617</v>
      </c>
      <c r="E944" s="8" t="s">
        <v>81</v>
      </c>
      <c r="H944" s="9">
        <v>3602.08</v>
      </c>
      <c r="I944" s="5" t="s">
        <v>22</v>
      </c>
      <c r="J944" s="5" t="s">
        <v>83</v>
      </c>
    </row>
    <row r="945" spans="1:10">
      <c r="A945" s="5" t="s">
        <v>1092</v>
      </c>
      <c r="B945" s="6">
        <v>44834.891276608796</v>
      </c>
      <c r="C945" s="5" t="s">
        <v>80</v>
      </c>
      <c r="D945" s="13">
        <v>45172922064</v>
      </c>
      <c r="E945" s="8" t="s">
        <v>81</v>
      </c>
      <c r="H945" s="9">
        <v>1439</v>
      </c>
      <c r="I945" s="5" t="s">
        <v>22</v>
      </c>
      <c r="J945" s="5" t="s">
        <v>225</v>
      </c>
    </row>
    <row r="946" spans="1:10">
      <c r="A946" s="5" t="s">
        <v>1092</v>
      </c>
      <c r="B946" s="6">
        <v>44834.891276608796</v>
      </c>
      <c r="C946" s="5" t="s">
        <v>80</v>
      </c>
      <c r="D946" s="11"/>
      <c r="E946" s="8"/>
      <c r="F946" s="9">
        <v>0.1</v>
      </c>
      <c r="I946" s="7" t="s">
        <v>9</v>
      </c>
      <c r="J946" s="5" t="s">
        <v>225</v>
      </c>
    </row>
    <row r="947" spans="1:10">
      <c r="A947" s="5" t="s">
        <v>1092</v>
      </c>
      <c r="B947" s="6">
        <v>44834.891276608796</v>
      </c>
      <c r="C947" s="5" t="s">
        <v>80</v>
      </c>
      <c r="D947" s="11"/>
      <c r="E947" s="8"/>
      <c r="F947" s="9">
        <v>86459.5</v>
      </c>
      <c r="I947" s="7" t="s">
        <v>9</v>
      </c>
      <c r="J947" s="5" t="s">
        <v>87</v>
      </c>
    </row>
    <row r="948" spans="1:10">
      <c r="A948" s="5" t="s">
        <v>1092</v>
      </c>
      <c r="B948" s="6">
        <v>44834.891276608796</v>
      </c>
      <c r="C948" s="5" t="s">
        <v>80</v>
      </c>
      <c r="D948" s="11"/>
      <c r="E948" s="8"/>
      <c r="F948" s="9">
        <v>42004.6</v>
      </c>
      <c r="I948" s="7" t="s">
        <v>9</v>
      </c>
      <c r="J948" s="8" t="s">
        <v>89</v>
      </c>
    </row>
    <row r="949" spans="1:10">
      <c r="A949" s="5" t="s">
        <v>1092</v>
      </c>
      <c r="B949" s="6">
        <v>44834.891276608796</v>
      </c>
      <c r="C949" s="5" t="s">
        <v>80</v>
      </c>
      <c r="D949" s="11"/>
      <c r="E949" s="8"/>
      <c r="F949" s="9">
        <v>111614.7</v>
      </c>
      <c r="I949" s="7" t="s">
        <v>9</v>
      </c>
      <c r="J949" s="8" t="s">
        <v>224</v>
      </c>
    </row>
    <row r="950" spans="1:10">
      <c r="A950" s="5" t="s">
        <v>1092</v>
      </c>
      <c r="B950" s="6">
        <v>44834.891276608796</v>
      </c>
      <c r="C950" s="5" t="s">
        <v>80</v>
      </c>
      <c r="D950" s="11"/>
      <c r="E950" s="8"/>
      <c r="F950" s="9">
        <v>44100.5</v>
      </c>
      <c r="I950" s="7" t="s">
        <v>9</v>
      </c>
      <c r="J950" s="5" t="s">
        <v>83</v>
      </c>
    </row>
    <row r="951" spans="1:10">
      <c r="A951" s="5" t="s">
        <v>1092</v>
      </c>
      <c r="B951" s="6">
        <v>44834.891276608796</v>
      </c>
      <c r="C951" s="5" t="s">
        <v>80</v>
      </c>
      <c r="D951" s="11"/>
      <c r="E951" s="8"/>
      <c r="F951" s="9">
        <v>10376.4</v>
      </c>
      <c r="I951" s="7" t="s">
        <v>9</v>
      </c>
      <c r="J951" s="8" t="s">
        <v>90</v>
      </c>
    </row>
    <row r="952" spans="1:10">
      <c r="A952" s="5" t="s">
        <v>1092</v>
      </c>
      <c r="B952" s="6">
        <v>44834.891276608796</v>
      </c>
      <c r="C952" s="5" t="s">
        <v>80</v>
      </c>
      <c r="D952" s="11"/>
      <c r="E952" s="8"/>
      <c r="F952" s="9">
        <v>6237.9</v>
      </c>
      <c r="I952" s="7" t="s">
        <v>9</v>
      </c>
      <c r="J952" s="5" t="s">
        <v>91</v>
      </c>
    </row>
    <row r="953" spans="1:10">
      <c r="A953" s="5" t="s">
        <v>1092</v>
      </c>
      <c r="B953" s="6">
        <v>44834.891276608796</v>
      </c>
      <c r="C953" s="5" t="s">
        <v>80</v>
      </c>
      <c r="D953" s="11"/>
      <c r="E953" s="8"/>
      <c r="F953" s="9">
        <v>14078.7</v>
      </c>
      <c r="I953" s="7" t="s">
        <v>9</v>
      </c>
      <c r="J953" s="5" t="s">
        <v>92</v>
      </c>
    </row>
    <row r="954" spans="1:10">
      <c r="A954" s="5" t="s">
        <v>1092</v>
      </c>
      <c r="B954" s="6">
        <v>44834.891276608796</v>
      </c>
      <c r="C954" s="5" t="s">
        <v>80</v>
      </c>
      <c r="D954" s="11"/>
      <c r="E954" s="8"/>
      <c r="F954" s="9">
        <v>15109.5</v>
      </c>
      <c r="I954" s="7" t="s">
        <v>9</v>
      </c>
      <c r="J954" s="5" t="s">
        <v>93</v>
      </c>
    </row>
    <row r="955" spans="1:10">
      <c r="A955" s="5" t="s">
        <v>1092</v>
      </c>
      <c r="B955" s="6">
        <v>44834.891276608796</v>
      </c>
      <c r="C955" s="5" t="s">
        <v>80</v>
      </c>
      <c r="D955" s="11"/>
      <c r="E955" s="8"/>
      <c r="F955" s="9">
        <v>15505.6</v>
      </c>
      <c r="I955" s="7" t="s">
        <v>9</v>
      </c>
      <c r="J955" s="8" t="s">
        <v>94</v>
      </c>
    </row>
    <row r="956" spans="1:10">
      <c r="A956" s="5" t="s">
        <v>1092</v>
      </c>
      <c r="B956" s="6">
        <v>44834.891276608796</v>
      </c>
      <c r="C956" s="5" t="s">
        <v>80</v>
      </c>
      <c r="D956" s="11"/>
      <c r="E956" s="8"/>
      <c r="F956" s="9">
        <v>4555</v>
      </c>
      <c r="I956" s="7" t="s">
        <v>9</v>
      </c>
      <c r="J956" s="5" t="s">
        <v>86</v>
      </c>
    </row>
    <row r="957" spans="1:10">
      <c r="A957" s="5" t="s">
        <v>1092</v>
      </c>
      <c r="B957" s="6">
        <v>44834.891276608796</v>
      </c>
      <c r="C957" s="5" t="s">
        <v>80</v>
      </c>
      <c r="D957" s="11"/>
      <c r="E957" s="8"/>
      <c r="F957" s="9">
        <v>9589.7999999999993</v>
      </c>
      <c r="I957" s="7" t="s">
        <v>9</v>
      </c>
      <c r="J957" s="8" t="s">
        <v>96</v>
      </c>
    </row>
    <row r="958" spans="1:10">
      <c r="A958" s="5" t="s">
        <v>1092</v>
      </c>
      <c r="B958" s="6">
        <v>44834.891276608796</v>
      </c>
      <c r="C958" s="5" t="s">
        <v>80</v>
      </c>
      <c r="D958" s="11"/>
      <c r="E958" s="8"/>
      <c r="F958" s="9">
        <v>11957</v>
      </c>
      <c r="I958" s="7" t="s">
        <v>9</v>
      </c>
      <c r="J958" s="8" t="s">
        <v>97</v>
      </c>
    </row>
    <row r="959" spans="1:10">
      <c r="A959" s="5" t="s">
        <v>1092</v>
      </c>
      <c r="B959" s="6">
        <v>44834.891276608796</v>
      </c>
      <c r="C959" s="5" t="s">
        <v>80</v>
      </c>
      <c r="D959" s="11"/>
      <c r="E959" s="8"/>
      <c r="F959" s="9">
        <v>3638</v>
      </c>
      <c r="I959" s="7" t="s">
        <v>9</v>
      </c>
      <c r="J959" s="8" t="s">
        <v>98</v>
      </c>
    </row>
    <row r="960" spans="1:10">
      <c r="A960" s="5" t="s">
        <v>1092</v>
      </c>
      <c r="B960" s="6">
        <v>44834.891276608796</v>
      </c>
      <c r="C960" s="5" t="s">
        <v>80</v>
      </c>
      <c r="D960" s="11"/>
      <c r="E960" s="8"/>
      <c r="F960" s="9">
        <v>6526.1</v>
      </c>
      <c r="I960" s="7" t="s">
        <v>9</v>
      </c>
      <c r="J960" s="8" t="s">
        <v>416</v>
      </c>
    </row>
    <row r="961" spans="1:10">
      <c r="A961" s="5" t="s">
        <v>1092</v>
      </c>
      <c r="B961" s="6">
        <v>44834.891276608796</v>
      </c>
      <c r="C961" s="5" t="s">
        <v>80</v>
      </c>
      <c r="D961" s="11"/>
      <c r="E961" s="8"/>
      <c r="F961" s="9">
        <v>22223.5</v>
      </c>
      <c r="I961" s="7" t="s">
        <v>9</v>
      </c>
      <c r="J961" s="8" t="s">
        <v>99</v>
      </c>
    </row>
    <row r="962" spans="1:10">
      <c r="A962" s="5" t="s">
        <v>1092</v>
      </c>
      <c r="B962" s="6">
        <v>44834.891276608796</v>
      </c>
      <c r="C962" s="5" t="s">
        <v>80</v>
      </c>
      <c r="D962" s="11"/>
      <c r="E962" s="8"/>
      <c r="F962" s="9">
        <v>11900.6</v>
      </c>
      <c r="I962" s="7" t="s">
        <v>9</v>
      </c>
      <c r="J962" s="8" t="s">
        <v>100</v>
      </c>
    </row>
    <row r="963" spans="1:10">
      <c r="A963" s="5" t="s">
        <v>1092</v>
      </c>
      <c r="B963" s="6">
        <v>44834.891276608796</v>
      </c>
      <c r="C963" s="5" t="s">
        <v>80</v>
      </c>
      <c r="D963" s="11"/>
      <c r="E963" s="8"/>
      <c r="F963" s="9">
        <v>10542.4</v>
      </c>
      <c r="I963" s="7" t="s">
        <v>9</v>
      </c>
      <c r="J963" s="8" t="s">
        <v>375</v>
      </c>
    </row>
    <row r="964" spans="1:10">
      <c r="A964" s="5" t="s">
        <v>1092</v>
      </c>
      <c r="B964" s="6">
        <v>44834.891276608796</v>
      </c>
      <c r="C964" s="5" t="s">
        <v>80</v>
      </c>
      <c r="D964" s="11"/>
      <c r="E964" s="8"/>
      <c r="F964" s="9">
        <v>195119.9</v>
      </c>
      <c r="I964" s="7" t="s">
        <v>9</v>
      </c>
      <c r="J964" s="8" t="s">
        <v>84</v>
      </c>
    </row>
    <row r="965" spans="1:10">
      <c r="A965" s="10" t="s">
        <v>15</v>
      </c>
      <c r="B965" s="3"/>
      <c r="C965" s="3"/>
      <c r="D965" s="16">
        <f>546607.99+83520</f>
        <v>630127.99</v>
      </c>
      <c r="E965" s="8"/>
      <c r="F965" s="34">
        <f>SUM(F917:G964)</f>
        <v>630127.79</v>
      </c>
      <c r="H965" s="9"/>
      <c r="I965" s="5"/>
      <c r="J965" s="5"/>
    </row>
    <row r="966" spans="1:10">
      <c r="A966" s="12" t="s">
        <v>16</v>
      </c>
      <c r="B966" s="12" t="s">
        <v>17</v>
      </c>
      <c r="C966" s="12" t="s">
        <v>18</v>
      </c>
      <c r="D966" s="11"/>
      <c r="E966" s="8"/>
      <c r="H966" s="9"/>
      <c r="I966" s="5"/>
      <c r="J966" s="5"/>
    </row>
    <row r="967" spans="1:10" ht="15.75">
      <c r="A967" s="5"/>
      <c r="B967" s="6"/>
      <c r="C967" s="5"/>
      <c r="D967" s="21">
        <v>111925736</v>
      </c>
      <c r="E967" s="8"/>
      <c r="H967" s="9"/>
      <c r="I967" s="5"/>
      <c r="J967" s="5"/>
    </row>
    <row r="968" spans="1:10" ht="15.75">
      <c r="A968" s="5"/>
      <c r="B968" s="6"/>
      <c r="C968" s="5"/>
      <c r="D968" s="21">
        <v>111926025</v>
      </c>
      <c r="E968" s="8"/>
      <c r="H968" s="9"/>
      <c r="I968" s="5"/>
      <c r="J968" s="5"/>
    </row>
    <row r="969" spans="1:10">
      <c r="A969" s="5"/>
      <c r="B969" s="6"/>
      <c r="C969" s="5"/>
      <c r="D969" s="11"/>
      <c r="E969" s="8"/>
      <c r="H969" s="9"/>
      <c r="I969" s="5"/>
      <c r="J969" s="5"/>
    </row>
    <row r="970" spans="1:10">
      <c r="A970" s="1" t="s">
        <v>0</v>
      </c>
      <c r="B970" s="2"/>
      <c r="C970" s="2"/>
      <c r="D970" s="2"/>
      <c r="E970" s="2"/>
      <c r="F970" s="2"/>
      <c r="G970" s="2"/>
      <c r="H970" s="2"/>
      <c r="I970" s="2"/>
      <c r="J970" s="2"/>
    </row>
    <row r="971" spans="1:10">
      <c r="A971" s="3" t="s">
        <v>1057</v>
      </c>
      <c r="B971" s="2"/>
      <c r="C971" s="2"/>
      <c r="D971" s="2"/>
      <c r="E971" s="2"/>
      <c r="F971" s="2"/>
      <c r="G971" s="2"/>
      <c r="H971" s="2"/>
      <c r="I971" s="2"/>
      <c r="J971" s="2"/>
    </row>
    <row r="972" spans="1:10">
      <c r="A972" s="103" t="s">
        <v>0</v>
      </c>
      <c r="B972" s="103" t="s">
        <v>2</v>
      </c>
      <c r="C972" s="103" t="s">
        <v>3</v>
      </c>
      <c r="D972" s="103" t="s">
        <v>4</v>
      </c>
      <c r="E972" s="103" t="s">
        <v>5</v>
      </c>
      <c r="F972" s="105" t="s">
        <v>6</v>
      </c>
      <c r="G972" s="106"/>
      <c r="H972" s="107"/>
      <c r="I972" s="103" t="s">
        <v>7</v>
      </c>
      <c r="J972" s="103" t="s">
        <v>8</v>
      </c>
    </row>
    <row r="973" spans="1:10">
      <c r="A973" s="104"/>
      <c r="B973" s="104"/>
      <c r="C973" s="104"/>
      <c r="D973" s="104"/>
      <c r="E973" s="104"/>
      <c r="F973" s="46" t="s">
        <v>9</v>
      </c>
      <c r="G973" s="46" t="s">
        <v>10</v>
      </c>
      <c r="H973" s="46" t="s">
        <v>11</v>
      </c>
      <c r="I973" s="104"/>
      <c r="J973" s="104"/>
    </row>
    <row r="974" spans="1:10">
      <c r="A974" s="5" t="s">
        <v>1091</v>
      </c>
      <c r="B974" s="6">
        <v>44835.690195405092</v>
      </c>
      <c r="C974" s="5" t="s">
        <v>80</v>
      </c>
      <c r="D974" s="13">
        <v>14300189078</v>
      </c>
      <c r="E974" s="8" t="s">
        <v>81</v>
      </c>
      <c r="H974" s="9">
        <v>700</v>
      </c>
      <c r="I974" s="5" t="s">
        <v>22</v>
      </c>
      <c r="J974" s="5" t="s">
        <v>225</v>
      </c>
    </row>
    <row r="975" spans="1:10">
      <c r="A975" s="5" t="s">
        <v>1091</v>
      </c>
      <c r="B975" s="6">
        <v>44835.690195405092</v>
      </c>
      <c r="C975" s="5" t="s">
        <v>80</v>
      </c>
      <c r="D975" s="11">
        <v>78043</v>
      </c>
      <c r="E975" s="8" t="s">
        <v>81</v>
      </c>
      <c r="H975" s="9">
        <v>19528.98</v>
      </c>
      <c r="I975" s="5" t="s">
        <v>22</v>
      </c>
      <c r="J975" s="8" t="s">
        <v>84</v>
      </c>
    </row>
    <row r="976" spans="1:10">
      <c r="A976" s="5" t="s">
        <v>1091</v>
      </c>
      <c r="B976" s="6">
        <v>44835.690195405092</v>
      </c>
      <c r="C976" s="5" t="s">
        <v>80</v>
      </c>
      <c r="D976" s="11">
        <v>277179</v>
      </c>
      <c r="E976" s="8" t="s">
        <v>81</v>
      </c>
      <c r="H976" s="9">
        <v>16776.45</v>
      </c>
      <c r="I976" s="5" t="s">
        <v>22</v>
      </c>
      <c r="J976" s="5" t="s">
        <v>83</v>
      </c>
    </row>
    <row r="977" spans="1:10">
      <c r="A977" s="5" t="s">
        <v>1091</v>
      </c>
      <c r="B977" s="6">
        <v>44835.690195405092</v>
      </c>
      <c r="C977" s="5" t="s">
        <v>80</v>
      </c>
      <c r="D977" s="11">
        <v>277180</v>
      </c>
      <c r="E977" s="8" t="s">
        <v>47</v>
      </c>
      <c r="H977" s="9">
        <v>1392</v>
      </c>
      <c r="I977" s="5" t="s">
        <v>22</v>
      </c>
      <c r="J977" s="5" t="s">
        <v>83</v>
      </c>
    </row>
    <row r="978" spans="1:10">
      <c r="A978" s="10" t="s">
        <v>15</v>
      </c>
      <c r="B978" s="3"/>
      <c r="C978" s="3"/>
      <c r="D978" s="11"/>
      <c r="E978" s="8"/>
      <c r="H978" s="9"/>
      <c r="I978" s="5"/>
      <c r="J978" s="5"/>
    </row>
    <row r="979" spans="1:10">
      <c r="A979" s="12" t="s">
        <v>16</v>
      </c>
      <c r="B979" s="12" t="s">
        <v>17</v>
      </c>
      <c r="C979" s="12" t="s">
        <v>18</v>
      </c>
      <c r="D979" s="11"/>
      <c r="E979" s="8"/>
      <c r="H979" s="9"/>
      <c r="I979" s="5"/>
      <c r="J979" s="5"/>
    </row>
    <row r="980" spans="1:10">
      <c r="A980" s="58" t="s">
        <v>498</v>
      </c>
      <c r="B980" s="23"/>
      <c r="C980" s="23"/>
      <c r="D980" s="11"/>
      <c r="E980" s="8"/>
      <c r="H980" s="9"/>
      <c r="I980" s="5"/>
      <c r="J980" s="5"/>
    </row>
    <row r="981" spans="1:10">
      <c r="A981" s="59" t="s">
        <v>1125</v>
      </c>
      <c r="B981" s="23"/>
      <c r="C981" s="23"/>
    </row>
    <row r="983" spans="1:10">
      <c r="A983" s="1" t="s">
        <v>0</v>
      </c>
      <c r="B983" s="2"/>
      <c r="C983" s="2"/>
      <c r="D983" s="2"/>
      <c r="E983" s="2"/>
      <c r="F983" s="2"/>
      <c r="G983" s="2"/>
      <c r="H983" s="2"/>
      <c r="I983" s="2"/>
      <c r="J983" s="2"/>
    </row>
    <row r="984" spans="1:10">
      <c r="A984" s="3" t="s">
        <v>1131</v>
      </c>
      <c r="B984" s="2"/>
      <c r="C984" s="2"/>
      <c r="D984" s="2"/>
      <c r="E984" s="2"/>
      <c r="F984" s="2"/>
      <c r="G984" s="2"/>
      <c r="H984" s="2"/>
      <c r="I984" s="2"/>
      <c r="J984" s="2"/>
    </row>
    <row r="985" spans="1:10">
      <c r="A985" s="103" t="s">
        <v>0</v>
      </c>
      <c r="B985" s="103" t="s">
        <v>2</v>
      </c>
      <c r="C985" s="103" t="s">
        <v>3</v>
      </c>
      <c r="D985" s="103" t="s">
        <v>4</v>
      </c>
      <c r="E985" s="103" t="s">
        <v>5</v>
      </c>
      <c r="F985" s="105" t="s">
        <v>6</v>
      </c>
      <c r="G985" s="106"/>
      <c r="H985" s="107"/>
      <c r="I985" s="103" t="s">
        <v>7</v>
      </c>
      <c r="J985" s="103" t="s">
        <v>8</v>
      </c>
    </row>
    <row r="986" spans="1:10">
      <c r="A986" s="104"/>
      <c r="B986" s="104"/>
      <c r="C986" s="104"/>
      <c r="D986" s="104"/>
      <c r="E986" s="104"/>
      <c r="F986" s="46" t="s">
        <v>9</v>
      </c>
      <c r="G986" s="46" t="s">
        <v>10</v>
      </c>
      <c r="H986" s="46" t="s">
        <v>11</v>
      </c>
      <c r="I986" s="104"/>
      <c r="J986" s="104"/>
    </row>
    <row r="987" spans="1:10">
      <c r="A987" s="5" t="s">
        <v>1148</v>
      </c>
      <c r="B987" s="6">
        <v>44837.857478055557</v>
      </c>
      <c r="C987" s="5" t="s">
        <v>80</v>
      </c>
      <c r="D987" s="11"/>
      <c r="E987" s="8"/>
      <c r="G987" s="9">
        <v>12893.88</v>
      </c>
      <c r="I987" s="7" t="s">
        <v>10</v>
      </c>
      <c r="J987" s="5" t="s">
        <v>83</v>
      </c>
    </row>
    <row r="988" spans="1:10">
      <c r="A988" s="5" t="s">
        <v>1148</v>
      </c>
      <c r="B988" s="6">
        <v>44837.857478055557</v>
      </c>
      <c r="C988" s="5" t="s">
        <v>80</v>
      </c>
      <c r="D988" s="11"/>
      <c r="E988" s="8"/>
      <c r="G988" s="9">
        <v>276.66000000000003</v>
      </c>
      <c r="I988" s="7" t="s">
        <v>10</v>
      </c>
      <c r="J988" s="8" t="s">
        <v>94</v>
      </c>
    </row>
    <row r="989" spans="1:10">
      <c r="A989" s="5" t="s">
        <v>1148</v>
      </c>
      <c r="B989" s="6">
        <v>44837.857478055557</v>
      </c>
      <c r="C989" s="5" t="s">
        <v>80</v>
      </c>
      <c r="D989" s="11"/>
      <c r="E989" s="8"/>
      <c r="G989" s="9">
        <v>10284</v>
      </c>
      <c r="I989" s="7" t="s">
        <v>10</v>
      </c>
      <c r="J989" s="8" t="s">
        <v>84</v>
      </c>
    </row>
    <row r="990" spans="1:10">
      <c r="A990" s="5" t="s">
        <v>1148</v>
      </c>
      <c r="B990" s="6">
        <v>44837.857478055557</v>
      </c>
      <c r="C990" s="5" t="s">
        <v>80</v>
      </c>
      <c r="D990" s="13">
        <v>4512298585149</v>
      </c>
      <c r="E990" s="8" t="s">
        <v>81</v>
      </c>
      <c r="H990" s="9">
        <v>15499.18</v>
      </c>
      <c r="I990" s="5" t="s">
        <v>22</v>
      </c>
      <c r="J990" s="5" t="s">
        <v>225</v>
      </c>
    </row>
    <row r="991" spans="1:10">
      <c r="A991" s="5" t="s">
        <v>1148</v>
      </c>
      <c r="B991" s="6">
        <v>44837.857478055557</v>
      </c>
      <c r="C991" s="5" t="s">
        <v>80</v>
      </c>
      <c r="D991" s="13">
        <v>53312054466</v>
      </c>
      <c r="E991" s="8" t="s">
        <v>81</v>
      </c>
      <c r="H991" s="9">
        <v>756.28</v>
      </c>
      <c r="I991" s="5" t="s">
        <v>22</v>
      </c>
      <c r="J991" s="5" t="s">
        <v>83</v>
      </c>
    </row>
    <row r="992" spans="1:10">
      <c r="A992" s="5" t="s">
        <v>1148</v>
      </c>
      <c r="B992" s="6">
        <v>44837.857478055557</v>
      </c>
      <c r="C992" s="5" t="s">
        <v>80</v>
      </c>
      <c r="D992" s="13">
        <v>45172926406</v>
      </c>
      <c r="E992" s="8" t="s">
        <v>81</v>
      </c>
      <c r="H992" s="9">
        <v>12646.26</v>
      </c>
      <c r="I992" s="5" t="s">
        <v>22</v>
      </c>
      <c r="J992" s="8" t="s">
        <v>84</v>
      </c>
    </row>
    <row r="993" spans="1:10">
      <c r="A993" s="5" t="s">
        <v>1148</v>
      </c>
      <c r="B993" s="6">
        <v>44837.857478055557</v>
      </c>
      <c r="C993" s="5" t="s">
        <v>80</v>
      </c>
      <c r="D993" s="13">
        <v>45172926406</v>
      </c>
      <c r="E993" s="8" t="s">
        <v>81</v>
      </c>
      <c r="H993" s="9">
        <v>1728</v>
      </c>
      <c r="I993" s="5" t="s">
        <v>22</v>
      </c>
      <c r="J993" s="8" t="s">
        <v>84</v>
      </c>
    </row>
    <row r="994" spans="1:10">
      <c r="A994" s="5" t="s">
        <v>1148</v>
      </c>
      <c r="B994" s="6">
        <v>44837.857478055557</v>
      </c>
      <c r="C994" s="5" t="s">
        <v>80</v>
      </c>
      <c r="D994" s="11">
        <v>256964</v>
      </c>
      <c r="E994" s="8" t="s">
        <v>47</v>
      </c>
      <c r="H994" s="9">
        <v>40368</v>
      </c>
      <c r="I994" s="5" t="s">
        <v>22</v>
      </c>
      <c r="J994" s="8" t="s">
        <v>84</v>
      </c>
    </row>
    <row r="995" spans="1:10">
      <c r="A995" s="5" t="s">
        <v>1148</v>
      </c>
      <c r="B995" s="6">
        <v>44837.857478055557</v>
      </c>
      <c r="C995" s="5" t="s">
        <v>80</v>
      </c>
      <c r="D995" s="11">
        <v>256963</v>
      </c>
      <c r="E995" s="8" t="s">
        <v>81</v>
      </c>
      <c r="H995" s="9">
        <v>215000</v>
      </c>
      <c r="I995" s="5" t="s">
        <v>22</v>
      </c>
      <c r="J995" s="8" t="s">
        <v>84</v>
      </c>
    </row>
    <row r="996" spans="1:10">
      <c r="A996" s="5" t="s">
        <v>1149</v>
      </c>
      <c r="B996" s="6">
        <v>44837.857478055557</v>
      </c>
      <c r="C996" s="5" t="s">
        <v>80</v>
      </c>
      <c r="D996" s="11"/>
      <c r="E996" s="8"/>
      <c r="F996" s="9">
        <v>14737</v>
      </c>
      <c r="I996" s="7" t="s">
        <v>9</v>
      </c>
      <c r="J996" s="8" t="s">
        <v>94</v>
      </c>
    </row>
    <row r="997" spans="1:10">
      <c r="A997" s="5" t="s">
        <v>1148</v>
      </c>
      <c r="B997" s="6">
        <v>44837.857478055557</v>
      </c>
      <c r="C997" s="5" t="s">
        <v>80</v>
      </c>
      <c r="D997" s="11"/>
      <c r="E997" s="8"/>
      <c r="F997" s="9">
        <v>12764.6</v>
      </c>
      <c r="I997" s="7" t="s">
        <v>9</v>
      </c>
      <c r="J997" s="5" t="s">
        <v>87</v>
      </c>
    </row>
    <row r="998" spans="1:10">
      <c r="A998" s="5" t="s">
        <v>1148</v>
      </c>
      <c r="B998" s="6">
        <v>44837.857478055557</v>
      </c>
      <c r="C998" s="5" t="s">
        <v>80</v>
      </c>
      <c r="D998" s="11"/>
      <c r="E998" s="8"/>
      <c r="F998" s="9">
        <v>12156</v>
      </c>
      <c r="I998" s="7" t="s">
        <v>9</v>
      </c>
      <c r="J998" s="5" t="s">
        <v>88</v>
      </c>
    </row>
    <row r="999" spans="1:10">
      <c r="A999" s="5" t="s">
        <v>1148</v>
      </c>
      <c r="B999" s="6">
        <v>44837.857478055557</v>
      </c>
      <c r="C999" s="5" t="s">
        <v>80</v>
      </c>
      <c r="D999" s="11"/>
      <c r="E999" s="8"/>
      <c r="F999" s="9">
        <v>111639.5</v>
      </c>
      <c r="I999" s="7" t="s">
        <v>9</v>
      </c>
      <c r="J999" s="8" t="s">
        <v>89</v>
      </c>
    </row>
    <row r="1000" spans="1:10">
      <c r="A1000" s="5" t="s">
        <v>1148</v>
      </c>
      <c r="B1000" s="6">
        <v>44837.857478055557</v>
      </c>
      <c r="C1000" s="5" t="s">
        <v>80</v>
      </c>
      <c r="D1000" s="11"/>
      <c r="E1000" s="8"/>
      <c r="F1000" s="9">
        <v>178312.8</v>
      </c>
      <c r="I1000" s="7" t="s">
        <v>9</v>
      </c>
      <c r="J1000" s="5" t="s">
        <v>83</v>
      </c>
    </row>
    <row r="1001" spans="1:10">
      <c r="A1001" s="5" t="s">
        <v>1148</v>
      </c>
      <c r="B1001" s="6">
        <v>44837.857478055557</v>
      </c>
      <c r="C1001" s="5" t="s">
        <v>80</v>
      </c>
      <c r="D1001" s="11"/>
      <c r="E1001" s="8"/>
      <c r="F1001" s="9">
        <v>11257.4</v>
      </c>
      <c r="I1001" s="7" t="s">
        <v>9</v>
      </c>
      <c r="J1001" s="8" t="s">
        <v>90</v>
      </c>
    </row>
    <row r="1002" spans="1:10">
      <c r="A1002" s="5" t="s">
        <v>1148</v>
      </c>
      <c r="B1002" s="6">
        <v>44837.857478055557</v>
      </c>
      <c r="C1002" s="5" t="s">
        <v>80</v>
      </c>
      <c r="D1002" s="11"/>
      <c r="E1002" s="8"/>
      <c r="F1002" s="9">
        <v>1340.1</v>
      </c>
      <c r="I1002" s="7" t="s">
        <v>9</v>
      </c>
      <c r="J1002" s="5" t="s">
        <v>91</v>
      </c>
    </row>
    <row r="1003" spans="1:10">
      <c r="A1003" s="5" t="s">
        <v>1148</v>
      </c>
      <c r="B1003" s="6">
        <v>44837.857478055557</v>
      </c>
      <c r="C1003" s="5" t="s">
        <v>80</v>
      </c>
      <c r="D1003" s="11"/>
      <c r="E1003" s="8"/>
      <c r="F1003" s="9">
        <v>7226.2</v>
      </c>
      <c r="I1003" s="7" t="s">
        <v>9</v>
      </c>
      <c r="J1003" s="5" t="s">
        <v>92</v>
      </c>
    </row>
    <row r="1004" spans="1:10">
      <c r="A1004" s="5" t="s">
        <v>1148</v>
      </c>
      <c r="B1004" s="6">
        <v>44837.857478055557</v>
      </c>
      <c r="C1004" s="5" t="s">
        <v>80</v>
      </c>
      <c r="D1004" s="11"/>
      <c r="E1004" s="8"/>
      <c r="F1004" s="9">
        <v>20058</v>
      </c>
      <c r="I1004" s="7" t="s">
        <v>9</v>
      </c>
      <c r="J1004" s="5" t="s">
        <v>93</v>
      </c>
    </row>
    <row r="1005" spans="1:10">
      <c r="A1005" s="5" t="s">
        <v>1148</v>
      </c>
      <c r="B1005" s="6">
        <v>44837.857478055557</v>
      </c>
      <c r="C1005" s="5" t="s">
        <v>80</v>
      </c>
      <c r="D1005" s="11"/>
      <c r="E1005" s="8"/>
      <c r="F1005" s="9">
        <v>9340</v>
      </c>
      <c r="I1005" s="7" t="s">
        <v>9</v>
      </c>
      <c r="J1005" s="5" t="s">
        <v>86</v>
      </c>
    </row>
    <row r="1006" spans="1:10">
      <c r="A1006" s="5" t="s">
        <v>1148</v>
      </c>
      <c r="B1006" s="6">
        <v>44837.857478055557</v>
      </c>
      <c r="C1006" s="5" t="s">
        <v>80</v>
      </c>
      <c r="D1006" s="11"/>
      <c r="E1006" s="8"/>
      <c r="F1006" s="9">
        <v>10172.1</v>
      </c>
      <c r="I1006" s="7" t="s">
        <v>9</v>
      </c>
      <c r="J1006" s="8" t="s">
        <v>96</v>
      </c>
    </row>
    <row r="1007" spans="1:10">
      <c r="A1007" s="5" t="s">
        <v>1148</v>
      </c>
      <c r="B1007" s="6">
        <v>44837.857478055557</v>
      </c>
      <c r="C1007" s="5" t="s">
        <v>80</v>
      </c>
      <c r="D1007" s="11"/>
      <c r="E1007" s="8"/>
      <c r="F1007" s="9">
        <v>15179.6</v>
      </c>
      <c r="I1007" s="7" t="s">
        <v>9</v>
      </c>
      <c r="J1007" s="8" t="s">
        <v>97</v>
      </c>
    </row>
    <row r="1008" spans="1:10">
      <c r="A1008" s="5" t="s">
        <v>1148</v>
      </c>
      <c r="B1008" s="6">
        <v>44837.857478055557</v>
      </c>
      <c r="C1008" s="5" t="s">
        <v>80</v>
      </c>
      <c r="D1008" s="11"/>
      <c r="E1008" s="8"/>
      <c r="F1008" s="9">
        <v>900.9</v>
      </c>
      <c r="I1008" s="7" t="s">
        <v>9</v>
      </c>
      <c r="J1008" s="8" t="s">
        <v>416</v>
      </c>
    </row>
    <row r="1009" spans="1:10">
      <c r="A1009" s="5" t="s">
        <v>1148</v>
      </c>
      <c r="B1009" s="6">
        <v>44837.857478055557</v>
      </c>
      <c r="C1009" s="5" t="s">
        <v>80</v>
      </c>
      <c r="D1009" s="11"/>
      <c r="E1009" s="8"/>
      <c r="F1009" s="9">
        <v>21439.200000000001</v>
      </c>
      <c r="I1009" s="7" t="s">
        <v>9</v>
      </c>
      <c r="J1009" s="8" t="s">
        <v>99</v>
      </c>
    </row>
    <row r="1010" spans="1:10">
      <c r="A1010" s="5" t="s">
        <v>1148</v>
      </c>
      <c r="B1010" s="6">
        <v>44837.857478055557</v>
      </c>
      <c r="C1010" s="5" t="s">
        <v>80</v>
      </c>
      <c r="D1010" s="11"/>
      <c r="E1010" s="8"/>
      <c r="F1010" s="9">
        <v>26056.799999999999</v>
      </c>
      <c r="I1010" s="7" t="s">
        <v>9</v>
      </c>
      <c r="J1010" s="8" t="s">
        <v>100</v>
      </c>
    </row>
    <row r="1011" spans="1:10">
      <c r="A1011" s="5" t="s">
        <v>1148</v>
      </c>
      <c r="B1011" s="6">
        <v>44837.857478055557</v>
      </c>
      <c r="C1011" s="5" t="s">
        <v>80</v>
      </c>
      <c r="D1011" s="11"/>
      <c r="E1011" s="8"/>
      <c r="F1011" s="9">
        <v>3657.3</v>
      </c>
      <c r="I1011" s="7" t="s">
        <v>9</v>
      </c>
      <c r="J1011" s="8" t="s">
        <v>375</v>
      </c>
    </row>
    <row r="1012" spans="1:10">
      <c r="A1012" s="5" t="s">
        <v>1148</v>
      </c>
      <c r="B1012" s="6">
        <v>44837.857478055557</v>
      </c>
      <c r="C1012" s="5" t="s">
        <v>80</v>
      </c>
      <c r="D1012" s="11"/>
      <c r="E1012" s="8"/>
      <c r="F1012" s="9">
        <v>241427.8</v>
      </c>
      <c r="I1012" s="7" t="s">
        <v>9</v>
      </c>
      <c r="J1012" s="8" t="s">
        <v>84</v>
      </c>
    </row>
    <row r="1013" spans="1:10">
      <c r="A1013" s="10" t="s">
        <v>15</v>
      </c>
      <c r="B1013" s="3"/>
      <c r="C1013" s="3"/>
      <c r="D1013" s="11"/>
      <c r="E1013" s="8"/>
      <c r="F1013" s="34">
        <f>SUM(F987:G1012)</f>
        <v>721119.84</v>
      </c>
      <c r="H1013" s="9"/>
      <c r="I1013" s="7"/>
      <c r="J1013" s="8"/>
    </row>
    <row r="1014" spans="1:10" ht="15.75">
      <c r="A1014" s="12" t="s">
        <v>16</v>
      </c>
      <c r="B1014" s="12" t="s">
        <v>17</v>
      </c>
      <c r="C1014" s="12" t="s">
        <v>18</v>
      </c>
      <c r="D1014" s="21">
        <v>111927613</v>
      </c>
      <c r="E1014" s="8"/>
      <c r="H1014" s="9"/>
      <c r="I1014" s="7"/>
      <c r="J1014" s="8"/>
    </row>
    <row r="1017" spans="1:10">
      <c r="A1017" s="1" t="s">
        <v>0</v>
      </c>
      <c r="B1017" s="2"/>
      <c r="C1017" s="2"/>
      <c r="D1017" s="2"/>
      <c r="E1017" s="2"/>
      <c r="F1017" s="2"/>
      <c r="G1017" s="2"/>
      <c r="H1017" s="2"/>
      <c r="I1017" s="2"/>
      <c r="J1017" s="2"/>
    </row>
    <row r="1018" spans="1:10">
      <c r="A1018" s="3" t="s">
        <v>1170</v>
      </c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1:10">
      <c r="A1019" s="103" t="s">
        <v>0</v>
      </c>
      <c r="B1019" s="103" t="s">
        <v>2</v>
      </c>
      <c r="C1019" s="103" t="s">
        <v>3</v>
      </c>
      <c r="D1019" s="103" t="s">
        <v>4</v>
      </c>
      <c r="E1019" s="103" t="s">
        <v>5</v>
      </c>
      <c r="F1019" s="105" t="s">
        <v>6</v>
      </c>
      <c r="G1019" s="106"/>
      <c r="H1019" s="107"/>
      <c r="I1019" s="103" t="s">
        <v>7</v>
      </c>
      <c r="J1019" s="103" t="s">
        <v>8</v>
      </c>
    </row>
    <row r="1020" spans="1:10">
      <c r="A1020" s="104"/>
      <c r="B1020" s="104"/>
      <c r="C1020" s="104"/>
      <c r="D1020" s="104"/>
      <c r="E1020" s="104"/>
      <c r="F1020" s="46" t="s">
        <v>9</v>
      </c>
      <c r="G1020" s="46" t="s">
        <v>10</v>
      </c>
      <c r="H1020" s="46" t="s">
        <v>11</v>
      </c>
      <c r="I1020" s="104"/>
      <c r="J1020" s="104"/>
    </row>
    <row r="1021" spans="1:10">
      <c r="A1021" s="5" t="s">
        <v>1186</v>
      </c>
      <c r="B1021" s="6">
        <v>44838.785356817127</v>
      </c>
      <c r="C1021" s="5" t="s">
        <v>80</v>
      </c>
      <c r="D1021" s="13">
        <v>451729272781</v>
      </c>
      <c r="E1021" s="8" t="s">
        <v>81</v>
      </c>
      <c r="H1021" s="9">
        <v>29736.02</v>
      </c>
      <c r="I1021" s="5" t="s">
        <v>22</v>
      </c>
      <c r="J1021" s="5" t="s">
        <v>225</v>
      </c>
    </row>
    <row r="1022" spans="1:10">
      <c r="A1022" s="5" t="s">
        <v>1186</v>
      </c>
      <c r="B1022" s="6">
        <v>44838.785356817127</v>
      </c>
      <c r="C1022" s="5" t="s">
        <v>80</v>
      </c>
      <c r="D1022" s="13">
        <v>451729272782</v>
      </c>
      <c r="E1022" s="8" t="s">
        <v>81</v>
      </c>
      <c r="H1022" s="9">
        <v>21351.87</v>
      </c>
      <c r="I1022" s="5" t="s">
        <v>22</v>
      </c>
      <c r="J1022" s="5" t="s">
        <v>225</v>
      </c>
    </row>
    <row r="1023" spans="1:10">
      <c r="A1023" s="5" t="s">
        <v>1186</v>
      </c>
      <c r="B1023" s="6">
        <v>44838.785356817127</v>
      </c>
      <c r="C1023" s="5" t="s">
        <v>80</v>
      </c>
      <c r="D1023" s="13">
        <v>451729272783</v>
      </c>
      <c r="E1023" s="8" t="s">
        <v>81</v>
      </c>
      <c r="H1023" s="9">
        <v>29321.48</v>
      </c>
      <c r="I1023" s="5" t="s">
        <v>22</v>
      </c>
      <c r="J1023" s="5" t="s">
        <v>225</v>
      </c>
    </row>
    <row r="1024" spans="1:10">
      <c r="A1024" s="5" t="s">
        <v>1186</v>
      </c>
      <c r="B1024" s="6">
        <v>44838.785356817127</v>
      </c>
      <c r="C1024" s="5" t="s">
        <v>80</v>
      </c>
      <c r="D1024" s="13">
        <v>451729272784</v>
      </c>
      <c r="E1024" s="8" t="s">
        <v>81</v>
      </c>
      <c r="H1024" s="9">
        <v>57798.8</v>
      </c>
      <c r="I1024" s="5" t="s">
        <v>22</v>
      </c>
      <c r="J1024" s="5" t="s">
        <v>225</v>
      </c>
    </row>
    <row r="1025" spans="1:10">
      <c r="A1025" s="5" t="s">
        <v>1186</v>
      </c>
      <c r="B1025" s="6">
        <v>44838.785356817127</v>
      </c>
      <c r="C1025" s="5" t="s">
        <v>80</v>
      </c>
      <c r="D1025" s="13">
        <v>451729272785</v>
      </c>
      <c r="E1025" s="8" t="s">
        <v>81</v>
      </c>
      <c r="H1025" s="9">
        <v>23487.39</v>
      </c>
      <c r="I1025" s="5" t="s">
        <v>22</v>
      </c>
      <c r="J1025" s="5" t="s">
        <v>225</v>
      </c>
    </row>
    <row r="1026" spans="1:10">
      <c r="A1026" s="5" t="s">
        <v>1186</v>
      </c>
      <c r="B1026" s="6">
        <v>44838.785356817127</v>
      </c>
      <c r="C1026" s="5" t="s">
        <v>80</v>
      </c>
      <c r="D1026" s="13">
        <v>451729272786</v>
      </c>
      <c r="E1026" s="8" t="s">
        <v>81</v>
      </c>
      <c r="H1026" s="9">
        <v>5090.03</v>
      </c>
      <c r="I1026" s="5" t="s">
        <v>22</v>
      </c>
      <c r="J1026" s="5" t="s">
        <v>225</v>
      </c>
    </row>
    <row r="1027" spans="1:10">
      <c r="A1027" s="5" t="s">
        <v>1186</v>
      </c>
      <c r="B1027" s="6">
        <v>44838.785356817127</v>
      </c>
      <c r="C1027" s="5" t="s">
        <v>80</v>
      </c>
      <c r="D1027" s="13">
        <v>45143236524</v>
      </c>
      <c r="E1027" s="8" t="s">
        <v>81</v>
      </c>
      <c r="H1027" s="9">
        <v>3181.56</v>
      </c>
      <c r="I1027" s="5" t="s">
        <v>22</v>
      </c>
      <c r="J1027" s="5" t="s">
        <v>225</v>
      </c>
    </row>
    <row r="1028" spans="1:10">
      <c r="A1028" s="5" t="s">
        <v>1186</v>
      </c>
      <c r="B1028" s="6">
        <v>44838.785356817127</v>
      </c>
      <c r="C1028" s="5" t="s">
        <v>80</v>
      </c>
      <c r="D1028" s="13">
        <v>45132866250</v>
      </c>
      <c r="E1028" s="8" t="s">
        <v>81</v>
      </c>
      <c r="H1028" s="9">
        <v>16875.84</v>
      </c>
      <c r="I1028" s="5" t="s">
        <v>22</v>
      </c>
      <c r="J1028" s="5" t="s">
        <v>225</v>
      </c>
    </row>
    <row r="1029" spans="1:10">
      <c r="A1029" s="5" t="s">
        <v>1186</v>
      </c>
      <c r="B1029" s="6">
        <v>44838.785356817127</v>
      </c>
      <c r="C1029" s="5" t="s">
        <v>80</v>
      </c>
      <c r="D1029" s="13">
        <v>451328662501</v>
      </c>
      <c r="E1029" s="8" t="s">
        <v>81</v>
      </c>
      <c r="H1029" s="9">
        <v>60391.3</v>
      </c>
      <c r="I1029" s="5" t="s">
        <v>22</v>
      </c>
      <c r="J1029" s="5" t="s">
        <v>225</v>
      </c>
    </row>
    <row r="1030" spans="1:10">
      <c r="A1030" s="5" t="s">
        <v>1186</v>
      </c>
      <c r="B1030" s="6">
        <v>44838.785356817127</v>
      </c>
      <c r="C1030" s="5" t="s">
        <v>80</v>
      </c>
      <c r="D1030" s="13">
        <v>45172928918</v>
      </c>
      <c r="E1030" s="8" t="s">
        <v>81</v>
      </c>
      <c r="H1030" s="9">
        <v>819.16</v>
      </c>
      <c r="I1030" s="5" t="s">
        <v>22</v>
      </c>
      <c r="J1030" s="5" t="s">
        <v>225</v>
      </c>
    </row>
    <row r="1031" spans="1:10">
      <c r="A1031" s="5" t="s">
        <v>1186</v>
      </c>
      <c r="B1031" s="6">
        <v>44838.785356817127</v>
      </c>
      <c r="C1031" s="5" t="s">
        <v>80</v>
      </c>
      <c r="D1031" s="13">
        <v>83230222606</v>
      </c>
      <c r="E1031" s="8" t="s">
        <v>81</v>
      </c>
      <c r="H1031" s="9">
        <v>812.22</v>
      </c>
      <c r="I1031" s="5" t="s">
        <v>22</v>
      </c>
      <c r="J1031" s="5" t="s">
        <v>225</v>
      </c>
    </row>
    <row r="1032" spans="1:10">
      <c r="A1032" s="5" t="s">
        <v>1186</v>
      </c>
      <c r="B1032" s="6">
        <v>44838.785356817127</v>
      </c>
      <c r="C1032" s="5" t="s">
        <v>80</v>
      </c>
      <c r="D1032" s="13">
        <v>45172929443</v>
      </c>
      <c r="E1032" s="8" t="s">
        <v>81</v>
      </c>
      <c r="H1032" s="9">
        <v>321.3</v>
      </c>
      <c r="I1032" s="5" t="s">
        <v>22</v>
      </c>
      <c r="J1032" s="5" t="s">
        <v>225</v>
      </c>
    </row>
    <row r="1033" spans="1:10">
      <c r="A1033" s="5" t="s">
        <v>1186</v>
      </c>
      <c r="B1033" s="6">
        <v>44838.785356817127</v>
      </c>
      <c r="C1033" s="5" t="s">
        <v>80</v>
      </c>
      <c r="D1033" s="13">
        <v>45172929774</v>
      </c>
      <c r="E1033" s="8" t="s">
        <v>81</v>
      </c>
      <c r="H1033" s="9">
        <v>654.54</v>
      </c>
      <c r="I1033" s="5" t="s">
        <v>22</v>
      </c>
      <c r="J1033" s="5" t="s">
        <v>225</v>
      </c>
    </row>
    <row r="1034" spans="1:10">
      <c r="A1034" s="5" t="s">
        <v>1186</v>
      </c>
      <c r="B1034" s="6">
        <v>44838.785356817127</v>
      </c>
      <c r="C1034" s="5" t="s">
        <v>80</v>
      </c>
      <c r="D1034" s="13">
        <v>45172929377</v>
      </c>
      <c r="E1034" s="8" t="s">
        <v>81</v>
      </c>
      <c r="H1034" s="9">
        <v>818.73</v>
      </c>
      <c r="I1034" s="5" t="s">
        <v>22</v>
      </c>
      <c r="J1034" s="5" t="s">
        <v>225</v>
      </c>
    </row>
    <row r="1035" spans="1:10">
      <c r="A1035" s="5" t="s">
        <v>1186</v>
      </c>
      <c r="B1035" s="6">
        <v>44838.785356817127</v>
      </c>
      <c r="C1035" s="5" t="s">
        <v>80</v>
      </c>
      <c r="D1035" s="13">
        <v>45162961460</v>
      </c>
      <c r="E1035" s="8" t="s">
        <v>81</v>
      </c>
      <c r="H1035" s="9">
        <v>245</v>
      </c>
      <c r="I1035" s="5" t="s">
        <v>22</v>
      </c>
      <c r="J1035" s="5" t="s">
        <v>225</v>
      </c>
    </row>
    <row r="1036" spans="1:10">
      <c r="A1036" s="5" t="s">
        <v>1186</v>
      </c>
      <c r="B1036" s="6">
        <v>44838.785356817127</v>
      </c>
      <c r="C1036" s="5" t="s">
        <v>80</v>
      </c>
      <c r="D1036" s="13">
        <v>45162961787</v>
      </c>
      <c r="E1036" s="8" t="s">
        <v>81</v>
      </c>
      <c r="H1036" s="9">
        <v>508.32</v>
      </c>
      <c r="I1036" s="5" t="s">
        <v>22</v>
      </c>
      <c r="J1036" s="5" t="s">
        <v>225</v>
      </c>
    </row>
    <row r="1037" spans="1:10">
      <c r="A1037" s="5" t="s">
        <v>1186</v>
      </c>
      <c r="B1037" s="6">
        <v>44838.785356817127</v>
      </c>
      <c r="C1037" s="5" t="s">
        <v>80</v>
      </c>
      <c r="D1037" s="13">
        <v>45113002878</v>
      </c>
      <c r="E1037" s="8" t="s">
        <v>81</v>
      </c>
      <c r="H1037" s="9">
        <v>1278.5</v>
      </c>
      <c r="I1037" s="5" t="s">
        <v>22</v>
      </c>
      <c r="J1037" s="5" t="s">
        <v>225</v>
      </c>
    </row>
    <row r="1038" spans="1:10">
      <c r="A1038" s="5" t="s">
        <v>1186</v>
      </c>
      <c r="B1038" s="6">
        <v>44838.785356817127</v>
      </c>
      <c r="C1038" s="5" t="s">
        <v>80</v>
      </c>
      <c r="D1038" s="13">
        <v>45162961572</v>
      </c>
      <c r="E1038" s="8" t="s">
        <v>81</v>
      </c>
      <c r="H1038" s="9">
        <v>1000</v>
      </c>
      <c r="I1038" s="5" t="s">
        <v>22</v>
      </c>
      <c r="J1038" s="8" t="s">
        <v>84</v>
      </c>
    </row>
    <row r="1039" spans="1:10">
      <c r="A1039" s="5" t="s">
        <v>1186</v>
      </c>
      <c r="B1039" s="6">
        <v>44838.785356817127</v>
      </c>
      <c r="C1039" s="5" t="s">
        <v>80</v>
      </c>
      <c r="D1039" s="11"/>
      <c r="E1039" s="8"/>
      <c r="F1039" s="9">
        <v>8351</v>
      </c>
      <c r="I1039" s="7" t="s">
        <v>9</v>
      </c>
      <c r="J1039" s="5" t="s">
        <v>87</v>
      </c>
    </row>
    <row r="1040" spans="1:10">
      <c r="A1040" s="5" t="s">
        <v>1186</v>
      </c>
      <c r="B1040" s="6">
        <v>44838.785356817127</v>
      </c>
      <c r="C1040" s="5" t="s">
        <v>80</v>
      </c>
      <c r="D1040" s="11"/>
      <c r="E1040" s="8"/>
      <c r="F1040" s="9">
        <v>10152.299999999999</v>
      </c>
      <c r="I1040" s="7" t="s">
        <v>9</v>
      </c>
      <c r="J1040" s="8" t="s">
        <v>89</v>
      </c>
    </row>
    <row r="1041" spans="1:10">
      <c r="A1041" s="5" t="s">
        <v>1186</v>
      </c>
      <c r="B1041" s="6">
        <v>44838.785356817127</v>
      </c>
      <c r="C1041" s="5" t="s">
        <v>80</v>
      </c>
      <c r="D1041" s="11"/>
      <c r="E1041" s="8"/>
      <c r="F1041" s="9">
        <v>8486</v>
      </c>
      <c r="I1041" s="7" t="s">
        <v>9</v>
      </c>
      <c r="J1041" s="8" t="s">
        <v>224</v>
      </c>
    </row>
    <row r="1042" spans="1:10">
      <c r="A1042" s="5" t="s">
        <v>1186</v>
      </c>
      <c r="B1042" s="6">
        <v>44838.785356817127</v>
      </c>
      <c r="C1042" s="5" t="s">
        <v>80</v>
      </c>
      <c r="D1042" s="11"/>
      <c r="E1042" s="8"/>
      <c r="F1042" s="9">
        <v>8275.2000000000007</v>
      </c>
      <c r="I1042" s="7" t="s">
        <v>9</v>
      </c>
      <c r="J1042" s="5" t="s">
        <v>83</v>
      </c>
    </row>
    <row r="1043" spans="1:10">
      <c r="A1043" s="5" t="s">
        <v>1186</v>
      </c>
      <c r="B1043" s="6">
        <v>44838.785356817127</v>
      </c>
      <c r="C1043" s="5" t="s">
        <v>80</v>
      </c>
      <c r="D1043" s="11"/>
      <c r="E1043" s="8"/>
      <c r="F1043" s="9">
        <v>2627</v>
      </c>
      <c r="I1043" s="7" t="s">
        <v>9</v>
      </c>
      <c r="J1043" s="5" t="s">
        <v>91</v>
      </c>
    </row>
    <row r="1044" spans="1:10">
      <c r="A1044" s="5" t="s">
        <v>1186</v>
      </c>
      <c r="B1044" s="6">
        <v>44838.785356817127</v>
      </c>
      <c r="C1044" s="5" t="s">
        <v>80</v>
      </c>
      <c r="D1044" s="11"/>
      <c r="E1044" s="8"/>
      <c r="F1044" s="9">
        <v>8899.2000000000007</v>
      </c>
      <c r="I1044" s="7" t="s">
        <v>9</v>
      </c>
      <c r="J1044" s="5" t="s">
        <v>92</v>
      </c>
    </row>
    <row r="1045" spans="1:10">
      <c r="A1045" s="5" t="s">
        <v>1186</v>
      </c>
      <c r="B1045" s="6">
        <v>44838.785356817127</v>
      </c>
      <c r="C1045" s="5" t="s">
        <v>80</v>
      </c>
      <c r="D1045" s="11"/>
      <c r="E1045" s="8"/>
      <c r="F1045" s="9">
        <v>11022.3</v>
      </c>
      <c r="I1045" s="7" t="s">
        <v>9</v>
      </c>
      <c r="J1045" s="5" t="s">
        <v>93</v>
      </c>
    </row>
    <row r="1046" spans="1:10">
      <c r="A1046" s="5" t="s">
        <v>1186</v>
      </c>
      <c r="B1046" s="6">
        <v>44838.785356817127</v>
      </c>
      <c r="C1046" s="5" t="s">
        <v>80</v>
      </c>
      <c r="D1046" s="11"/>
      <c r="E1046" s="8"/>
      <c r="F1046" s="9">
        <v>10787.7</v>
      </c>
      <c r="I1046" s="7" t="s">
        <v>9</v>
      </c>
      <c r="J1046" s="8" t="s">
        <v>94</v>
      </c>
    </row>
    <row r="1047" spans="1:10">
      <c r="A1047" s="5" t="s">
        <v>1186</v>
      </c>
      <c r="B1047" s="6">
        <v>44838.785356817127</v>
      </c>
      <c r="C1047" s="5" t="s">
        <v>80</v>
      </c>
      <c r="D1047" s="11"/>
      <c r="E1047" s="8"/>
      <c r="F1047" s="9">
        <v>901.1</v>
      </c>
      <c r="I1047" s="7" t="s">
        <v>9</v>
      </c>
      <c r="J1047" s="5" t="s">
        <v>86</v>
      </c>
    </row>
    <row r="1048" spans="1:10">
      <c r="A1048" s="5" t="s">
        <v>1186</v>
      </c>
      <c r="B1048" s="6">
        <v>44838.785356817127</v>
      </c>
      <c r="C1048" s="5" t="s">
        <v>80</v>
      </c>
      <c r="D1048" s="11"/>
      <c r="E1048" s="8"/>
      <c r="F1048" s="9">
        <v>12100.5</v>
      </c>
      <c r="I1048" s="7" t="s">
        <v>9</v>
      </c>
      <c r="J1048" s="8" t="s">
        <v>96</v>
      </c>
    </row>
    <row r="1049" spans="1:10">
      <c r="A1049" s="5" t="s">
        <v>1186</v>
      </c>
      <c r="B1049" s="6">
        <v>44838.785356817127</v>
      </c>
      <c r="C1049" s="5" t="s">
        <v>80</v>
      </c>
      <c r="D1049" s="11"/>
      <c r="E1049" s="8"/>
      <c r="F1049" s="9">
        <v>13310.9</v>
      </c>
      <c r="I1049" s="7" t="s">
        <v>9</v>
      </c>
      <c r="J1049" s="8" t="s">
        <v>97</v>
      </c>
    </row>
    <row r="1050" spans="1:10">
      <c r="A1050" s="5" t="s">
        <v>1186</v>
      </c>
      <c r="B1050" s="6">
        <v>44838.785356817127</v>
      </c>
      <c r="C1050" s="5" t="s">
        <v>80</v>
      </c>
      <c r="D1050" s="11"/>
      <c r="E1050" s="8"/>
      <c r="F1050" s="9">
        <v>14003.5</v>
      </c>
      <c r="I1050" s="7" t="s">
        <v>9</v>
      </c>
      <c r="J1050" s="8" t="s">
        <v>98</v>
      </c>
    </row>
    <row r="1051" spans="1:10">
      <c r="A1051" s="5" t="s">
        <v>1186</v>
      </c>
      <c r="B1051" s="6">
        <v>44838.785356817127</v>
      </c>
      <c r="C1051" s="5" t="s">
        <v>80</v>
      </c>
      <c r="D1051" s="11"/>
      <c r="E1051" s="8"/>
      <c r="F1051" s="9">
        <v>11045.5</v>
      </c>
      <c r="I1051" s="7" t="s">
        <v>9</v>
      </c>
      <c r="J1051" s="8" t="s">
        <v>99</v>
      </c>
    </row>
    <row r="1052" spans="1:10">
      <c r="A1052" s="5" t="s">
        <v>1186</v>
      </c>
      <c r="B1052" s="6">
        <v>44838.785356817127</v>
      </c>
      <c r="C1052" s="5" t="s">
        <v>80</v>
      </c>
      <c r="D1052" s="11"/>
      <c r="E1052" s="8"/>
      <c r="F1052" s="9">
        <v>16001.2</v>
      </c>
      <c r="I1052" s="7" t="s">
        <v>9</v>
      </c>
      <c r="J1052" s="8" t="s">
        <v>100</v>
      </c>
    </row>
    <row r="1053" spans="1:10">
      <c r="A1053" s="5" t="s">
        <v>1186</v>
      </c>
      <c r="B1053" s="6">
        <v>44838.785356817127</v>
      </c>
      <c r="C1053" s="5" t="s">
        <v>80</v>
      </c>
      <c r="D1053" s="11"/>
      <c r="E1053" s="8"/>
      <c r="F1053" s="9">
        <v>42229</v>
      </c>
      <c r="I1053" s="7" t="s">
        <v>9</v>
      </c>
      <c r="J1053" s="8" t="s">
        <v>84</v>
      </c>
    </row>
    <row r="1054" spans="1:10">
      <c r="A1054" s="10" t="s">
        <v>15</v>
      </c>
      <c r="B1054" s="3"/>
      <c r="C1054" s="3"/>
      <c r="D1054" s="11"/>
      <c r="E1054" s="8"/>
      <c r="F1054" s="33">
        <f>SUM(F1021:G1053)</f>
        <v>178192.4</v>
      </c>
      <c r="H1054" s="9"/>
      <c r="I1054" s="7"/>
      <c r="J1054" s="8"/>
    </row>
    <row r="1055" spans="1:10" ht="15.75">
      <c r="A1055" s="12" t="s">
        <v>16</v>
      </c>
      <c r="B1055" s="12" t="s">
        <v>17</v>
      </c>
      <c r="C1055" s="12" t="s">
        <v>18</v>
      </c>
      <c r="D1055" s="21">
        <v>111945373</v>
      </c>
      <c r="E1055" s="8"/>
      <c r="H1055" s="9"/>
      <c r="I1055" s="7"/>
      <c r="J1055" s="8"/>
    </row>
    <row r="1058" spans="1:10">
      <c r="A1058" s="1" t="s">
        <v>0</v>
      </c>
      <c r="B1058" s="2"/>
      <c r="C1058" s="2"/>
      <c r="D1058" s="2"/>
      <c r="E1058" s="2"/>
      <c r="F1058" s="2"/>
      <c r="G1058" s="2"/>
      <c r="H1058" s="2"/>
      <c r="I1058" s="2"/>
      <c r="J1058" s="2"/>
    </row>
    <row r="1059" spans="1:10">
      <c r="A1059" s="3" t="s">
        <v>1205</v>
      </c>
      <c r="B1059" s="2"/>
      <c r="C1059" s="2"/>
      <c r="D1059" s="2"/>
      <c r="E1059" s="2"/>
      <c r="F1059" s="2"/>
      <c r="G1059" s="2"/>
      <c r="H1059" s="2"/>
      <c r="I1059" s="2"/>
      <c r="J1059" s="2"/>
    </row>
    <row r="1060" spans="1:10">
      <c r="A1060" s="103" t="s">
        <v>0</v>
      </c>
      <c r="B1060" s="103" t="s">
        <v>2</v>
      </c>
      <c r="C1060" s="103" t="s">
        <v>3</v>
      </c>
      <c r="D1060" s="103" t="s">
        <v>4</v>
      </c>
      <c r="E1060" s="103" t="s">
        <v>5</v>
      </c>
      <c r="F1060" s="105" t="s">
        <v>6</v>
      </c>
      <c r="G1060" s="106"/>
      <c r="H1060" s="107"/>
      <c r="I1060" s="103" t="s">
        <v>7</v>
      </c>
      <c r="J1060" s="103" t="s">
        <v>8</v>
      </c>
    </row>
    <row r="1061" spans="1:10">
      <c r="A1061" s="104"/>
      <c r="B1061" s="104"/>
      <c r="C1061" s="104"/>
      <c r="D1061" s="104"/>
      <c r="E1061" s="104"/>
      <c r="F1061" s="46" t="s">
        <v>9</v>
      </c>
      <c r="G1061" s="46" t="s">
        <v>10</v>
      </c>
      <c r="H1061" s="46" t="s">
        <v>11</v>
      </c>
      <c r="I1061" s="104"/>
      <c r="J1061" s="104"/>
    </row>
    <row r="1062" spans="1:10">
      <c r="A1062" s="5" t="s">
        <v>1220</v>
      </c>
      <c r="B1062" s="6">
        <v>44839.816400648146</v>
      </c>
      <c r="C1062" s="5" t="s">
        <v>80</v>
      </c>
      <c r="D1062" s="13">
        <v>45122985314</v>
      </c>
      <c r="E1062" s="8" t="s">
        <v>222</v>
      </c>
      <c r="H1062" s="9">
        <v>3677.16</v>
      </c>
      <c r="I1062" s="5" t="s">
        <v>22</v>
      </c>
      <c r="J1062" s="5" t="s">
        <v>83</v>
      </c>
    </row>
    <row r="1063" spans="1:10">
      <c r="A1063" s="5" t="s">
        <v>1220</v>
      </c>
      <c r="B1063" s="6">
        <v>44839.816400648146</v>
      </c>
      <c r="C1063" s="5" t="s">
        <v>80</v>
      </c>
      <c r="D1063" s="13">
        <v>45122990995</v>
      </c>
      <c r="E1063" s="8" t="s">
        <v>81</v>
      </c>
      <c r="H1063" s="9">
        <v>384.94</v>
      </c>
      <c r="I1063" s="5" t="s">
        <v>22</v>
      </c>
      <c r="J1063" s="5" t="s">
        <v>225</v>
      </c>
    </row>
    <row r="1064" spans="1:10">
      <c r="A1064" s="5" t="s">
        <v>1220</v>
      </c>
      <c r="B1064" s="6">
        <v>44839.816400648146</v>
      </c>
      <c r="C1064" s="5" t="s">
        <v>80</v>
      </c>
      <c r="D1064" s="13">
        <v>45122991606</v>
      </c>
      <c r="E1064" s="8" t="s">
        <v>81</v>
      </c>
      <c r="H1064" s="9">
        <v>562.75</v>
      </c>
      <c r="I1064" s="5" t="s">
        <v>22</v>
      </c>
      <c r="J1064" s="5" t="s">
        <v>225</v>
      </c>
    </row>
    <row r="1065" spans="1:10">
      <c r="A1065" s="5" t="s">
        <v>1220</v>
      </c>
      <c r="B1065" s="6">
        <v>44839.816400648146</v>
      </c>
      <c r="C1065" s="5" t="s">
        <v>80</v>
      </c>
      <c r="D1065" s="13">
        <v>45143241174</v>
      </c>
      <c r="E1065" s="8" t="s">
        <v>81</v>
      </c>
      <c r="H1065" s="9">
        <v>1014.54</v>
      </c>
      <c r="I1065" s="5" t="s">
        <v>22</v>
      </c>
      <c r="J1065" s="5" t="s">
        <v>225</v>
      </c>
    </row>
    <row r="1066" spans="1:10">
      <c r="A1066" s="5" t="s">
        <v>1220</v>
      </c>
      <c r="B1066" s="6">
        <v>44839.816400648146</v>
      </c>
      <c r="C1066" s="5" t="s">
        <v>80</v>
      </c>
      <c r="D1066" s="13">
        <v>45113002696</v>
      </c>
      <c r="E1066" s="8" t="s">
        <v>81</v>
      </c>
      <c r="H1066" s="9">
        <v>143.94999999999999</v>
      </c>
      <c r="I1066" s="5" t="s">
        <v>22</v>
      </c>
      <c r="J1066" s="5" t="s">
        <v>225</v>
      </c>
    </row>
    <row r="1067" spans="1:10">
      <c r="A1067" s="5" t="s">
        <v>1220</v>
      </c>
      <c r="B1067" s="6">
        <v>44839.816400648146</v>
      </c>
      <c r="C1067" s="5" t="s">
        <v>80</v>
      </c>
      <c r="D1067" s="13">
        <v>45162963679</v>
      </c>
      <c r="E1067" s="8" t="s">
        <v>81</v>
      </c>
      <c r="H1067" s="9">
        <v>34890.5</v>
      </c>
      <c r="I1067" s="5" t="s">
        <v>22</v>
      </c>
      <c r="J1067" s="5" t="s">
        <v>83</v>
      </c>
    </row>
    <row r="1068" spans="1:10">
      <c r="A1068" s="5" t="s">
        <v>1220</v>
      </c>
      <c r="B1068" s="6">
        <v>44839.816400648146</v>
      </c>
      <c r="C1068" s="5" t="s">
        <v>80</v>
      </c>
      <c r="D1068" s="11">
        <v>257347</v>
      </c>
      <c r="E1068" s="8" t="s">
        <v>81</v>
      </c>
      <c r="H1068" s="9">
        <v>72000</v>
      </c>
      <c r="I1068" s="5" t="s">
        <v>22</v>
      </c>
      <c r="J1068" s="8" t="s">
        <v>84</v>
      </c>
    </row>
    <row r="1069" spans="1:10">
      <c r="A1069" s="5" t="s">
        <v>1221</v>
      </c>
      <c r="B1069" s="6">
        <v>44839.816400648146</v>
      </c>
      <c r="C1069" s="5" t="s">
        <v>80</v>
      </c>
      <c r="D1069" s="11"/>
      <c r="E1069" s="8"/>
      <c r="F1069" s="9">
        <v>8391.2000000000007</v>
      </c>
      <c r="I1069" s="7" t="s">
        <v>9</v>
      </c>
      <c r="J1069" s="8" t="s">
        <v>97</v>
      </c>
    </row>
    <row r="1070" spans="1:10">
      <c r="A1070" s="5" t="s">
        <v>1220</v>
      </c>
      <c r="B1070" s="6">
        <v>44839.816400648146</v>
      </c>
      <c r="C1070" s="5" t="s">
        <v>80</v>
      </c>
      <c r="D1070" s="11"/>
      <c r="E1070" s="8"/>
      <c r="F1070" s="9">
        <v>6530.3</v>
      </c>
      <c r="I1070" s="7" t="s">
        <v>9</v>
      </c>
      <c r="J1070" s="5" t="s">
        <v>87</v>
      </c>
    </row>
    <row r="1071" spans="1:10">
      <c r="A1071" s="5" t="s">
        <v>1220</v>
      </c>
      <c r="B1071" s="6">
        <v>44839.816400648146</v>
      </c>
      <c r="C1071" s="5" t="s">
        <v>80</v>
      </c>
      <c r="D1071" s="11"/>
      <c r="E1071" s="8"/>
      <c r="F1071" s="9">
        <v>3855.6</v>
      </c>
      <c r="I1071" s="7" t="s">
        <v>9</v>
      </c>
      <c r="J1071" s="8" t="s">
        <v>89</v>
      </c>
    </row>
    <row r="1072" spans="1:10">
      <c r="A1072" s="5" t="s">
        <v>1220</v>
      </c>
      <c r="B1072" s="6">
        <v>44839.816400648146</v>
      </c>
      <c r="C1072" s="5" t="s">
        <v>80</v>
      </c>
      <c r="D1072" s="11"/>
      <c r="E1072" s="8"/>
      <c r="F1072" s="9">
        <v>72817</v>
      </c>
      <c r="I1072" s="7" t="s">
        <v>9</v>
      </c>
      <c r="J1072" s="5" t="s">
        <v>83</v>
      </c>
    </row>
    <row r="1073" spans="1:10">
      <c r="A1073" s="5" t="s">
        <v>1220</v>
      </c>
      <c r="B1073" s="6">
        <v>44839.816400648146</v>
      </c>
      <c r="C1073" s="5" t="s">
        <v>80</v>
      </c>
      <c r="D1073" s="11"/>
      <c r="E1073" s="8"/>
      <c r="F1073" s="9">
        <v>10147.299999999999</v>
      </c>
      <c r="I1073" s="7" t="s">
        <v>9</v>
      </c>
      <c r="J1073" s="8" t="s">
        <v>90</v>
      </c>
    </row>
    <row r="1074" spans="1:10">
      <c r="A1074" s="5" t="s">
        <v>1220</v>
      </c>
      <c r="B1074" s="6">
        <v>44839.816400648146</v>
      </c>
      <c r="C1074" s="5" t="s">
        <v>80</v>
      </c>
      <c r="D1074" s="11"/>
      <c r="E1074" s="8"/>
      <c r="F1074" s="9">
        <v>3644.7</v>
      </c>
      <c r="I1074" s="7" t="s">
        <v>9</v>
      </c>
      <c r="J1074" s="5" t="s">
        <v>91</v>
      </c>
    </row>
    <row r="1075" spans="1:10">
      <c r="A1075" s="5" t="s">
        <v>1220</v>
      </c>
      <c r="B1075" s="6">
        <v>44839.816400648146</v>
      </c>
      <c r="C1075" s="5" t="s">
        <v>80</v>
      </c>
      <c r="D1075" s="11"/>
      <c r="E1075" s="8"/>
      <c r="F1075" s="9">
        <v>5088.2</v>
      </c>
      <c r="I1075" s="7" t="s">
        <v>9</v>
      </c>
      <c r="J1075" s="5" t="s">
        <v>92</v>
      </c>
    </row>
    <row r="1076" spans="1:10">
      <c r="A1076" s="5" t="s">
        <v>1220</v>
      </c>
      <c r="B1076" s="6">
        <v>44839.816400648146</v>
      </c>
      <c r="C1076" s="5" t="s">
        <v>80</v>
      </c>
      <c r="D1076" s="11"/>
      <c r="E1076" s="8"/>
      <c r="F1076" s="9">
        <v>8441.9</v>
      </c>
      <c r="I1076" s="7" t="s">
        <v>9</v>
      </c>
      <c r="J1076" s="5" t="s">
        <v>93</v>
      </c>
    </row>
    <row r="1077" spans="1:10">
      <c r="A1077" s="5" t="s">
        <v>1220</v>
      </c>
      <c r="B1077" s="6">
        <v>44839.816400648146</v>
      </c>
      <c r="C1077" s="5" t="s">
        <v>80</v>
      </c>
      <c r="D1077" s="11"/>
      <c r="E1077" s="8"/>
      <c r="F1077" s="9">
        <v>10644.7</v>
      </c>
      <c r="I1077" s="7" t="s">
        <v>9</v>
      </c>
      <c r="J1077" s="8" t="s">
        <v>94</v>
      </c>
    </row>
    <row r="1078" spans="1:10">
      <c r="A1078" s="5" t="s">
        <v>1220</v>
      </c>
      <c r="B1078" s="6">
        <v>44839.816400648146</v>
      </c>
      <c r="C1078" s="5" t="s">
        <v>80</v>
      </c>
      <c r="D1078" s="11"/>
      <c r="E1078" s="8"/>
      <c r="F1078" s="9">
        <v>12046.6</v>
      </c>
      <c r="I1078" s="7" t="s">
        <v>9</v>
      </c>
      <c r="J1078" s="5" t="s">
        <v>86</v>
      </c>
    </row>
    <row r="1079" spans="1:10">
      <c r="A1079" s="5" t="s">
        <v>1220</v>
      </c>
      <c r="B1079" s="6">
        <v>44839.816400648146</v>
      </c>
      <c r="C1079" s="5" t="s">
        <v>80</v>
      </c>
      <c r="D1079" s="11"/>
      <c r="E1079" s="8"/>
      <c r="F1079" s="9">
        <v>15734.7</v>
      </c>
      <c r="I1079" s="7" t="s">
        <v>9</v>
      </c>
      <c r="J1079" s="5" t="s">
        <v>95</v>
      </c>
    </row>
    <row r="1080" spans="1:10">
      <c r="A1080" s="5" t="s">
        <v>1220</v>
      </c>
      <c r="B1080" s="6">
        <v>44839.816400648146</v>
      </c>
      <c r="C1080" s="5" t="s">
        <v>80</v>
      </c>
      <c r="D1080" s="11"/>
      <c r="E1080" s="8"/>
      <c r="F1080" s="9">
        <v>8391.9</v>
      </c>
      <c r="I1080" s="7" t="s">
        <v>9</v>
      </c>
      <c r="J1080" s="8" t="s">
        <v>96</v>
      </c>
    </row>
    <row r="1081" spans="1:10">
      <c r="A1081" s="5" t="s">
        <v>1220</v>
      </c>
      <c r="B1081" s="6">
        <v>44839.816400648146</v>
      </c>
      <c r="C1081" s="5" t="s">
        <v>80</v>
      </c>
      <c r="D1081" s="11"/>
      <c r="E1081" s="8"/>
      <c r="F1081" s="9">
        <v>6194.2</v>
      </c>
      <c r="I1081" s="7" t="s">
        <v>9</v>
      </c>
      <c r="J1081" s="8" t="s">
        <v>98</v>
      </c>
    </row>
    <row r="1082" spans="1:10">
      <c r="A1082" s="5" t="s">
        <v>1220</v>
      </c>
      <c r="B1082" s="6">
        <v>44839.816400648146</v>
      </c>
      <c r="C1082" s="5" t="s">
        <v>80</v>
      </c>
      <c r="D1082" s="11"/>
      <c r="E1082" s="8"/>
      <c r="F1082" s="9">
        <v>12928.8</v>
      </c>
      <c r="I1082" s="7" t="s">
        <v>9</v>
      </c>
      <c r="J1082" s="8" t="s">
        <v>416</v>
      </c>
    </row>
    <row r="1083" spans="1:10">
      <c r="A1083" s="5" t="s">
        <v>1220</v>
      </c>
      <c r="B1083" s="6">
        <v>44839.816400648146</v>
      </c>
      <c r="C1083" s="5" t="s">
        <v>80</v>
      </c>
      <c r="D1083" s="11"/>
      <c r="E1083" s="8"/>
      <c r="F1083" s="9">
        <v>12483.3</v>
      </c>
      <c r="I1083" s="7" t="s">
        <v>9</v>
      </c>
      <c r="J1083" s="8" t="s">
        <v>99</v>
      </c>
    </row>
    <row r="1084" spans="1:10">
      <c r="A1084" s="5" t="s">
        <v>1220</v>
      </c>
      <c r="B1084" s="6">
        <v>44839.816400648146</v>
      </c>
      <c r="C1084" s="5" t="s">
        <v>80</v>
      </c>
      <c r="D1084" s="11"/>
      <c r="E1084" s="8"/>
      <c r="F1084" s="9">
        <v>8457.7999999999993</v>
      </c>
      <c r="I1084" s="7" t="s">
        <v>9</v>
      </c>
      <c r="J1084" s="8" t="s">
        <v>100</v>
      </c>
    </row>
    <row r="1085" spans="1:10">
      <c r="A1085" s="5" t="s">
        <v>1220</v>
      </c>
      <c r="B1085" s="6">
        <v>44839.816400648146</v>
      </c>
      <c r="C1085" s="5" t="s">
        <v>80</v>
      </c>
      <c r="D1085" s="11"/>
      <c r="E1085" s="8"/>
      <c r="F1085" s="9">
        <v>5761.6</v>
      </c>
      <c r="I1085" s="7" t="s">
        <v>9</v>
      </c>
      <c r="J1085" s="8" t="s">
        <v>375</v>
      </c>
    </row>
    <row r="1086" spans="1:10">
      <c r="A1086" s="5" t="s">
        <v>1220</v>
      </c>
      <c r="B1086" s="6">
        <v>44839.816400648146</v>
      </c>
      <c r="C1086" s="5" t="s">
        <v>80</v>
      </c>
      <c r="D1086" s="11"/>
      <c r="E1086" s="8"/>
      <c r="F1086" s="9">
        <v>72262.7</v>
      </c>
      <c r="I1086" s="7" t="s">
        <v>9</v>
      </c>
      <c r="J1086" s="8" t="s">
        <v>84</v>
      </c>
    </row>
    <row r="1087" spans="1:10">
      <c r="A1087" s="10" t="s">
        <v>15</v>
      </c>
      <c r="B1087" s="3"/>
      <c r="C1087" s="3"/>
      <c r="D1087" s="16">
        <f>264682.5+19140</f>
        <v>283822.5</v>
      </c>
      <c r="E1087" s="8"/>
      <c r="F1087" s="33">
        <f>SUM(F1062:G1086)</f>
        <v>283822.5</v>
      </c>
      <c r="H1087" s="9"/>
      <c r="I1087" s="7"/>
      <c r="J1087" s="8"/>
    </row>
    <row r="1088" spans="1:10">
      <c r="A1088" s="12" t="s">
        <v>16</v>
      </c>
      <c r="B1088" s="12" t="s">
        <v>17</v>
      </c>
      <c r="C1088" s="12" t="s">
        <v>18</v>
      </c>
      <c r="D1088" s="11"/>
      <c r="E1088" s="8"/>
      <c r="H1088" s="9"/>
      <c r="I1088" s="7"/>
      <c r="J1088" s="8"/>
    </row>
    <row r="1089" spans="1:10" ht="15.75">
      <c r="D1089" s="21">
        <v>111957839</v>
      </c>
    </row>
    <row r="1090" spans="1:10" ht="15.75">
      <c r="D1090" s="21">
        <v>111958498</v>
      </c>
    </row>
    <row r="1092" spans="1:10">
      <c r="A1092" s="1" t="s">
        <v>0</v>
      </c>
      <c r="B1092" s="2"/>
      <c r="C1092" s="2"/>
      <c r="D1092" s="2"/>
      <c r="E1092" s="2"/>
      <c r="F1092" s="2"/>
      <c r="G1092" s="2"/>
      <c r="H1092" s="2"/>
      <c r="I1092" s="2"/>
      <c r="J1092" s="2"/>
    </row>
    <row r="1093" spans="1:10">
      <c r="A1093" s="3" t="s">
        <v>1239</v>
      </c>
      <c r="B1093" s="2"/>
      <c r="C1093" s="2"/>
      <c r="D1093" s="2"/>
      <c r="E1093" s="2"/>
      <c r="F1093" s="2"/>
      <c r="G1093" s="2"/>
      <c r="H1093" s="2"/>
      <c r="I1093" s="2"/>
      <c r="J1093" s="2"/>
    </row>
    <row r="1094" spans="1:10">
      <c r="A1094" s="103" t="s">
        <v>0</v>
      </c>
      <c r="B1094" s="103" t="s">
        <v>2</v>
      </c>
      <c r="C1094" s="103" t="s">
        <v>3</v>
      </c>
      <c r="D1094" s="103" t="s">
        <v>4</v>
      </c>
      <c r="E1094" s="103" t="s">
        <v>5</v>
      </c>
      <c r="F1094" s="105" t="s">
        <v>6</v>
      </c>
      <c r="G1094" s="106"/>
      <c r="H1094" s="107"/>
      <c r="I1094" s="103" t="s">
        <v>7</v>
      </c>
      <c r="J1094" s="103" t="s">
        <v>8</v>
      </c>
    </row>
    <row r="1095" spans="1:10">
      <c r="A1095" s="104"/>
      <c r="B1095" s="104"/>
      <c r="C1095" s="104"/>
      <c r="D1095" s="104"/>
      <c r="E1095" s="104"/>
      <c r="F1095" s="46" t="s">
        <v>9</v>
      </c>
      <c r="G1095" s="46" t="s">
        <v>10</v>
      </c>
      <c r="H1095" s="46" t="s">
        <v>11</v>
      </c>
      <c r="I1095" s="104"/>
      <c r="J1095" s="104"/>
    </row>
    <row r="1096" spans="1:10">
      <c r="A1096" s="5" t="s">
        <v>1254</v>
      </c>
      <c r="B1096" s="6">
        <v>44840.804242372687</v>
      </c>
      <c r="C1096" s="5" t="s">
        <v>80</v>
      </c>
      <c r="D1096" s="11"/>
      <c r="E1096" s="8"/>
      <c r="G1096" s="9">
        <v>727.89</v>
      </c>
      <c r="I1096" s="7" t="s">
        <v>10</v>
      </c>
      <c r="J1096" s="5" t="s">
        <v>83</v>
      </c>
    </row>
    <row r="1097" spans="1:10">
      <c r="A1097" s="5" t="s">
        <v>1254</v>
      </c>
      <c r="B1097" s="6">
        <v>44840.804242372687</v>
      </c>
      <c r="C1097" s="5" t="s">
        <v>80</v>
      </c>
      <c r="D1097" s="11">
        <v>23893535</v>
      </c>
      <c r="E1097" s="8" t="s">
        <v>184</v>
      </c>
      <c r="H1097" s="9">
        <v>1868.75</v>
      </c>
      <c r="I1097" s="5" t="s">
        <v>22</v>
      </c>
      <c r="J1097" s="5" t="s">
        <v>225</v>
      </c>
    </row>
    <row r="1098" spans="1:10">
      <c r="A1098" s="5" t="s">
        <v>1254</v>
      </c>
      <c r="B1098" s="6">
        <v>44840.804242372687</v>
      </c>
      <c r="C1098" s="5" t="s">
        <v>80</v>
      </c>
      <c r="D1098" s="13">
        <v>45152866373</v>
      </c>
      <c r="E1098" s="8" t="s">
        <v>81</v>
      </c>
      <c r="H1098" s="9">
        <v>2786.23</v>
      </c>
      <c r="I1098" s="5" t="s">
        <v>22</v>
      </c>
      <c r="J1098" s="5" t="s">
        <v>83</v>
      </c>
    </row>
    <row r="1099" spans="1:10">
      <c r="A1099" s="5" t="s">
        <v>1254</v>
      </c>
      <c r="B1099" s="6">
        <v>44840.804242372687</v>
      </c>
      <c r="C1099" s="5" t="s">
        <v>80</v>
      </c>
      <c r="D1099" s="13">
        <v>45122993036</v>
      </c>
      <c r="E1099" s="8" t="s">
        <v>81</v>
      </c>
      <c r="H1099" s="9">
        <v>2466.34</v>
      </c>
      <c r="I1099" s="5" t="s">
        <v>22</v>
      </c>
      <c r="J1099" s="5" t="s">
        <v>225</v>
      </c>
    </row>
    <row r="1100" spans="1:10">
      <c r="A1100" s="5" t="s">
        <v>1254</v>
      </c>
      <c r="B1100" s="6">
        <v>44840.804242372687</v>
      </c>
      <c r="C1100" s="5" t="s">
        <v>80</v>
      </c>
      <c r="D1100" s="13">
        <v>51416854364</v>
      </c>
      <c r="E1100" s="8" t="s">
        <v>81</v>
      </c>
      <c r="H1100" s="9">
        <v>786.01</v>
      </c>
      <c r="I1100" s="5" t="s">
        <v>22</v>
      </c>
      <c r="J1100" s="5" t="s">
        <v>225</v>
      </c>
    </row>
    <row r="1101" spans="1:10">
      <c r="A1101" s="5" t="s">
        <v>1254</v>
      </c>
      <c r="B1101" s="6">
        <v>44840.804242372687</v>
      </c>
      <c r="C1101" s="5" t="s">
        <v>80</v>
      </c>
      <c r="D1101" s="13">
        <v>45122992542</v>
      </c>
      <c r="E1101" s="8" t="s">
        <v>81</v>
      </c>
      <c r="H1101" s="9">
        <v>16409.43</v>
      </c>
      <c r="I1101" s="5" t="s">
        <v>22</v>
      </c>
      <c r="J1101" s="5" t="s">
        <v>225</v>
      </c>
    </row>
    <row r="1102" spans="1:10">
      <c r="A1102" s="5" t="s">
        <v>1254</v>
      </c>
      <c r="B1102" s="6">
        <v>44840.804242372687</v>
      </c>
      <c r="C1102" s="5" t="s">
        <v>80</v>
      </c>
      <c r="D1102" s="13">
        <v>45122994096</v>
      </c>
      <c r="E1102" s="8" t="s">
        <v>81</v>
      </c>
      <c r="H1102" s="9">
        <v>1314.35</v>
      </c>
      <c r="I1102" s="5" t="s">
        <v>22</v>
      </c>
      <c r="J1102" s="5" t="s">
        <v>225</v>
      </c>
    </row>
    <row r="1103" spans="1:10">
      <c r="A1103" s="5" t="s">
        <v>1254</v>
      </c>
      <c r="B1103" s="6">
        <v>44840.804242372687</v>
      </c>
      <c r="C1103" s="5" t="s">
        <v>80</v>
      </c>
      <c r="D1103" s="13">
        <v>45143244829</v>
      </c>
      <c r="E1103" s="8" t="s">
        <v>81</v>
      </c>
      <c r="H1103" s="9">
        <v>6812.05</v>
      </c>
      <c r="I1103" s="5" t="s">
        <v>22</v>
      </c>
      <c r="J1103" s="8" t="s">
        <v>84</v>
      </c>
    </row>
    <row r="1104" spans="1:10">
      <c r="A1104" s="5" t="s">
        <v>1254</v>
      </c>
      <c r="B1104" s="6">
        <v>44840.804242372687</v>
      </c>
      <c r="C1104" s="5" t="s">
        <v>80</v>
      </c>
      <c r="D1104" s="13">
        <v>53212088414</v>
      </c>
      <c r="E1104" s="8" t="s">
        <v>81</v>
      </c>
      <c r="H1104" s="9">
        <v>232.08</v>
      </c>
      <c r="I1104" s="5" t="s">
        <v>22</v>
      </c>
      <c r="J1104" s="5" t="s">
        <v>225</v>
      </c>
    </row>
    <row r="1105" spans="1:10">
      <c r="A1105" s="5" t="s">
        <v>1254</v>
      </c>
      <c r="B1105" s="6">
        <v>44840.804242372687</v>
      </c>
      <c r="C1105" s="5" t="s">
        <v>80</v>
      </c>
      <c r="D1105" s="13">
        <v>45113008575</v>
      </c>
      <c r="E1105" s="8" t="s">
        <v>81</v>
      </c>
      <c r="H1105" s="9">
        <v>52.8</v>
      </c>
      <c r="I1105" s="5" t="s">
        <v>22</v>
      </c>
      <c r="J1105" s="5" t="s">
        <v>225</v>
      </c>
    </row>
    <row r="1106" spans="1:10">
      <c r="A1106" s="5" t="s">
        <v>1254</v>
      </c>
      <c r="B1106" s="6">
        <v>44840.804242372687</v>
      </c>
      <c r="C1106" s="5" t="s">
        <v>80</v>
      </c>
      <c r="D1106" s="13">
        <v>45162967037</v>
      </c>
      <c r="E1106" s="8" t="s">
        <v>81</v>
      </c>
      <c r="H1106" s="9">
        <v>305.27999999999997</v>
      </c>
      <c r="I1106" s="5" t="s">
        <v>22</v>
      </c>
      <c r="J1106" s="5" t="s">
        <v>225</v>
      </c>
    </row>
    <row r="1107" spans="1:10">
      <c r="A1107" s="5" t="s">
        <v>1254</v>
      </c>
      <c r="B1107" s="6">
        <v>44840.804242372687</v>
      </c>
      <c r="C1107" s="5" t="s">
        <v>80</v>
      </c>
      <c r="D1107" s="13">
        <v>45143244740</v>
      </c>
      <c r="E1107" s="8" t="s">
        <v>81</v>
      </c>
      <c r="H1107" s="9">
        <v>1201.9000000000001</v>
      </c>
      <c r="I1107" s="5" t="s">
        <v>22</v>
      </c>
      <c r="J1107" s="5" t="s">
        <v>225</v>
      </c>
    </row>
    <row r="1108" spans="1:10">
      <c r="A1108" s="5" t="s">
        <v>1254</v>
      </c>
      <c r="B1108" s="6">
        <v>44840.804242372687</v>
      </c>
      <c r="C1108" s="5" t="s">
        <v>80</v>
      </c>
      <c r="D1108" s="11"/>
      <c r="E1108" s="8"/>
      <c r="F1108" s="9">
        <v>6840</v>
      </c>
      <c r="I1108" s="7" t="s">
        <v>9</v>
      </c>
      <c r="J1108" s="8" t="s">
        <v>90</v>
      </c>
    </row>
    <row r="1109" spans="1:10">
      <c r="A1109" s="5" t="s">
        <v>1254</v>
      </c>
      <c r="B1109" s="6">
        <v>44840.804242372687</v>
      </c>
      <c r="C1109" s="5" t="s">
        <v>80</v>
      </c>
      <c r="D1109" s="11"/>
      <c r="E1109" s="8"/>
      <c r="F1109" s="9">
        <v>4717</v>
      </c>
      <c r="I1109" s="7" t="s">
        <v>9</v>
      </c>
      <c r="J1109" s="5" t="s">
        <v>87</v>
      </c>
    </row>
    <row r="1110" spans="1:10">
      <c r="A1110" s="5" t="s">
        <v>1254</v>
      </c>
      <c r="B1110" s="6">
        <v>44840.804242372687</v>
      </c>
      <c r="C1110" s="5" t="s">
        <v>80</v>
      </c>
      <c r="D1110" s="11"/>
      <c r="E1110" s="8"/>
      <c r="F1110" s="9">
        <v>8372.1</v>
      </c>
      <c r="I1110" s="7" t="s">
        <v>9</v>
      </c>
      <c r="J1110" s="5" t="s">
        <v>88</v>
      </c>
    </row>
    <row r="1111" spans="1:10">
      <c r="A1111" s="5" t="s">
        <v>1254</v>
      </c>
      <c r="B1111" s="6">
        <v>44840.804242372687</v>
      </c>
      <c r="C1111" s="5" t="s">
        <v>80</v>
      </c>
      <c r="D1111" s="11"/>
      <c r="E1111" s="8"/>
      <c r="F1111" s="9">
        <v>16717.7</v>
      </c>
      <c r="I1111" s="7" t="s">
        <v>9</v>
      </c>
      <c r="J1111" s="8" t="s">
        <v>224</v>
      </c>
    </row>
    <row r="1112" spans="1:10">
      <c r="A1112" s="5" t="s">
        <v>1254</v>
      </c>
      <c r="B1112" s="6">
        <v>44840.804242372687</v>
      </c>
      <c r="C1112" s="5" t="s">
        <v>80</v>
      </c>
      <c r="D1112" s="11"/>
      <c r="E1112" s="8"/>
      <c r="F1112" s="9">
        <v>40572.9</v>
      </c>
      <c r="I1112" s="7" t="s">
        <v>9</v>
      </c>
      <c r="J1112" s="5" t="s">
        <v>83</v>
      </c>
    </row>
    <row r="1113" spans="1:10">
      <c r="A1113" s="5" t="s">
        <v>1254</v>
      </c>
      <c r="B1113" s="6">
        <v>44840.804242372687</v>
      </c>
      <c r="C1113" s="5" t="s">
        <v>80</v>
      </c>
      <c r="D1113" s="11"/>
      <c r="E1113" s="8"/>
      <c r="F1113" s="9">
        <v>21197</v>
      </c>
      <c r="I1113" s="7" t="s">
        <v>9</v>
      </c>
      <c r="J1113" s="5" t="s">
        <v>91</v>
      </c>
    </row>
    <row r="1114" spans="1:10">
      <c r="A1114" s="5" t="s">
        <v>1254</v>
      </c>
      <c r="B1114" s="6">
        <v>44840.804242372687</v>
      </c>
      <c r="C1114" s="5" t="s">
        <v>80</v>
      </c>
      <c r="D1114" s="11"/>
      <c r="E1114" s="8"/>
      <c r="F1114" s="9">
        <v>11709</v>
      </c>
      <c r="I1114" s="7" t="s">
        <v>9</v>
      </c>
      <c r="J1114" s="5" t="s">
        <v>92</v>
      </c>
    </row>
    <row r="1115" spans="1:10">
      <c r="A1115" s="5" t="s">
        <v>1254</v>
      </c>
      <c r="B1115" s="6">
        <v>44840.804242372687</v>
      </c>
      <c r="C1115" s="5" t="s">
        <v>80</v>
      </c>
      <c r="D1115" s="11"/>
      <c r="E1115" s="8"/>
      <c r="F1115" s="9">
        <v>16898.3</v>
      </c>
      <c r="I1115" s="7" t="s">
        <v>9</v>
      </c>
      <c r="J1115" s="5" t="s">
        <v>93</v>
      </c>
    </row>
    <row r="1116" spans="1:10">
      <c r="A1116" s="5" t="s">
        <v>1254</v>
      </c>
      <c r="B1116" s="6">
        <v>44840.804242372687</v>
      </c>
      <c r="C1116" s="5" t="s">
        <v>80</v>
      </c>
      <c r="D1116" s="11"/>
      <c r="E1116" s="8"/>
      <c r="F1116" s="9">
        <v>13362.6</v>
      </c>
      <c r="I1116" s="7" t="s">
        <v>9</v>
      </c>
      <c r="J1116" s="8" t="s">
        <v>94</v>
      </c>
    </row>
    <row r="1117" spans="1:10">
      <c r="A1117" s="5" t="s">
        <v>1254</v>
      </c>
      <c r="B1117" s="6">
        <v>44840.804242372687</v>
      </c>
      <c r="C1117" s="5" t="s">
        <v>80</v>
      </c>
      <c r="D1117" s="11"/>
      <c r="E1117" s="8"/>
      <c r="F1117" s="9">
        <v>18881.5</v>
      </c>
      <c r="I1117" s="7" t="s">
        <v>9</v>
      </c>
      <c r="J1117" s="5" t="s">
        <v>86</v>
      </c>
    </row>
    <row r="1118" spans="1:10">
      <c r="A1118" s="5" t="s">
        <v>1254</v>
      </c>
      <c r="B1118" s="6">
        <v>44840.804242372687</v>
      </c>
      <c r="C1118" s="5" t="s">
        <v>80</v>
      </c>
      <c r="D1118" s="11"/>
      <c r="E1118" s="8"/>
      <c r="F1118" s="9">
        <v>9825.9</v>
      </c>
      <c r="I1118" s="7" t="s">
        <v>9</v>
      </c>
      <c r="J1118" s="5" t="s">
        <v>95</v>
      </c>
    </row>
    <row r="1119" spans="1:10">
      <c r="A1119" s="5" t="s">
        <v>1254</v>
      </c>
      <c r="B1119" s="6">
        <v>44840.804242372687</v>
      </c>
      <c r="C1119" s="5" t="s">
        <v>80</v>
      </c>
      <c r="D1119" s="11"/>
      <c r="E1119" s="8"/>
      <c r="F1119" s="9">
        <v>10966.3</v>
      </c>
      <c r="I1119" s="7" t="s">
        <v>9</v>
      </c>
      <c r="J1119" s="8" t="s">
        <v>96</v>
      </c>
    </row>
    <row r="1120" spans="1:10">
      <c r="A1120" s="5" t="s">
        <v>1254</v>
      </c>
      <c r="B1120" s="6">
        <v>44840.804242372687</v>
      </c>
      <c r="C1120" s="5" t="s">
        <v>80</v>
      </c>
      <c r="D1120" s="11"/>
      <c r="E1120" s="8"/>
      <c r="F1120" s="9">
        <v>12242</v>
      </c>
      <c r="I1120" s="7" t="s">
        <v>9</v>
      </c>
      <c r="J1120" s="8" t="s">
        <v>97</v>
      </c>
    </row>
    <row r="1121" spans="1:10">
      <c r="A1121" s="5" t="s">
        <v>1254</v>
      </c>
      <c r="B1121" s="6">
        <v>44840.804242372687</v>
      </c>
      <c r="C1121" s="5" t="s">
        <v>80</v>
      </c>
      <c r="D1121" s="11"/>
      <c r="E1121" s="8"/>
      <c r="F1121" s="9">
        <v>10091.799999999999</v>
      </c>
      <c r="I1121" s="7" t="s">
        <v>9</v>
      </c>
      <c r="J1121" s="8" t="s">
        <v>98</v>
      </c>
    </row>
    <row r="1122" spans="1:10">
      <c r="A1122" s="5" t="s">
        <v>1254</v>
      </c>
      <c r="B1122" s="6">
        <v>44840.804242372687</v>
      </c>
      <c r="C1122" s="5" t="s">
        <v>80</v>
      </c>
      <c r="D1122" s="11"/>
      <c r="E1122" s="8"/>
      <c r="F1122" s="9">
        <v>0.8</v>
      </c>
      <c r="I1122" s="7" t="s">
        <v>9</v>
      </c>
      <c r="J1122" s="8" t="s">
        <v>416</v>
      </c>
    </row>
    <row r="1123" spans="1:10">
      <c r="A1123" s="5" t="s">
        <v>1254</v>
      </c>
      <c r="B1123" s="6">
        <v>44840.804242372687</v>
      </c>
      <c r="C1123" s="5" t="s">
        <v>80</v>
      </c>
      <c r="D1123" s="11"/>
      <c r="E1123" s="8"/>
      <c r="F1123" s="9">
        <v>15705</v>
      </c>
      <c r="I1123" s="7" t="s">
        <v>9</v>
      </c>
      <c r="J1123" s="8" t="s">
        <v>99</v>
      </c>
    </row>
    <row r="1124" spans="1:10">
      <c r="A1124" s="5" t="s">
        <v>1254</v>
      </c>
      <c r="B1124" s="6">
        <v>44840.804242372687</v>
      </c>
      <c r="C1124" s="5" t="s">
        <v>80</v>
      </c>
      <c r="D1124" s="11"/>
      <c r="E1124" s="8"/>
      <c r="F1124" s="9">
        <v>7111.8</v>
      </c>
      <c r="I1124" s="7" t="s">
        <v>9</v>
      </c>
      <c r="J1124" s="8" t="s">
        <v>100</v>
      </c>
    </row>
    <row r="1125" spans="1:10">
      <c r="A1125" s="5" t="s">
        <v>1254</v>
      </c>
      <c r="B1125" s="6">
        <v>44840.804242372687</v>
      </c>
      <c r="C1125" s="5" t="s">
        <v>80</v>
      </c>
      <c r="D1125" s="11"/>
      <c r="E1125" s="8"/>
      <c r="F1125" s="9">
        <v>7613.8</v>
      </c>
      <c r="I1125" s="7" t="s">
        <v>9</v>
      </c>
      <c r="J1125" s="8" t="s">
        <v>375</v>
      </c>
    </row>
    <row r="1126" spans="1:10">
      <c r="A1126" s="5" t="s">
        <v>1254</v>
      </c>
      <c r="B1126" s="6">
        <v>44840.804242372687</v>
      </c>
      <c r="C1126" s="5" t="s">
        <v>80</v>
      </c>
      <c r="D1126" s="11"/>
      <c r="E1126" s="8"/>
      <c r="F1126" s="9">
        <v>57827.199999999997</v>
      </c>
      <c r="I1126" s="7" t="s">
        <v>9</v>
      </c>
      <c r="J1126" s="8" t="s">
        <v>84</v>
      </c>
    </row>
    <row r="1127" spans="1:10">
      <c r="A1127" s="10" t="s">
        <v>15</v>
      </c>
      <c r="B1127" s="3"/>
      <c r="C1127" s="3"/>
      <c r="D1127" s="16">
        <f>283654.99+7725.6</f>
        <v>291380.58999999997</v>
      </c>
      <c r="E1127" s="8"/>
      <c r="F1127" s="34">
        <f>SUM(F1096:G1126)</f>
        <v>291380.58999999991</v>
      </c>
      <c r="H1127" s="9"/>
      <c r="I1127" s="7"/>
      <c r="J1127" s="5"/>
    </row>
    <row r="1128" spans="1:10">
      <c r="A1128" s="12" t="s">
        <v>16</v>
      </c>
      <c r="B1128" s="12" t="s">
        <v>17</v>
      </c>
      <c r="C1128" s="12" t="s">
        <v>18</v>
      </c>
      <c r="D1128" s="11"/>
      <c r="E1128" s="8"/>
      <c r="H1128" s="9"/>
      <c r="I1128" s="7"/>
      <c r="J1128" s="5"/>
    </row>
    <row r="1129" spans="1:10" ht="15.75">
      <c r="D1129" s="21">
        <v>111977106</v>
      </c>
    </row>
    <row r="1130" spans="1:10" ht="15.75">
      <c r="D1130" s="21">
        <v>111977132</v>
      </c>
    </row>
    <row r="1131" spans="1:10">
      <c r="A1131" s="23" t="s">
        <v>1328</v>
      </c>
      <c r="B1131" s="35"/>
      <c r="C1131" s="35"/>
      <c r="D1131" s="35"/>
    </row>
    <row r="1136" spans="1:10">
      <c r="A1136" s="1" t="s">
        <v>0</v>
      </c>
      <c r="B1136" s="2"/>
      <c r="C1136" s="2"/>
      <c r="D1136" s="2"/>
      <c r="E1136" s="2"/>
      <c r="F1136" s="2"/>
      <c r="G1136" s="2"/>
      <c r="H1136" s="2"/>
      <c r="I1136" s="2"/>
      <c r="J1136" s="2"/>
    </row>
    <row r="1137" spans="1:10">
      <c r="A1137" s="3" t="s">
        <v>1270</v>
      </c>
      <c r="B1137" s="2"/>
      <c r="C1137" s="2"/>
      <c r="D1137" s="2"/>
      <c r="E1137" s="2"/>
      <c r="F1137" s="2"/>
      <c r="G1137" s="2"/>
      <c r="H1137" s="2"/>
      <c r="I1137" s="2"/>
      <c r="J1137" s="2"/>
    </row>
    <row r="1138" spans="1:10">
      <c r="A1138" s="103" t="s">
        <v>0</v>
      </c>
      <c r="B1138" s="103" t="s">
        <v>2</v>
      </c>
      <c r="C1138" s="103" t="s">
        <v>3</v>
      </c>
      <c r="D1138" s="103" t="s">
        <v>4</v>
      </c>
      <c r="E1138" s="103" t="s">
        <v>5</v>
      </c>
      <c r="F1138" s="105" t="s">
        <v>6</v>
      </c>
      <c r="G1138" s="106"/>
      <c r="H1138" s="107"/>
      <c r="I1138" s="103" t="s">
        <v>7</v>
      </c>
      <c r="J1138" s="103" t="s">
        <v>8</v>
      </c>
    </row>
    <row r="1139" spans="1:10">
      <c r="A1139" s="104"/>
      <c r="B1139" s="104"/>
      <c r="C1139" s="104"/>
      <c r="D1139" s="104"/>
      <c r="E1139" s="104"/>
      <c r="F1139" s="46" t="s">
        <v>9</v>
      </c>
      <c r="G1139" s="46" t="s">
        <v>10</v>
      </c>
      <c r="H1139" s="46" t="s">
        <v>11</v>
      </c>
      <c r="I1139" s="104"/>
      <c r="J1139" s="104"/>
    </row>
    <row r="1140" spans="1:10">
      <c r="A1140" s="5" t="s">
        <v>1302</v>
      </c>
      <c r="B1140" s="6">
        <v>44842.356969525463</v>
      </c>
      <c r="C1140" s="5" t="s">
        <v>80</v>
      </c>
      <c r="D1140" s="11"/>
      <c r="E1140" s="8"/>
      <c r="G1140" s="9">
        <v>3528.47</v>
      </c>
      <c r="I1140" s="7" t="s">
        <v>10</v>
      </c>
      <c r="J1140" s="5" t="s">
        <v>83</v>
      </c>
    </row>
    <row r="1141" spans="1:10">
      <c r="A1141" s="5" t="s">
        <v>1302</v>
      </c>
      <c r="B1141" s="6">
        <v>44842.356969525463</v>
      </c>
      <c r="C1141" s="5" t="s">
        <v>80</v>
      </c>
      <c r="D1141" s="13">
        <v>45172937034</v>
      </c>
      <c r="E1141" s="8" t="s">
        <v>81</v>
      </c>
      <c r="H1141" s="9">
        <v>29930.5</v>
      </c>
      <c r="I1141" s="5" t="s">
        <v>22</v>
      </c>
      <c r="J1141" s="5" t="s">
        <v>83</v>
      </c>
    </row>
    <row r="1142" spans="1:10">
      <c r="A1142" s="5" t="s">
        <v>1302</v>
      </c>
      <c r="B1142" s="6">
        <v>44842.356969525463</v>
      </c>
      <c r="C1142" s="5" t="s">
        <v>80</v>
      </c>
      <c r="D1142" s="13">
        <v>10300088989</v>
      </c>
      <c r="E1142" s="8" t="s">
        <v>81</v>
      </c>
      <c r="H1142" s="9">
        <v>2880</v>
      </c>
      <c r="I1142" s="5" t="s">
        <v>22</v>
      </c>
      <c r="J1142" s="5" t="s">
        <v>83</v>
      </c>
    </row>
    <row r="1143" spans="1:10">
      <c r="A1143" s="5" t="s">
        <v>1302</v>
      </c>
      <c r="B1143" s="6">
        <v>44842.356969525463</v>
      </c>
      <c r="C1143" s="5" t="s">
        <v>80</v>
      </c>
      <c r="D1143" s="13">
        <v>53312062586</v>
      </c>
      <c r="E1143" s="8" t="s">
        <v>81</v>
      </c>
      <c r="H1143" s="9">
        <v>310</v>
      </c>
      <c r="I1143" s="5" t="s">
        <v>22</v>
      </c>
      <c r="J1143" s="5" t="s">
        <v>225</v>
      </c>
    </row>
    <row r="1144" spans="1:10">
      <c r="A1144" s="5" t="s">
        <v>1302</v>
      </c>
      <c r="B1144" s="6">
        <v>44842.356969525463</v>
      </c>
      <c r="C1144" s="5" t="s">
        <v>80</v>
      </c>
      <c r="D1144" s="13">
        <v>53412061909</v>
      </c>
      <c r="E1144" s="8" t="s">
        <v>81</v>
      </c>
      <c r="H1144" s="9">
        <v>318.8</v>
      </c>
      <c r="I1144" s="5" t="s">
        <v>22</v>
      </c>
      <c r="J1144" s="5" t="s">
        <v>225</v>
      </c>
    </row>
    <row r="1145" spans="1:10">
      <c r="A1145" s="5" t="s">
        <v>1302</v>
      </c>
      <c r="B1145" s="6">
        <v>44842.356969525463</v>
      </c>
      <c r="C1145" s="5" t="s">
        <v>80</v>
      </c>
      <c r="D1145" s="13">
        <v>45132876155</v>
      </c>
      <c r="E1145" s="8" t="s">
        <v>81</v>
      </c>
      <c r="H1145" s="9">
        <v>1780.8</v>
      </c>
      <c r="I1145" s="5" t="s">
        <v>22</v>
      </c>
      <c r="J1145" s="5" t="s">
        <v>225</v>
      </c>
    </row>
    <row r="1146" spans="1:10">
      <c r="A1146" s="5" t="s">
        <v>1302</v>
      </c>
      <c r="B1146" s="6">
        <v>44842.356969525463</v>
      </c>
      <c r="C1146" s="5" t="s">
        <v>80</v>
      </c>
      <c r="D1146" s="13">
        <v>45113011064</v>
      </c>
      <c r="E1146" s="8" t="s">
        <v>81</v>
      </c>
      <c r="H1146" s="9">
        <v>894.8</v>
      </c>
      <c r="I1146" s="5" t="s">
        <v>22</v>
      </c>
      <c r="J1146" s="5" t="s">
        <v>225</v>
      </c>
    </row>
    <row r="1147" spans="1:10">
      <c r="A1147" s="5" t="s">
        <v>1302</v>
      </c>
      <c r="B1147" s="6">
        <v>44842.356969525463</v>
      </c>
      <c r="C1147" s="5" t="s">
        <v>80</v>
      </c>
      <c r="D1147" s="13">
        <v>45113011901</v>
      </c>
      <c r="E1147" s="8" t="s">
        <v>81</v>
      </c>
      <c r="H1147" s="9">
        <v>505.94</v>
      </c>
      <c r="I1147" s="5" t="s">
        <v>22</v>
      </c>
      <c r="J1147" s="5" t="s">
        <v>225</v>
      </c>
    </row>
    <row r="1148" spans="1:10">
      <c r="A1148" s="5" t="s">
        <v>1302</v>
      </c>
      <c r="B1148" s="6">
        <v>44842.356969525463</v>
      </c>
      <c r="C1148" s="5" t="s">
        <v>80</v>
      </c>
      <c r="D1148" s="13">
        <v>45113011778</v>
      </c>
      <c r="E1148" s="8" t="s">
        <v>81</v>
      </c>
      <c r="H1148" s="9">
        <v>231.64</v>
      </c>
      <c r="I1148" s="5" t="s">
        <v>22</v>
      </c>
      <c r="J1148" s="5" t="s">
        <v>225</v>
      </c>
    </row>
    <row r="1149" spans="1:10">
      <c r="A1149" s="5" t="s">
        <v>1302</v>
      </c>
      <c r="B1149" s="6">
        <v>44842.356969525463</v>
      </c>
      <c r="C1149" s="5" t="s">
        <v>80</v>
      </c>
      <c r="D1149" s="13">
        <v>45162967880</v>
      </c>
      <c r="E1149" s="8" t="s">
        <v>81</v>
      </c>
      <c r="H1149" s="9">
        <v>261.57</v>
      </c>
      <c r="I1149" s="5" t="s">
        <v>22</v>
      </c>
      <c r="J1149" s="5" t="s">
        <v>225</v>
      </c>
    </row>
    <row r="1150" spans="1:10">
      <c r="A1150" s="5" t="s">
        <v>1303</v>
      </c>
      <c r="B1150" s="6">
        <v>44842.356969525463</v>
      </c>
      <c r="C1150" s="5" t="s">
        <v>80</v>
      </c>
      <c r="D1150" s="11"/>
      <c r="E1150" s="8"/>
      <c r="F1150" s="9">
        <v>15346.8</v>
      </c>
      <c r="I1150" s="7" t="s">
        <v>9</v>
      </c>
      <c r="J1150" s="5" t="s">
        <v>93</v>
      </c>
    </row>
    <row r="1151" spans="1:10">
      <c r="A1151" s="5" t="s">
        <v>1302</v>
      </c>
      <c r="B1151" s="6">
        <v>44842.356969525463</v>
      </c>
      <c r="C1151" s="5" t="s">
        <v>80</v>
      </c>
      <c r="D1151" s="11"/>
      <c r="E1151" s="8"/>
      <c r="F1151" s="9">
        <v>7393.4</v>
      </c>
      <c r="I1151" s="7" t="s">
        <v>9</v>
      </c>
      <c r="J1151" s="5" t="s">
        <v>87</v>
      </c>
    </row>
    <row r="1152" spans="1:10">
      <c r="A1152" s="5" t="s">
        <v>1302</v>
      </c>
      <c r="B1152" s="6">
        <v>44842.356969525463</v>
      </c>
      <c r="C1152" s="5" t="s">
        <v>80</v>
      </c>
      <c r="D1152" s="11"/>
      <c r="E1152" s="8"/>
      <c r="F1152" s="9">
        <v>20568.3</v>
      </c>
      <c r="I1152" s="7" t="s">
        <v>9</v>
      </c>
      <c r="J1152" s="8" t="s">
        <v>224</v>
      </c>
    </row>
    <row r="1153" spans="1:10">
      <c r="A1153" s="5" t="s">
        <v>1302</v>
      </c>
      <c r="B1153" s="6">
        <v>44842.356969525463</v>
      </c>
      <c r="C1153" s="5" t="s">
        <v>80</v>
      </c>
      <c r="D1153" s="11"/>
      <c r="E1153" s="8"/>
      <c r="F1153" s="9">
        <v>36849.4</v>
      </c>
      <c r="I1153" s="7" t="s">
        <v>9</v>
      </c>
      <c r="J1153" s="5" t="s">
        <v>83</v>
      </c>
    </row>
    <row r="1154" spans="1:10">
      <c r="A1154" s="5" t="s">
        <v>1302</v>
      </c>
      <c r="B1154" s="6">
        <v>44842.356969525463</v>
      </c>
      <c r="C1154" s="5" t="s">
        <v>80</v>
      </c>
      <c r="D1154" s="11"/>
      <c r="E1154" s="8"/>
      <c r="F1154" s="9">
        <v>6998.8</v>
      </c>
      <c r="I1154" s="7" t="s">
        <v>9</v>
      </c>
      <c r="J1154" s="8" t="s">
        <v>90</v>
      </c>
    </row>
    <row r="1155" spans="1:10">
      <c r="A1155" s="5" t="s">
        <v>1302</v>
      </c>
      <c r="B1155" s="6">
        <v>44842.356969525463</v>
      </c>
      <c r="C1155" s="5" t="s">
        <v>80</v>
      </c>
      <c r="D1155" s="11"/>
      <c r="E1155" s="8"/>
      <c r="F1155" s="9">
        <v>11713.5</v>
      </c>
      <c r="I1155" s="7" t="s">
        <v>9</v>
      </c>
      <c r="J1155" s="5" t="s">
        <v>91</v>
      </c>
    </row>
    <row r="1156" spans="1:10">
      <c r="A1156" s="5" t="s">
        <v>1302</v>
      </c>
      <c r="B1156" s="6">
        <v>44842.356969525463</v>
      </c>
      <c r="C1156" s="5" t="s">
        <v>80</v>
      </c>
      <c r="D1156" s="11"/>
      <c r="E1156" s="8"/>
      <c r="F1156" s="9">
        <v>11590</v>
      </c>
      <c r="I1156" s="7" t="s">
        <v>9</v>
      </c>
      <c r="J1156" s="5" t="s">
        <v>92</v>
      </c>
    </row>
    <row r="1157" spans="1:10">
      <c r="A1157" s="5" t="s">
        <v>1302</v>
      </c>
      <c r="B1157" s="6">
        <v>44842.356969525463</v>
      </c>
      <c r="C1157" s="5" t="s">
        <v>80</v>
      </c>
      <c r="D1157" s="11"/>
      <c r="E1157" s="8"/>
      <c r="F1157" s="9">
        <v>13979.7</v>
      </c>
      <c r="I1157" s="7" t="s">
        <v>9</v>
      </c>
      <c r="J1157" s="8" t="s">
        <v>94</v>
      </c>
    </row>
    <row r="1158" spans="1:10">
      <c r="A1158" s="5" t="s">
        <v>1302</v>
      </c>
      <c r="B1158" s="6">
        <v>44842.356969525463</v>
      </c>
      <c r="C1158" s="5" t="s">
        <v>80</v>
      </c>
      <c r="D1158" s="11"/>
      <c r="E1158" s="8"/>
      <c r="F1158" s="9">
        <v>7609.2</v>
      </c>
      <c r="I1158" s="7" t="s">
        <v>9</v>
      </c>
      <c r="J1158" s="5" t="s">
        <v>86</v>
      </c>
    </row>
    <row r="1159" spans="1:10">
      <c r="A1159" s="5" t="s">
        <v>1302</v>
      </c>
      <c r="B1159" s="6">
        <v>44842.356969525463</v>
      </c>
      <c r="C1159" s="5" t="s">
        <v>80</v>
      </c>
      <c r="D1159" s="11"/>
      <c r="E1159" s="8"/>
      <c r="F1159" s="9">
        <v>18801.8</v>
      </c>
      <c r="I1159" s="7" t="s">
        <v>9</v>
      </c>
      <c r="J1159" s="5" t="s">
        <v>95</v>
      </c>
    </row>
    <row r="1160" spans="1:10">
      <c r="A1160" s="5" t="s">
        <v>1302</v>
      </c>
      <c r="B1160" s="6">
        <v>44842.356969525463</v>
      </c>
      <c r="C1160" s="5" t="s">
        <v>80</v>
      </c>
      <c r="D1160" s="11"/>
      <c r="E1160" s="8"/>
      <c r="F1160" s="9">
        <v>7532.9</v>
      </c>
      <c r="I1160" s="7" t="s">
        <v>9</v>
      </c>
      <c r="J1160" s="8" t="s">
        <v>96</v>
      </c>
    </row>
    <row r="1161" spans="1:10">
      <c r="A1161" s="5" t="s">
        <v>1302</v>
      </c>
      <c r="B1161" s="6">
        <v>44842.356969525463</v>
      </c>
      <c r="C1161" s="5" t="s">
        <v>80</v>
      </c>
      <c r="D1161" s="11"/>
      <c r="E1161" s="8"/>
      <c r="F1161" s="9">
        <v>9962.5</v>
      </c>
      <c r="I1161" s="7" t="s">
        <v>9</v>
      </c>
      <c r="J1161" s="8" t="s">
        <v>97</v>
      </c>
    </row>
    <row r="1162" spans="1:10">
      <c r="A1162" s="5" t="s">
        <v>1302</v>
      </c>
      <c r="B1162" s="6">
        <v>44842.356969525463</v>
      </c>
      <c r="C1162" s="5" t="s">
        <v>80</v>
      </c>
      <c r="D1162" s="11"/>
      <c r="E1162" s="8"/>
      <c r="F1162" s="9">
        <v>9467.6</v>
      </c>
      <c r="I1162" s="7" t="s">
        <v>9</v>
      </c>
      <c r="J1162" s="8" t="s">
        <v>98</v>
      </c>
    </row>
    <row r="1163" spans="1:10">
      <c r="A1163" s="5" t="s">
        <v>1302</v>
      </c>
      <c r="B1163" s="6">
        <v>44842.356969525463</v>
      </c>
      <c r="C1163" s="5" t="s">
        <v>80</v>
      </c>
      <c r="D1163" s="11"/>
      <c r="E1163" s="8"/>
      <c r="F1163" s="9">
        <v>12247.3</v>
      </c>
      <c r="I1163" s="7" t="s">
        <v>9</v>
      </c>
      <c r="J1163" s="8" t="s">
        <v>99</v>
      </c>
    </row>
    <row r="1164" spans="1:10">
      <c r="A1164" s="5" t="s">
        <v>1302</v>
      </c>
      <c r="B1164" s="6">
        <v>44842.356969525463</v>
      </c>
      <c r="C1164" s="5" t="s">
        <v>80</v>
      </c>
      <c r="D1164" s="11"/>
      <c r="E1164" s="8"/>
      <c r="F1164" s="9">
        <v>14747.3</v>
      </c>
      <c r="I1164" s="7" t="s">
        <v>9</v>
      </c>
      <c r="J1164" s="8" t="s">
        <v>100</v>
      </c>
    </row>
    <row r="1165" spans="1:10">
      <c r="A1165" s="5" t="s">
        <v>1302</v>
      </c>
      <c r="B1165" s="6">
        <v>44842.356969525463</v>
      </c>
      <c r="C1165" s="5" t="s">
        <v>80</v>
      </c>
      <c r="D1165" s="11"/>
      <c r="E1165" s="8"/>
      <c r="F1165" s="9">
        <v>9764.2000000000007</v>
      </c>
      <c r="I1165" s="7" t="s">
        <v>9</v>
      </c>
      <c r="J1165" s="8" t="s">
        <v>375</v>
      </c>
    </row>
    <row r="1166" spans="1:10">
      <c r="A1166" s="10" t="s">
        <v>15</v>
      </c>
      <c r="B1166" s="3"/>
      <c r="C1166" s="3"/>
      <c r="D1166" s="16">
        <f>217405.17+696</f>
        <v>218101.17</v>
      </c>
      <c r="E1166" s="8"/>
      <c r="F1166" s="22">
        <f>SUM(F1140:G1165)</f>
        <v>218101.16999999998</v>
      </c>
      <c r="H1166" s="9"/>
      <c r="I1166" s="7"/>
      <c r="J1166" s="5"/>
    </row>
    <row r="1167" spans="1:10">
      <c r="A1167" s="12" t="s">
        <v>16</v>
      </c>
      <c r="B1167" s="12" t="s">
        <v>17</v>
      </c>
      <c r="C1167" s="12" t="s">
        <v>18</v>
      </c>
      <c r="D1167" s="11"/>
      <c r="E1167" s="8"/>
      <c r="H1167" s="9"/>
      <c r="I1167" s="7"/>
      <c r="J1167" s="5"/>
    </row>
    <row r="1168" spans="1:10" ht="15.75">
      <c r="A1168" s="5"/>
      <c r="B1168" s="6"/>
      <c r="C1168" s="5"/>
      <c r="D1168" s="21">
        <v>111977107</v>
      </c>
      <c r="E1168" s="8"/>
      <c r="H1168" s="9"/>
      <c r="I1168" s="7"/>
      <c r="J1168" s="5"/>
    </row>
    <row r="1169" spans="1:10" ht="15.75">
      <c r="A1169" s="5"/>
      <c r="B1169" s="6"/>
      <c r="C1169" s="5"/>
      <c r="D1169" s="21">
        <v>111977139</v>
      </c>
      <c r="E1169" s="8"/>
      <c r="H1169" s="9"/>
      <c r="I1169" s="7"/>
      <c r="J1169" s="5"/>
    </row>
    <row r="1170" spans="1:10">
      <c r="A1170" s="5"/>
      <c r="B1170" s="6"/>
      <c r="C1170" s="5"/>
      <c r="D1170" s="11"/>
      <c r="E1170" s="8"/>
      <c r="H1170" s="9"/>
      <c r="I1170" s="7"/>
      <c r="J1170" s="5"/>
    </row>
    <row r="1171" spans="1:10">
      <c r="A1171" s="5" t="s">
        <v>1301</v>
      </c>
      <c r="B1171" s="6">
        <v>44842.5585259375</v>
      </c>
      <c r="C1171" s="5" t="s">
        <v>80</v>
      </c>
      <c r="D1171" s="13">
        <v>45132876673</v>
      </c>
      <c r="E1171" s="8" t="s">
        <v>81</v>
      </c>
      <c r="H1171" s="9">
        <v>1223.0999999999999</v>
      </c>
      <c r="I1171" s="5" t="s">
        <v>22</v>
      </c>
      <c r="J1171" s="8" t="s">
        <v>84</v>
      </c>
    </row>
    <row r="1172" spans="1:10">
      <c r="A1172" s="5" t="s">
        <v>1301</v>
      </c>
      <c r="B1172" s="6">
        <v>44842.5585259375</v>
      </c>
      <c r="C1172" s="5" t="s">
        <v>80</v>
      </c>
      <c r="D1172" s="13">
        <v>451328766731</v>
      </c>
      <c r="E1172" s="8" t="s">
        <v>81</v>
      </c>
      <c r="H1172" s="9">
        <v>17184.599999999999</v>
      </c>
      <c r="I1172" s="5" t="s">
        <v>22</v>
      </c>
      <c r="J1172" s="8" t="s">
        <v>84</v>
      </c>
    </row>
    <row r="1173" spans="1:10">
      <c r="A1173" s="5" t="s">
        <v>1301</v>
      </c>
      <c r="B1173" s="6">
        <v>44842.5585259375</v>
      </c>
      <c r="C1173" s="5" t="s">
        <v>80</v>
      </c>
      <c r="D1173" s="13">
        <v>451328766732</v>
      </c>
      <c r="E1173" s="8" t="s">
        <v>81</v>
      </c>
      <c r="H1173" s="9">
        <v>4305.6000000000004</v>
      </c>
      <c r="I1173" s="5" t="s">
        <v>22</v>
      </c>
      <c r="J1173" s="8" t="s">
        <v>84</v>
      </c>
    </row>
    <row r="1174" spans="1:10">
      <c r="A1174" s="5" t="s">
        <v>1301</v>
      </c>
      <c r="B1174" s="6">
        <v>44842.5585259375</v>
      </c>
      <c r="C1174" s="5" t="s">
        <v>80</v>
      </c>
      <c r="D1174" s="11">
        <v>78773</v>
      </c>
      <c r="E1174" s="8" t="s">
        <v>81</v>
      </c>
      <c r="H1174" s="9">
        <v>74000</v>
      </c>
      <c r="I1174" s="5" t="s">
        <v>22</v>
      </c>
      <c r="J1174" s="8" t="s">
        <v>84</v>
      </c>
    </row>
    <row r="1175" spans="1:10">
      <c r="A1175" s="5" t="s">
        <v>1301</v>
      </c>
      <c r="B1175" s="6">
        <v>44842.5585259375</v>
      </c>
      <c r="C1175" s="5" t="s">
        <v>80</v>
      </c>
      <c r="D1175" s="11">
        <v>78910</v>
      </c>
      <c r="E1175" s="8" t="s">
        <v>81</v>
      </c>
      <c r="H1175" s="9">
        <v>11498.56</v>
      </c>
      <c r="I1175" s="5" t="s">
        <v>22</v>
      </c>
      <c r="J1175" s="8" t="s">
        <v>84</v>
      </c>
    </row>
    <row r="1176" spans="1:10">
      <c r="A1176" s="5" t="s">
        <v>1301</v>
      </c>
      <c r="B1176" s="6">
        <v>44842.5585259375</v>
      </c>
      <c r="C1176" s="5" t="s">
        <v>80</v>
      </c>
      <c r="D1176" s="11">
        <v>409866</v>
      </c>
      <c r="E1176" s="8" t="s">
        <v>81</v>
      </c>
      <c r="H1176" s="9">
        <v>35878.089999999997</v>
      </c>
      <c r="I1176" s="5" t="s">
        <v>22</v>
      </c>
      <c r="J1176" s="5" t="s">
        <v>83</v>
      </c>
    </row>
    <row r="1177" spans="1:10">
      <c r="A1177" s="5" t="s">
        <v>1301</v>
      </c>
      <c r="B1177" s="6">
        <v>44842.5585259375</v>
      </c>
      <c r="C1177" s="5" t="s">
        <v>80</v>
      </c>
      <c r="D1177" s="11">
        <v>409859</v>
      </c>
      <c r="E1177" s="8" t="s">
        <v>47</v>
      </c>
      <c r="H1177" s="9">
        <v>2088</v>
      </c>
      <c r="I1177" s="5" t="s">
        <v>22</v>
      </c>
      <c r="J1177" s="5" t="s">
        <v>83</v>
      </c>
    </row>
    <row r="1178" spans="1:10">
      <c r="A1178" s="5" t="s">
        <v>1301</v>
      </c>
      <c r="B1178" s="6">
        <v>44842.5585259375</v>
      </c>
      <c r="C1178" s="5" t="s">
        <v>80</v>
      </c>
      <c r="D1178" s="11"/>
      <c r="E1178" s="8"/>
      <c r="F1178" s="9">
        <v>43602.6</v>
      </c>
      <c r="I1178" s="7" t="s">
        <v>9</v>
      </c>
      <c r="J1178" s="8" t="s">
        <v>84</v>
      </c>
    </row>
    <row r="1179" spans="1:10">
      <c r="A1179" s="10" t="s">
        <v>15</v>
      </c>
      <c r="B1179" s="3"/>
      <c r="C1179" s="3"/>
      <c r="D1179" s="11"/>
      <c r="E1179" s="8"/>
      <c r="H1179" s="9"/>
      <c r="I1179" s="7"/>
      <c r="J1179" s="5"/>
    </row>
    <row r="1180" spans="1:10">
      <c r="A1180" s="12" t="s">
        <v>16</v>
      </c>
      <c r="B1180" s="12" t="s">
        <v>17</v>
      </c>
      <c r="C1180" s="12" t="s">
        <v>18</v>
      </c>
      <c r="D1180" s="11"/>
      <c r="E1180" s="8"/>
      <c r="H1180" s="9"/>
      <c r="I1180" s="7"/>
      <c r="J1180" s="5"/>
    </row>
    <row r="1181" spans="1:10" ht="15.75">
      <c r="D1181" s="21">
        <v>111977108</v>
      </c>
    </row>
    <row r="1183" spans="1:10">
      <c r="A1183" s="1" t="s">
        <v>0</v>
      </c>
      <c r="B1183" s="2"/>
      <c r="C1183" s="2"/>
      <c r="D1183" s="2"/>
      <c r="E1183" s="2"/>
      <c r="F1183" s="2"/>
      <c r="G1183" s="2"/>
      <c r="H1183" s="2"/>
      <c r="I1183" s="2"/>
      <c r="J1183" s="2"/>
    </row>
    <row r="1184" spans="1:10">
      <c r="A1184" s="3" t="s">
        <v>1337</v>
      </c>
      <c r="B1184" s="2"/>
      <c r="C1184" s="2"/>
      <c r="D1184" s="2"/>
      <c r="E1184" s="2"/>
      <c r="F1184" s="2"/>
      <c r="G1184" s="2"/>
      <c r="H1184" s="2"/>
      <c r="I1184" s="2"/>
      <c r="J1184" s="2"/>
    </row>
    <row r="1185" spans="1:10">
      <c r="A1185" s="103" t="s">
        <v>0</v>
      </c>
      <c r="B1185" s="103" t="s">
        <v>2</v>
      </c>
      <c r="C1185" s="103" t="s">
        <v>3</v>
      </c>
      <c r="D1185" s="103" t="s">
        <v>4</v>
      </c>
      <c r="E1185" s="103" t="s">
        <v>5</v>
      </c>
      <c r="F1185" s="105" t="s">
        <v>6</v>
      </c>
      <c r="G1185" s="106"/>
      <c r="H1185" s="107"/>
      <c r="I1185" s="103" t="s">
        <v>7</v>
      </c>
      <c r="J1185" s="103" t="s">
        <v>8</v>
      </c>
    </row>
    <row r="1186" spans="1:10">
      <c r="A1186" s="104"/>
      <c r="B1186" s="104"/>
      <c r="C1186" s="104"/>
      <c r="D1186" s="104"/>
      <c r="E1186" s="104"/>
      <c r="F1186" s="46" t="s">
        <v>9</v>
      </c>
      <c r="G1186" s="46" t="s">
        <v>10</v>
      </c>
      <c r="H1186" s="46" t="s">
        <v>11</v>
      </c>
      <c r="I1186" s="104"/>
      <c r="J1186" s="104"/>
    </row>
    <row r="1187" spans="1:10">
      <c r="A1187" s="5" t="s">
        <v>1355</v>
      </c>
      <c r="B1187" s="6">
        <v>44844.835495960651</v>
      </c>
      <c r="C1187" s="5" t="s">
        <v>80</v>
      </c>
      <c r="D1187" s="11"/>
      <c r="E1187" s="8"/>
      <c r="G1187" s="9">
        <v>2391.85</v>
      </c>
      <c r="I1187" s="7" t="s">
        <v>10</v>
      </c>
      <c r="J1187" s="5" t="s">
        <v>83</v>
      </c>
    </row>
    <row r="1188" spans="1:10">
      <c r="A1188" s="5" t="s">
        <v>1355</v>
      </c>
      <c r="B1188" s="6">
        <v>44844.835495960651</v>
      </c>
      <c r="C1188" s="5" t="s">
        <v>80</v>
      </c>
      <c r="D1188" s="13">
        <v>45143248655</v>
      </c>
      <c r="E1188" s="8" t="s">
        <v>81</v>
      </c>
      <c r="H1188" s="9">
        <v>5000</v>
      </c>
      <c r="I1188" s="5" t="s">
        <v>22</v>
      </c>
      <c r="J1188" s="8" t="s">
        <v>84</v>
      </c>
    </row>
    <row r="1189" spans="1:10">
      <c r="A1189" s="5" t="s">
        <v>1355</v>
      </c>
      <c r="B1189" s="6">
        <v>44844.835495960651</v>
      </c>
      <c r="C1189" s="5" t="s">
        <v>80</v>
      </c>
      <c r="D1189" s="13">
        <v>45143252351</v>
      </c>
      <c r="E1189" s="8" t="s">
        <v>81</v>
      </c>
      <c r="H1189" s="9">
        <v>2016.05</v>
      </c>
      <c r="I1189" s="5" t="s">
        <v>22</v>
      </c>
      <c r="J1189" s="5" t="s">
        <v>83</v>
      </c>
    </row>
    <row r="1190" spans="1:10">
      <c r="A1190" s="5" t="s">
        <v>1355</v>
      </c>
      <c r="B1190" s="6">
        <v>44844.835495960651</v>
      </c>
      <c r="C1190" s="5" t="s">
        <v>80</v>
      </c>
      <c r="D1190" s="13">
        <v>56310209354</v>
      </c>
      <c r="E1190" s="8" t="s">
        <v>81</v>
      </c>
      <c r="H1190" s="9">
        <v>100</v>
      </c>
      <c r="I1190" s="5" t="s">
        <v>22</v>
      </c>
      <c r="J1190" s="5" t="s">
        <v>225</v>
      </c>
    </row>
    <row r="1191" spans="1:10">
      <c r="A1191" s="5" t="s">
        <v>1355</v>
      </c>
      <c r="B1191" s="6">
        <v>44844.835495960651</v>
      </c>
      <c r="C1191" s="5" t="s">
        <v>80</v>
      </c>
      <c r="D1191" s="13">
        <v>53212092139</v>
      </c>
      <c r="E1191" s="8" t="s">
        <v>81</v>
      </c>
      <c r="H1191" s="9">
        <v>487.91</v>
      </c>
      <c r="I1191" s="5" t="s">
        <v>22</v>
      </c>
      <c r="J1191" s="5" t="s">
        <v>225</v>
      </c>
    </row>
    <row r="1192" spans="1:10">
      <c r="A1192" s="5" t="s">
        <v>1355</v>
      </c>
      <c r="B1192" s="6">
        <v>44844.835495960651</v>
      </c>
      <c r="C1192" s="5" t="s">
        <v>80</v>
      </c>
      <c r="D1192" s="13">
        <v>45143248961</v>
      </c>
      <c r="E1192" s="8" t="s">
        <v>81</v>
      </c>
      <c r="H1192" s="9">
        <v>64.989999999999995</v>
      </c>
      <c r="I1192" s="5" t="s">
        <v>22</v>
      </c>
      <c r="J1192" s="5" t="s">
        <v>225</v>
      </c>
    </row>
    <row r="1193" spans="1:10">
      <c r="A1193" s="5" t="s">
        <v>1355</v>
      </c>
      <c r="B1193" s="6">
        <v>44844.835495960651</v>
      </c>
      <c r="C1193" s="5" t="s">
        <v>80</v>
      </c>
      <c r="D1193" s="13">
        <v>45152873991</v>
      </c>
      <c r="E1193" s="8" t="s">
        <v>81</v>
      </c>
      <c r="H1193" s="9">
        <v>750</v>
      </c>
      <c r="I1193" s="5" t="s">
        <v>22</v>
      </c>
      <c r="J1193" s="5" t="s">
        <v>225</v>
      </c>
    </row>
    <row r="1194" spans="1:10">
      <c r="A1194" s="5" t="s">
        <v>1355</v>
      </c>
      <c r="B1194" s="6">
        <v>44844.835495960651</v>
      </c>
      <c r="C1194" s="5" t="s">
        <v>80</v>
      </c>
      <c r="D1194" s="13">
        <v>45162973099</v>
      </c>
      <c r="E1194" s="8" t="s">
        <v>81</v>
      </c>
      <c r="H1194" s="9">
        <v>2591.46</v>
      </c>
      <c r="I1194" s="5" t="s">
        <v>22</v>
      </c>
      <c r="J1194" s="5" t="s">
        <v>225</v>
      </c>
    </row>
    <row r="1195" spans="1:10">
      <c r="A1195" s="5" t="s">
        <v>1355</v>
      </c>
      <c r="B1195" s="6">
        <v>44844.835495960651</v>
      </c>
      <c r="C1195" s="5" t="s">
        <v>80</v>
      </c>
      <c r="D1195" s="13">
        <v>45113017383</v>
      </c>
      <c r="E1195" s="8" t="s">
        <v>81</v>
      </c>
      <c r="H1195" s="9">
        <v>10702.61</v>
      </c>
      <c r="I1195" s="5" t="s">
        <v>22</v>
      </c>
      <c r="J1195" s="5" t="s">
        <v>225</v>
      </c>
    </row>
    <row r="1196" spans="1:10">
      <c r="A1196" s="5" t="s">
        <v>1355</v>
      </c>
      <c r="B1196" s="6">
        <v>44844.835495960651</v>
      </c>
      <c r="C1196" s="5" t="s">
        <v>80</v>
      </c>
      <c r="D1196" s="13">
        <v>45113017674</v>
      </c>
      <c r="E1196" s="8" t="s">
        <v>81</v>
      </c>
      <c r="H1196" s="9">
        <v>15262.92</v>
      </c>
      <c r="I1196" s="5" t="s">
        <v>22</v>
      </c>
      <c r="J1196" s="5" t="s">
        <v>225</v>
      </c>
    </row>
    <row r="1197" spans="1:10">
      <c r="A1197" s="5" t="s">
        <v>1355</v>
      </c>
      <c r="B1197" s="6">
        <v>44844.835495960651</v>
      </c>
      <c r="C1197" s="5" t="s">
        <v>80</v>
      </c>
      <c r="D1197" s="11"/>
      <c r="E1197" s="8"/>
      <c r="F1197" s="9">
        <v>8629.4</v>
      </c>
      <c r="I1197" s="7" t="s">
        <v>9</v>
      </c>
      <c r="J1197" s="5" t="s">
        <v>87</v>
      </c>
    </row>
    <row r="1198" spans="1:10">
      <c r="A1198" s="5" t="s">
        <v>1355</v>
      </c>
      <c r="B1198" s="6">
        <v>44844.835495960651</v>
      </c>
      <c r="C1198" s="5" t="s">
        <v>80</v>
      </c>
      <c r="D1198" s="11"/>
      <c r="E1198" s="8"/>
      <c r="F1198" s="9">
        <v>32869.9</v>
      </c>
      <c r="I1198" s="7" t="s">
        <v>9</v>
      </c>
      <c r="J1198" s="5" t="s">
        <v>88</v>
      </c>
    </row>
    <row r="1199" spans="1:10">
      <c r="A1199" s="5" t="s">
        <v>1355</v>
      </c>
      <c r="B1199" s="6">
        <v>44844.835495960651</v>
      </c>
      <c r="C1199" s="5" t="s">
        <v>80</v>
      </c>
      <c r="D1199" s="11"/>
      <c r="E1199" s="8"/>
      <c r="F1199" s="9">
        <v>83915.3</v>
      </c>
      <c r="I1199" s="7" t="s">
        <v>9</v>
      </c>
      <c r="J1199" s="8" t="s">
        <v>89</v>
      </c>
    </row>
    <row r="1200" spans="1:10">
      <c r="A1200" s="5" t="s">
        <v>1355</v>
      </c>
      <c r="B1200" s="6">
        <v>44844.835495960651</v>
      </c>
      <c r="C1200" s="5" t="s">
        <v>80</v>
      </c>
      <c r="D1200" s="11"/>
      <c r="E1200" s="8"/>
      <c r="F1200" s="9">
        <v>11688</v>
      </c>
      <c r="I1200" s="7" t="s">
        <v>9</v>
      </c>
      <c r="J1200" s="8" t="s">
        <v>224</v>
      </c>
    </row>
    <row r="1201" spans="1:10">
      <c r="A1201" s="5" t="s">
        <v>1355</v>
      </c>
      <c r="B1201" s="6">
        <v>44844.835495960651</v>
      </c>
      <c r="C1201" s="5" t="s">
        <v>80</v>
      </c>
      <c r="D1201" s="11"/>
      <c r="E1201" s="8"/>
      <c r="F1201" s="9">
        <v>117848.6</v>
      </c>
      <c r="I1201" s="7" t="s">
        <v>9</v>
      </c>
      <c r="J1201" s="5" t="s">
        <v>83</v>
      </c>
    </row>
    <row r="1202" spans="1:10">
      <c r="A1202" s="5" t="s">
        <v>1355</v>
      </c>
      <c r="B1202" s="6">
        <v>44844.835495960651</v>
      </c>
      <c r="C1202" s="5" t="s">
        <v>80</v>
      </c>
      <c r="D1202" s="11"/>
      <c r="E1202" s="8"/>
      <c r="F1202" s="9">
        <v>15181.5</v>
      </c>
      <c r="I1202" s="7" t="s">
        <v>9</v>
      </c>
      <c r="J1202" s="8" t="s">
        <v>90</v>
      </c>
    </row>
    <row r="1203" spans="1:10">
      <c r="A1203" s="5" t="s">
        <v>1355</v>
      </c>
      <c r="B1203" s="6">
        <v>44844.835495960651</v>
      </c>
      <c r="C1203" s="5" t="s">
        <v>80</v>
      </c>
      <c r="D1203" s="11"/>
      <c r="E1203" s="8"/>
      <c r="F1203" s="9">
        <v>10977.5</v>
      </c>
      <c r="I1203" s="7" t="s">
        <v>9</v>
      </c>
      <c r="J1203" s="5" t="s">
        <v>91</v>
      </c>
    </row>
    <row r="1204" spans="1:10">
      <c r="A1204" s="5" t="s">
        <v>1355</v>
      </c>
      <c r="B1204" s="6">
        <v>44844.835495960651</v>
      </c>
      <c r="C1204" s="5" t="s">
        <v>80</v>
      </c>
      <c r="D1204" s="11"/>
      <c r="E1204" s="8"/>
      <c r="F1204" s="9">
        <v>14940</v>
      </c>
      <c r="I1204" s="7" t="s">
        <v>9</v>
      </c>
      <c r="J1204" s="5" t="s">
        <v>92</v>
      </c>
    </row>
    <row r="1205" spans="1:10">
      <c r="A1205" s="5" t="s">
        <v>1355</v>
      </c>
      <c r="B1205" s="6">
        <v>44844.835495960651</v>
      </c>
      <c r="C1205" s="5" t="s">
        <v>80</v>
      </c>
      <c r="D1205" s="11"/>
      <c r="E1205" s="8"/>
      <c r="F1205" s="9">
        <v>18076.7</v>
      </c>
      <c r="I1205" s="7" t="s">
        <v>9</v>
      </c>
      <c r="J1205" s="5" t="s">
        <v>93</v>
      </c>
    </row>
    <row r="1206" spans="1:10">
      <c r="A1206" s="5" t="s">
        <v>1355</v>
      </c>
      <c r="B1206" s="6">
        <v>44844.835495960651</v>
      </c>
      <c r="C1206" s="5" t="s">
        <v>80</v>
      </c>
      <c r="D1206" s="11"/>
      <c r="E1206" s="8"/>
      <c r="F1206" s="9">
        <v>14872.7</v>
      </c>
      <c r="I1206" s="7" t="s">
        <v>9</v>
      </c>
      <c r="J1206" s="8" t="s">
        <v>94</v>
      </c>
    </row>
    <row r="1207" spans="1:10">
      <c r="A1207" s="5" t="s">
        <v>1355</v>
      </c>
      <c r="B1207" s="6">
        <v>44844.835495960651</v>
      </c>
      <c r="C1207" s="5" t="s">
        <v>80</v>
      </c>
      <c r="D1207" s="11"/>
      <c r="E1207" s="8"/>
      <c r="F1207" s="9">
        <v>19352.7</v>
      </c>
      <c r="I1207" s="7" t="s">
        <v>9</v>
      </c>
      <c r="J1207" s="5" t="s">
        <v>86</v>
      </c>
    </row>
    <row r="1208" spans="1:10">
      <c r="A1208" s="5" t="s">
        <v>1355</v>
      </c>
      <c r="B1208" s="6">
        <v>44844.835495960651</v>
      </c>
      <c r="C1208" s="5" t="s">
        <v>80</v>
      </c>
      <c r="D1208" s="11"/>
      <c r="E1208" s="8"/>
      <c r="F1208" s="9">
        <v>72652.100000000006</v>
      </c>
      <c r="I1208" s="7" t="s">
        <v>9</v>
      </c>
      <c r="J1208" s="5" t="s">
        <v>95</v>
      </c>
    </row>
    <row r="1209" spans="1:10">
      <c r="A1209" s="5" t="s">
        <v>1355</v>
      </c>
      <c r="B1209" s="6">
        <v>44844.835495960651</v>
      </c>
      <c r="C1209" s="5" t="s">
        <v>80</v>
      </c>
      <c r="D1209" s="11"/>
      <c r="E1209" s="8"/>
      <c r="F1209" s="9">
        <v>14860.5</v>
      </c>
      <c r="I1209" s="7" t="s">
        <v>9</v>
      </c>
      <c r="J1209" s="8" t="s">
        <v>96</v>
      </c>
    </row>
    <row r="1210" spans="1:10">
      <c r="A1210" s="5" t="s">
        <v>1355</v>
      </c>
      <c r="B1210" s="6">
        <v>44844.835495960651</v>
      </c>
      <c r="C1210" s="5" t="s">
        <v>80</v>
      </c>
      <c r="D1210" s="11"/>
      <c r="E1210" s="8"/>
      <c r="F1210" s="9">
        <v>18863.3</v>
      </c>
      <c r="I1210" s="7" t="s">
        <v>9</v>
      </c>
      <c r="J1210" s="8" t="s">
        <v>97</v>
      </c>
    </row>
    <row r="1211" spans="1:10">
      <c r="A1211" s="5" t="s">
        <v>1355</v>
      </c>
      <c r="B1211" s="6">
        <v>44844.835495960651</v>
      </c>
      <c r="C1211" s="5" t="s">
        <v>80</v>
      </c>
      <c r="D1211" s="11"/>
      <c r="E1211" s="8"/>
      <c r="F1211" s="9">
        <v>8540</v>
      </c>
      <c r="I1211" s="7" t="s">
        <v>9</v>
      </c>
      <c r="J1211" s="8" t="s">
        <v>98</v>
      </c>
    </row>
    <row r="1212" spans="1:10">
      <c r="A1212" s="5" t="s">
        <v>1355</v>
      </c>
      <c r="B1212" s="6">
        <v>44844.835495960651</v>
      </c>
      <c r="C1212" s="5" t="s">
        <v>80</v>
      </c>
      <c r="D1212" s="11"/>
      <c r="E1212" s="8"/>
      <c r="F1212" s="9">
        <v>20982.5</v>
      </c>
      <c r="I1212" s="7" t="s">
        <v>9</v>
      </c>
      <c r="J1212" s="8" t="s">
        <v>100</v>
      </c>
    </row>
    <row r="1213" spans="1:10">
      <c r="A1213" s="5" t="s">
        <v>1355</v>
      </c>
      <c r="B1213" s="6">
        <v>44844.835495960651</v>
      </c>
      <c r="C1213" s="5" t="s">
        <v>80</v>
      </c>
      <c r="D1213" s="11"/>
      <c r="E1213" s="8"/>
      <c r="F1213" s="9">
        <v>12710.5</v>
      </c>
      <c r="I1213" s="7" t="s">
        <v>9</v>
      </c>
      <c r="J1213" s="8" t="s">
        <v>375</v>
      </c>
    </row>
    <row r="1214" spans="1:10">
      <c r="A1214" s="5" t="s">
        <v>1355</v>
      </c>
      <c r="B1214" s="6">
        <v>44844.835495960651</v>
      </c>
      <c r="C1214" s="5" t="s">
        <v>80</v>
      </c>
      <c r="D1214" s="11"/>
      <c r="E1214" s="8"/>
      <c r="F1214" s="9">
        <v>135691.20000000001</v>
      </c>
      <c r="I1214" s="7" t="s">
        <v>9</v>
      </c>
      <c r="J1214" s="8" t="s">
        <v>84</v>
      </c>
    </row>
    <row r="1215" spans="1:10">
      <c r="A1215" s="10" t="s">
        <v>15</v>
      </c>
      <c r="B1215" s="3"/>
      <c r="C1215" s="3"/>
      <c r="D1215" s="16">
        <f>592170.65+42873.6</f>
        <v>635044.25</v>
      </c>
      <c r="E1215" s="8"/>
      <c r="F1215" s="34">
        <f>SUM(F1187:G1214)</f>
        <v>635044.25000000012</v>
      </c>
      <c r="H1215" s="9"/>
      <c r="I1215" s="7"/>
      <c r="J1215" s="5"/>
    </row>
    <row r="1216" spans="1:10">
      <c r="A1216" s="12" t="s">
        <v>16</v>
      </c>
      <c r="B1216" s="12" t="s">
        <v>17</v>
      </c>
      <c r="C1216" s="12" t="s">
        <v>18</v>
      </c>
      <c r="D1216" s="11"/>
      <c r="E1216" s="8"/>
      <c r="H1216" s="9"/>
      <c r="I1216" s="7"/>
      <c r="J1216" s="5"/>
    </row>
    <row r="1217" spans="1:10" ht="15.75">
      <c r="D1217" s="21">
        <v>111983686</v>
      </c>
    </row>
    <row r="1218" spans="1:10" ht="15.75">
      <c r="D1218" s="21">
        <v>111983700</v>
      </c>
    </row>
    <row r="1220" spans="1:10">
      <c r="A1220" s="1" t="s">
        <v>0</v>
      </c>
      <c r="B1220" s="2"/>
      <c r="C1220" s="2"/>
      <c r="D1220" s="2"/>
      <c r="E1220" s="2"/>
      <c r="F1220" s="2"/>
      <c r="G1220" s="2"/>
      <c r="H1220" s="2"/>
      <c r="I1220" s="2"/>
      <c r="J1220" s="2"/>
    </row>
    <row r="1221" spans="1:10">
      <c r="A1221" s="3" t="s">
        <v>1374</v>
      </c>
      <c r="B1221" s="2"/>
      <c r="C1221" s="2"/>
      <c r="D1221" s="2"/>
      <c r="E1221" s="2"/>
      <c r="F1221" s="2"/>
      <c r="G1221" s="2"/>
      <c r="H1221" s="2"/>
      <c r="I1221" s="2"/>
      <c r="J1221" s="2"/>
    </row>
    <row r="1222" spans="1:10">
      <c r="A1222" s="103" t="s">
        <v>0</v>
      </c>
      <c r="B1222" s="103" t="s">
        <v>2</v>
      </c>
      <c r="C1222" s="103" t="s">
        <v>3</v>
      </c>
      <c r="D1222" s="103" t="s">
        <v>4</v>
      </c>
      <c r="E1222" s="103" t="s">
        <v>5</v>
      </c>
      <c r="F1222" s="105" t="s">
        <v>6</v>
      </c>
      <c r="G1222" s="106"/>
      <c r="H1222" s="107"/>
      <c r="I1222" s="103" t="s">
        <v>7</v>
      </c>
      <c r="J1222" s="103" t="s">
        <v>8</v>
      </c>
    </row>
    <row r="1223" spans="1:10">
      <c r="A1223" s="104"/>
      <c r="B1223" s="104"/>
      <c r="C1223" s="104"/>
      <c r="D1223" s="104"/>
      <c r="E1223" s="104"/>
      <c r="F1223" s="46" t="s">
        <v>9</v>
      </c>
      <c r="G1223" s="46" t="s">
        <v>10</v>
      </c>
      <c r="H1223" s="46" t="s">
        <v>11</v>
      </c>
      <c r="I1223" s="104"/>
      <c r="J1223" s="104"/>
    </row>
    <row r="1224" spans="1:10">
      <c r="A1224" s="5" t="s">
        <v>1395</v>
      </c>
      <c r="B1224" s="6">
        <v>44845.810060729164</v>
      </c>
      <c r="C1224" s="5" t="s">
        <v>80</v>
      </c>
      <c r="D1224" s="11"/>
      <c r="E1224" s="8"/>
      <c r="G1224" s="9">
        <v>3600</v>
      </c>
      <c r="I1224" s="7" t="s">
        <v>10</v>
      </c>
      <c r="J1224" s="5" t="s">
        <v>83</v>
      </c>
    </row>
    <row r="1225" spans="1:10">
      <c r="A1225" s="5" t="s">
        <v>1395</v>
      </c>
      <c r="B1225" s="6">
        <v>44845.810060729164</v>
      </c>
      <c r="C1225" s="5" t="s">
        <v>80</v>
      </c>
      <c r="D1225" s="13">
        <v>53312068346</v>
      </c>
      <c r="E1225" s="8" t="s">
        <v>81</v>
      </c>
      <c r="H1225" s="9">
        <v>325.92</v>
      </c>
      <c r="I1225" s="5" t="s">
        <v>22</v>
      </c>
      <c r="J1225" s="5" t="s">
        <v>83</v>
      </c>
    </row>
    <row r="1226" spans="1:10">
      <c r="A1226" s="5" t="s">
        <v>1395</v>
      </c>
      <c r="B1226" s="6">
        <v>44845.810060729164</v>
      </c>
      <c r="C1226" s="5" t="s">
        <v>80</v>
      </c>
      <c r="D1226" s="13">
        <v>45132884629</v>
      </c>
      <c r="E1226" s="8" t="s">
        <v>81</v>
      </c>
      <c r="H1226" s="9">
        <v>1000</v>
      </c>
      <c r="I1226" s="5" t="s">
        <v>22</v>
      </c>
      <c r="J1226" s="5" t="s">
        <v>83</v>
      </c>
    </row>
    <row r="1227" spans="1:10">
      <c r="A1227" s="5" t="s">
        <v>1395</v>
      </c>
      <c r="B1227" s="6">
        <v>44845.810060729164</v>
      </c>
      <c r="C1227" s="5" t="s">
        <v>80</v>
      </c>
      <c r="D1227" s="13">
        <v>45152876576</v>
      </c>
      <c r="E1227" s="8" t="s">
        <v>81</v>
      </c>
      <c r="H1227" s="9">
        <v>1000</v>
      </c>
      <c r="I1227" s="5" t="s">
        <v>22</v>
      </c>
      <c r="J1227" s="5" t="s">
        <v>83</v>
      </c>
    </row>
    <row r="1228" spans="1:10">
      <c r="A1228" s="5" t="s">
        <v>1395</v>
      </c>
      <c r="B1228" s="6">
        <v>44845.810060729164</v>
      </c>
      <c r="C1228" s="5" t="s">
        <v>80</v>
      </c>
      <c r="D1228" s="13">
        <v>45143254792</v>
      </c>
      <c r="E1228" s="8" t="s">
        <v>81</v>
      </c>
      <c r="H1228" s="9">
        <v>1373.25</v>
      </c>
      <c r="I1228" s="5" t="s">
        <v>22</v>
      </c>
      <c r="J1228" s="5" t="s">
        <v>83</v>
      </c>
    </row>
    <row r="1229" spans="1:10">
      <c r="A1229" s="5" t="s">
        <v>1395</v>
      </c>
      <c r="B1229" s="6">
        <v>44845.810060729164</v>
      </c>
      <c r="C1229" s="5" t="s">
        <v>80</v>
      </c>
      <c r="D1229" s="13">
        <v>45132884924</v>
      </c>
      <c r="E1229" s="8" t="s">
        <v>81</v>
      </c>
      <c r="H1229" s="9">
        <v>2000</v>
      </c>
      <c r="I1229" s="5" t="s">
        <v>22</v>
      </c>
      <c r="J1229" s="8" t="s">
        <v>84</v>
      </c>
    </row>
    <row r="1230" spans="1:10">
      <c r="A1230" s="5" t="s">
        <v>1395</v>
      </c>
      <c r="B1230" s="6">
        <v>44845.810060729164</v>
      </c>
      <c r="C1230" s="5" t="s">
        <v>80</v>
      </c>
      <c r="D1230" s="13">
        <v>45123005808</v>
      </c>
      <c r="E1230" s="8" t="s">
        <v>81</v>
      </c>
      <c r="H1230" s="9">
        <v>139.5</v>
      </c>
      <c r="I1230" s="5" t="s">
        <v>22</v>
      </c>
      <c r="J1230" s="5" t="s">
        <v>225</v>
      </c>
    </row>
    <row r="1231" spans="1:10">
      <c r="A1231" s="5" t="s">
        <v>1395</v>
      </c>
      <c r="B1231" s="6">
        <v>44845.810060729164</v>
      </c>
      <c r="C1231" s="5" t="s">
        <v>80</v>
      </c>
      <c r="D1231" s="13">
        <v>45123006976</v>
      </c>
      <c r="E1231" s="8" t="s">
        <v>81</v>
      </c>
      <c r="H1231" s="9">
        <v>806.38</v>
      </c>
      <c r="I1231" s="5" t="s">
        <v>22</v>
      </c>
      <c r="J1231" s="5" t="s">
        <v>225</v>
      </c>
    </row>
    <row r="1232" spans="1:10">
      <c r="A1232" s="5" t="s">
        <v>1395</v>
      </c>
      <c r="B1232" s="6">
        <v>44845.810060729164</v>
      </c>
      <c r="C1232" s="5" t="s">
        <v>80</v>
      </c>
      <c r="D1232" s="13">
        <v>45152878102</v>
      </c>
      <c r="E1232" s="8" t="s">
        <v>81</v>
      </c>
      <c r="H1232" s="9">
        <v>101.66</v>
      </c>
      <c r="I1232" s="5" t="s">
        <v>22</v>
      </c>
      <c r="J1232" s="5" t="s">
        <v>225</v>
      </c>
    </row>
    <row r="1233" spans="1:10">
      <c r="A1233" s="5" t="s">
        <v>1395</v>
      </c>
      <c r="B1233" s="6">
        <v>44845.810060729164</v>
      </c>
      <c r="C1233" s="5" t="s">
        <v>80</v>
      </c>
      <c r="D1233" s="13">
        <v>45113021022</v>
      </c>
      <c r="E1233" s="8" t="s">
        <v>81</v>
      </c>
      <c r="H1233" s="9">
        <v>536.64</v>
      </c>
      <c r="I1233" s="5" t="s">
        <v>22</v>
      </c>
      <c r="J1233" s="5" t="s">
        <v>225</v>
      </c>
    </row>
    <row r="1234" spans="1:10">
      <c r="A1234" s="5" t="s">
        <v>1395</v>
      </c>
      <c r="B1234" s="6">
        <v>44845.810060729164</v>
      </c>
      <c r="C1234" s="5" t="s">
        <v>80</v>
      </c>
      <c r="D1234" s="13">
        <v>53412068430</v>
      </c>
      <c r="E1234" s="8" t="s">
        <v>81</v>
      </c>
      <c r="H1234" s="9">
        <v>215.93</v>
      </c>
      <c r="I1234" s="5" t="s">
        <v>22</v>
      </c>
      <c r="J1234" s="5" t="s">
        <v>225</v>
      </c>
    </row>
    <row r="1235" spans="1:10">
      <c r="A1235" s="5" t="s">
        <v>1395</v>
      </c>
      <c r="B1235" s="6">
        <v>44845.810060729164</v>
      </c>
      <c r="C1235" s="5" t="s">
        <v>80</v>
      </c>
      <c r="D1235" s="13">
        <v>15970304748</v>
      </c>
      <c r="E1235" s="8" t="s">
        <v>81</v>
      </c>
      <c r="H1235" s="9">
        <v>3963.26</v>
      </c>
      <c r="I1235" s="5" t="s">
        <v>22</v>
      </c>
      <c r="J1235" s="5" t="s">
        <v>225</v>
      </c>
    </row>
    <row r="1236" spans="1:10">
      <c r="A1236" s="5" t="s">
        <v>1395</v>
      </c>
      <c r="B1236" s="6">
        <v>44845.810060729164</v>
      </c>
      <c r="C1236" s="5" t="s">
        <v>80</v>
      </c>
      <c r="D1236" s="13">
        <v>45113020995</v>
      </c>
      <c r="E1236" s="8" t="s">
        <v>81</v>
      </c>
      <c r="H1236" s="9">
        <v>4318.4399999999996</v>
      </c>
      <c r="I1236" s="5" t="s">
        <v>22</v>
      </c>
      <c r="J1236" s="5" t="s">
        <v>83</v>
      </c>
    </row>
    <row r="1237" spans="1:10">
      <c r="A1237" s="5" t="s">
        <v>1395</v>
      </c>
      <c r="B1237" s="6">
        <v>44845.810060729164</v>
      </c>
      <c r="C1237" s="5" t="s">
        <v>80</v>
      </c>
      <c r="D1237" s="13">
        <v>45132885611</v>
      </c>
      <c r="E1237" s="8" t="s">
        <v>81</v>
      </c>
      <c r="H1237" s="9">
        <v>4515.3599999999997</v>
      </c>
      <c r="I1237" s="5" t="s">
        <v>22</v>
      </c>
      <c r="J1237" s="8" t="s">
        <v>84</v>
      </c>
    </row>
    <row r="1238" spans="1:10">
      <c r="A1238" s="5" t="s">
        <v>1395</v>
      </c>
      <c r="B1238" s="6">
        <v>44845.810060729164</v>
      </c>
      <c r="C1238" s="5" t="s">
        <v>80</v>
      </c>
      <c r="D1238" s="13">
        <v>451328856112</v>
      </c>
      <c r="E1238" s="8" t="s">
        <v>81</v>
      </c>
      <c r="H1238" s="9">
        <v>8357.2800000000007</v>
      </c>
      <c r="I1238" s="5" t="s">
        <v>22</v>
      </c>
      <c r="J1238" s="8" t="s">
        <v>84</v>
      </c>
    </row>
    <row r="1239" spans="1:10">
      <c r="A1239" s="5" t="s">
        <v>1396</v>
      </c>
      <c r="B1239" s="6">
        <v>44845.810060729164</v>
      </c>
      <c r="C1239" s="5" t="s">
        <v>80</v>
      </c>
      <c r="D1239" s="11"/>
      <c r="E1239" s="8"/>
      <c r="F1239" s="9">
        <v>17857.099999999999</v>
      </c>
      <c r="I1239" s="7" t="s">
        <v>9</v>
      </c>
      <c r="J1239" s="8" t="s">
        <v>94</v>
      </c>
    </row>
    <row r="1240" spans="1:10">
      <c r="A1240" s="5" t="s">
        <v>1395</v>
      </c>
      <c r="B1240" s="6">
        <v>44845.810060729164</v>
      </c>
      <c r="C1240" s="5" t="s">
        <v>80</v>
      </c>
      <c r="D1240" s="11"/>
      <c r="E1240" s="8"/>
      <c r="F1240" s="9">
        <v>8281.4</v>
      </c>
      <c r="I1240" s="7" t="s">
        <v>9</v>
      </c>
      <c r="J1240" s="5" t="s">
        <v>87</v>
      </c>
    </row>
    <row r="1241" spans="1:10">
      <c r="A1241" s="5" t="s">
        <v>1395</v>
      </c>
      <c r="B1241" s="6">
        <v>44845.810060729164</v>
      </c>
      <c r="C1241" s="5" t="s">
        <v>80</v>
      </c>
      <c r="D1241" s="11"/>
      <c r="E1241" s="8"/>
      <c r="F1241" s="9">
        <v>10838.8</v>
      </c>
      <c r="I1241" s="7" t="s">
        <v>9</v>
      </c>
      <c r="J1241" s="5" t="s">
        <v>88</v>
      </c>
    </row>
    <row r="1242" spans="1:10">
      <c r="A1242" s="5" t="s">
        <v>1395</v>
      </c>
      <c r="B1242" s="6">
        <v>44845.810060729164</v>
      </c>
      <c r="C1242" s="5" t="s">
        <v>80</v>
      </c>
      <c r="D1242" s="11"/>
      <c r="E1242" s="8"/>
      <c r="F1242" s="9">
        <v>1833</v>
      </c>
      <c r="I1242" s="7" t="s">
        <v>9</v>
      </c>
      <c r="J1242" s="8" t="s">
        <v>89</v>
      </c>
    </row>
    <row r="1243" spans="1:10">
      <c r="A1243" s="5" t="s">
        <v>1395</v>
      </c>
      <c r="B1243" s="6">
        <v>44845.810060729164</v>
      </c>
      <c r="C1243" s="5" t="s">
        <v>80</v>
      </c>
      <c r="D1243" s="11"/>
      <c r="E1243" s="8"/>
      <c r="F1243" s="9">
        <v>94918.5</v>
      </c>
      <c r="I1243" s="7" t="s">
        <v>9</v>
      </c>
      <c r="J1243" s="5" t="s">
        <v>83</v>
      </c>
    </row>
    <row r="1244" spans="1:10">
      <c r="A1244" s="5" t="s">
        <v>1395</v>
      </c>
      <c r="B1244" s="6">
        <v>44845.810060729164</v>
      </c>
      <c r="C1244" s="5" t="s">
        <v>80</v>
      </c>
      <c r="D1244" s="11"/>
      <c r="E1244" s="8"/>
      <c r="F1244" s="9">
        <v>8842.7999999999993</v>
      </c>
      <c r="I1244" s="7" t="s">
        <v>9</v>
      </c>
      <c r="J1244" s="5" t="s">
        <v>91</v>
      </c>
    </row>
    <row r="1245" spans="1:10">
      <c r="A1245" s="5" t="s">
        <v>1395</v>
      </c>
      <c r="B1245" s="6">
        <v>44845.810060729164</v>
      </c>
      <c r="C1245" s="5" t="s">
        <v>80</v>
      </c>
      <c r="D1245" s="11"/>
      <c r="E1245" s="8"/>
      <c r="F1245" s="9">
        <v>14126.5</v>
      </c>
      <c r="I1245" s="7" t="s">
        <v>9</v>
      </c>
      <c r="J1245" s="5" t="s">
        <v>92</v>
      </c>
    </row>
    <row r="1246" spans="1:10">
      <c r="A1246" s="5" t="s">
        <v>1395</v>
      </c>
      <c r="B1246" s="6">
        <v>44845.810060729164</v>
      </c>
      <c r="C1246" s="5" t="s">
        <v>80</v>
      </c>
      <c r="D1246" s="11"/>
      <c r="E1246" s="8"/>
      <c r="F1246" s="9">
        <v>12963.7</v>
      </c>
      <c r="I1246" s="7" t="s">
        <v>9</v>
      </c>
      <c r="J1246" s="5" t="s">
        <v>93</v>
      </c>
    </row>
    <row r="1247" spans="1:10">
      <c r="A1247" s="5" t="s">
        <v>1395</v>
      </c>
      <c r="B1247" s="6">
        <v>44845.810060729164</v>
      </c>
      <c r="C1247" s="5" t="s">
        <v>80</v>
      </c>
      <c r="D1247" s="11"/>
      <c r="E1247" s="8"/>
      <c r="F1247" s="9">
        <v>9453.7999999999993</v>
      </c>
      <c r="I1247" s="7" t="s">
        <v>9</v>
      </c>
      <c r="J1247" s="5" t="s">
        <v>86</v>
      </c>
    </row>
    <row r="1248" spans="1:10">
      <c r="A1248" s="5" t="s">
        <v>1395</v>
      </c>
      <c r="B1248" s="6">
        <v>44845.810060729164</v>
      </c>
      <c r="C1248" s="5" t="s">
        <v>80</v>
      </c>
      <c r="D1248" s="11"/>
      <c r="E1248" s="8"/>
      <c r="F1248" s="9">
        <v>7910.9</v>
      </c>
      <c r="I1248" s="7" t="s">
        <v>9</v>
      </c>
      <c r="J1248" s="5" t="s">
        <v>95</v>
      </c>
    </row>
    <row r="1249" spans="1:10">
      <c r="A1249" s="5" t="s">
        <v>1395</v>
      </c>
      <c r="B1249" s="6">
        <v>44845.810060729164</v>
      </c>
      <c r="C1249" s="5" t="s">
        <v>80</v>
      </c>
      <c r="D1249" s="11"/>
      <c r="E1249" s="8"/>
      <c r="F1249" s="9">
        <v>12553.6</v>
      </c>
      <c r="I1249" s="7" t="s">
        <v>9</v>
      </c>
      <c r="J1249" s="8" t="s">
        <v>96</v>
      </c>
    </row>
    <row r="1250" spans="1:10">
      <c r="A1250" s="5" t="s">
        <v>1395</v>
      </c>
      <c r="B1250" s="6">
        <v>44845.810060729164</v>
      </c>
      <c r="C1250" s="5" t="s">
        <v>80</v>
      </c>
      <c r="D1250" s="11"/>
      <c r="E1250" s="8"/>
      <c r="F1250" s="9">
        <v>9390</v>
      </c>
      <c r="I1250" s="7" t="s">
        <v>9</v>
      </c>
      <c r="J1250" s="8" t="s">
        <v>97</v>
      </c>
    </row>
    <row r="1251" spans="1:10">
      <c r="A1251" s="5" t="s">
        <v>1395</v>
      </c>
      <c r="B1251" s="6">
        <v>44845.810060729164</v>
      </c>
      <c r="C1251" s="5" t="s">
        <v>80</v>
      </c>
      <c r="D1251" s="11"/>
      <c r="E1251" s="8"/>
      <c r="F1251" s="9">
        <v>10247.9</v>
      </c>
      <c r="I1251" s="7" t="s">
        <v>9</v>
      </c>
      <c r="J1251" s="8" t="s">
        <v>98</v>
      </c>
    </row>
    <row r="1252" spans="1:10">
      <c r="A1252" s="5" t="s">
        <v>1395</v>
      </c>
      <c r="B1252" s="6">
        <v>44845.810060729164</v>
      </c>
      <c r="C1252" s="5" t="s">
        <v>80</v>
      </c>
      <c r="D1252" s="11"/>
      <c r="E1252" s="8"/>
      <c r="F1252" s="9">
        <v>787.2</v>
      </c>
      <c r="I1252" s="7" t="s">
        <v>9</v>
      </c>
      <c r="J1252" s="8" t="s">
        <v>416</v>
      </c>
    </row>
    <row r="1253" spans="1:10">
      <c r="A1253" s="5" t="s">
        <v>1395</v>
      </c>
      <c r="B1253" s="6">
        <v>44845.810060729164</v>
      </c>
      <c r="C1253" s="5" t="s">
        <v>80</v>
      </c>
      <c r="D1253" s="11"/>
      <c r="E1253" s="8"/>
      <c r="F1253" s="9">
        <v>14945</v>
      </c>
      <c r="I1253" s="7" t="s">
        <v>9</v>
      </c>
      <c r="J1253" s="8" t="s">
        <v>99</v>
      </c>
    </row>
    <row r="1254" spans="1:10">
      <c r="A1254" s="5" t="s">
        <v>1395</v>
      </c>
      <c r="B1254" s="6">
        <v>44845.810060729164</v>
      </c>
      <c r="C1254" s="5" t="s">
        <v>80</v>
      </c>
      <c r="D1254" s="11"/>
      <c r="E1254" s="8"/>
      <c r="F1254" s="9">
        <v>8733</v>
      </c>
      <c r="I1254" s="7" t="s">
        <v>9</v>
      </c>
      <c r="J1254" s="8" t="s">
        <v>100</v>
      </c>
    </row>
    <row r="1255" spans="1:10">
      <c r="A1255" s="5" t="s">
        <v>1395</v>
      </c>
      <c r="B1255" s="6">
        <v>44845.810060729164</v>
      </c>
      <c r="C1255" s="5" t="s">
        <v>80</v>
      </c>
      <c r="D1255" s="11"/>
      <c r="E1255" s="8"/>
      <c r="F1255" s="9">
        <v>7724.4</v>
      </c>
      <c r="I1255" s="7" t="s">
        <v>9</v>
      </c>
      <c r="J1255" s="8" t="s">
        <v>375</v>
      </c>
    </row>
    <row r="1256" spans="1:10">
      <c r="A1256" s="5" t="s">
        <v>1395</v>
      </c>
      <c r="B1256" s="6">
        <v>44845.810060729164</v>
      </c>
      <c r="C1256" s="5" t="s">
        <v>80</v>
      </c>
      <c r="D1256" s="11"/>
      <c r="E1256" s="8"/>
      <c r="F1256" s="9">
        <v>211467.7</v>
      </c>
      <c r="I1256" s="7" t="s">
        <v>9</v>
      </c>
      <c r="J1256" s="8" t="s">
        <v>84</v>
      </c>
    </row>
    <row r="1257" spans="1:10">
      <c r="A1257" s="10" t="s">
        <v>15</v>
      </c>
      <c r="B1257" s="3"/>
      <c r="C1257" s="3"/>
      <c r="D1257" s="11"/>
      <c r="E1257" s="8"/>
      <c r="F1257" s="33">
        <f>SUM(F1224:G1256)</f>
        <v>466475.3</v>
      </c>
      <c r="H1257" s="9"/>
      <c r="I1257" s="7"/>
      <c r="J1257" s="5"/>
    </row>
    <row r="1258" spans="1:10">
      <c r="A1258" s="12" t="s">
        <v>16</v>
      </c>
      <c r="B1258" s="12" t="s">
        <v>17</v>
      </c>
      <c r="C1258" s="12" t="s">
        <v>18</v>
      </c>
      <c r="D1258" s="11"/>
      <c r="E1258" s="8"/>
      <c r="H1258" s="9"/>
      <c r="I1258" s="7"/>
      <c r="J1258" s="5"/>
    </row>
    <row r="1259" spans="1:10" ht="15.75">
      <c r="D1259" s="21">
        <v>111991607</v>
      </c>
    </row>
    <row r="1261" spans="1:10">
      <c r="A1261" s="1" t="s">
        <v>0</v>
      </c>
      <c r="B1261" s="2"/>
      <c r="C1261" s="2"/>
      <c r="D1261" s="2"/>
      <c r="E1261" s="2"/>
      <c r="F1261" s="2"/>
      <c r="G1261" s="2"/>
      <c r="H1261" s="2"/>
      <c r="I1261" s="2"/>
      <c r="J1261" s="2"/>
    </row>
    <row r="1262" spans="1:10">
      <c r="A1262" s="3" t="s">
        <v>1415</v>
      </c>
      <c r="B1262" s="2"/>
      <c r="C1262" s="2"/>
      <c r="D1262" s="2"/>
      <c r="E1262" s="2"/>
      <c r="F1262" s="2"/>
      <c r="G1262" s="2"/>
      <c r="H1262" s="2"/>
      <c r="I1262" s="2"/>
      <c r="J1262" s="2"/>
    </row>
    <row r="1263" spans="1:10">
      <c r="A1263" s="103" t="s">
        <v>0</v>
      </c>
      <c r="B1263" s="103" t="s">
        <v>2</v>
      </c>
      <c r="C1263" s="103" t="s">
        <v>3</v>
      </c>
      <c r="D1263" s="103" t="s">
        <v>4</v>
      </c>
      <c r="E1263" s="103" t="s">
        <v>5</v>
      </c>
      <c r="F1263" s="105" t="s">
        <v>6</v>
      </c>
      <c r="G1263" s="106"/>
      <c r="H1263" s="107"/>
      <c r="I1263" s="103" t="s">
        <v>7</v>
      </c>
      <c r="J1263" s="103" t="s">
        <v>8</v>
      </c>
    </row>
    <row r="1264" spans="1:10">
      <c r="A1264" s="104"/>
      <c r="B1264" s="104"/>
      <c r="C1264" s="104"/>
      <c r="D1264" s="104"/>
      <c r="E1264" s="104"/>
      <c r="F1264" s="46" t="s">
        <v>9</v>
      </c>
      <c r="G1264" s="46" t="s">
        <v>10</v>
      </c>
      <c r="H1264" s="46" t="s">
        <v>11</v>
      </c>
      <c r="I1264" s="104"/>
      <c r="J1264" s="104"/>
    </row>
    <row r="1265" spans="1:10">
      <c r="A1265" s="5" t="s">
        <v>1433</v>
      </c>
      <c r="B1265" s="6">
        <v>44846.812988067133</v>
      </c>
      <c r="C1265" s="5" t="s">
        <v>80</v>
      </c>
      <c r="D1265" s="11"/>
      <c r="E1265" s="8"/>
      <c r="G1265" s="9">
        <v>390</v>
      </c>
      <c r="I1265" s="7" t="s">
        <v>10</v>
      </c>
      <c r="J1265" s="8" t="s">
        <v>84</v>
      </c>
    </row>
    <row r="1266" spans="1:10">
      <c r="A1266" s="5" t="s">
        <v>1433</v>
      </c>
      <c r="B1266" s="6">
        <v>44846.812988067133</v>
      </c>
      <c r="C1266" s="5" t="s">
        <v>80</v>
      </c>
      <c r="D1266" s="13">
        <v>45132873768</v>
      </c>
      <c r="E1266" s="8" t="s">
        <v>222</v>
      </c>
      <c r="H1266" s="9">
        <v>2492.19</v>
      </c>
      <c r="I1266" s="5" t="s">
        <v>22</v>
      </c>
      <c r="J1266" s="5" t="s">
        <v>83</v>
      </c>
    </row>
    <row r="1267" spans="1:10">
      <c r="A1267" s="5" t="s">
        <v>1433</v>
      </c>
      <c r="B1267" s="6">
        <v>44846.812988067133</v>
      </c>
      <c r="C1267" s="5" t="s">
        <v>80</v>
      </c>
      <c r="D1267" s="13">
        <v>45132885780</v>
      </c>
      <c r="E1267" s="8" t="s">
        <v>81</v>
      </c>
      <c r="H1267" s="9">
        <v>143.94999999999999</v>
      </c>
      <c r="I1267" s="5" t="s">
        <v>22</v>
      </c>
      <c r="J1267" s="5" t="s">
        <v>225</v>
      </c>
    </row>
    <row r="1268" spans="1:10">
      <c r="A1268" s="5" t="s">
        <v>1433</v>
      </c>
      <c r="B1268" s="6">
        <v>44846.812988067133</v>
      </c>
      <c r="C1268" s="5" t="s">
        <v>80</v>
      </c>
      <c r="D1268" s="13">
        <v>45172948667</v>
      </c>
      <c r="E1268" s="8" t="s">
        <v>81</v>
      </c>
      <c r="H1268" s="9">
        <v>299.95</v>
      </c>
      <c r="I1268" s="5" t="s">
        <v>22</v>
      </c>
      <c r="J1268" s="5" t="s">
        <v>225</v>
      </c>
    </row>
    <row r="1269" spans="1:10">
      <c r="A1269" s="5" t="s">
        <v>1433</v>
      </c>
      <c r="B1269" s="6">
        <v>44846.812988067133</v>
      </c>
      <c r="C1269" s="5" t="s">
        <v>80</v>
      </c>
      <c r="D1269" s="13">
        <v>45123008865</v>
      </c>
      <c r="E1269" s="8" t="s">
        <v>81</v>
      </c>
      <c r="H1269" s="9">
        <v>657.72</v>
      </c>
      <c r="I1269" s="5" t="s">
        <v>22</v>
      </c>
      <c r="J1269" s="5" t="s">
        <v>225</v>
      </c>
    </row>
    <row r="1270" spans="1:10">
      <c r="A1270" s="5" t="s">
        <v>1433</v>
      </c>
      <c r="B1270" s="6">
        <v>44846.812988067133</v>
      </c>
      <c r="C1270" s="5" t="s">
        <v>80</v>
      </c>
      <c r="D1270" s="13">
        <v>45162979999</v>
      </c>
      <c r="E1270" s="8" t="s">
        <v>81</v>
      </c>
      <c r="H1270" s="9">
        <v>562.75</v>
      </c>
      <c r="I1270" s="5" t="s">
        <v>22</v>
      </c>
      <c r="J1270" s="5" t="s">
        <v>225</v>
      </c>
    </row>
    <row r="1271" spans="1:10">
      <c r="A1271" s="5" t="s">
        <v>1433</v>
      </c>
      <c r="B1271" s="6">
        <v>44846.812988067133</v>
      </c>
      <c r="C1271" s="5" t="s">
        <v>80</v>
      </c>
      <c r="D1271" s="13">
        <v>45172948739</v>
      </c>
      <c r="E1271" s="8" t="s">
        <v>81</v>
      </c>
      <c r="H1271" s="9">
        <v>964.74</v>
      </c>
      <c r="I1271" s="5" t="s">
        <v>22</v>
      </c>
      <c r="J1271" s="5" t="s">
        <v>225</v>
      </c>
    </row>
    <row r="1272" spans="1:10">
      <c r="A1272" s="5" t="s">
        <v>1433</v>
      </c>
      <c r="B1272" s="6">
        <v>44846.812988067133</v>
      </c>
      <c r="C1272" s="5" t="s">
        <v>80</v>
      </c>
      <c r="D1272" s="13">
        <v>56110212740</v>
      </c>
      <c r="E1272" s="8" t="s">
        <v>81</v>
      </c>
      <c r="H1272" s="9">
        <v>140</v>
      </c>
      <c r="I1272" s="5" t="s">
        <v>22</v>
      </c>
      <c r="J1272" s="5" t="s">
        <v>225</v>
      </c>
    </row>
    <row r="1273" spans="1:10">
      <c r="A1273" s="5" t="s">
        <v>1433</v>
      </c>
      <c r="B1273" s="6">
        <v>44846.812988067133</v>
      </c>
      <c r="C1273" s="5" t="s">
        <v>80</v>
      </c>
      <c r="D1273" s="13">
        <v>45143257847</v>
      </c>
      <c r="E1273" s="8" t="s">
        <v>81</v>
      </c>
      <c r="H1273" s="9">
        <v>2085.48</v>
      </c>
      <c r="I1273" s="5" t="s">
        <v>22</v>
      </c>
      <c r="J1273" s="5" t="s">
        <v>225</v>
      </c>
    </row>
    <row r="1274" spans="1:10">
      <c r="A1274" s="5" t="s">
        <v>1433</v>
      </c>
      <c r="B1274" s="6">
        <v>44846.812988067133</v>
      </c>
      <c r="C1274" s="5" t="s">
        <v>80</v>
      </c>
      <c r="D1274" s="13">
        <v>45123009654</v>
      </c>
      <c r="E1274" s="8" t="s">
        <v>81</v>
      </c>
      <c r="H1274" s="9">
        <v>252.57</v>
      </c>
      <c r="I1274" s="5" t="s">
        <v>22</v>
      </c>
      <c r="J1274" s="5" t="s">
        <v>225</v>
      </c>
    </row>
    <row r="1275" spans="1:10">
      <c r="A1275" s="5" t="s">
        <v>1433</v>
      </c>
      <c r="B1275" s="6">
        <v>44846.812988067133</v>
      </c>
      <c r="C1275" s="5" t="s">
        <v>80</v>
      </c>
      <c r="D1275" s="13">
        <v>45152879541</v>
      </c>
      <c r="E1275" s="8" t="s">
        <v>81</v>
      </c>
      <c r="H1275" s="9">
        <v>773.64</v>
      </c>
      <c r="I1275" s="5" t="s">
        <v>22</v>
      </c>
      <c r="J1275" s="8" t="s">
        <v>84</v>
      </c>
    </row>
    <row r="1276" spans="1:10">
      <c r="A1276" s="5" t="s">
        <v>1433</v>
      </c>
      <c r="B1276" s="6">
        <v>44846.812988067133</v>
      </c>
      <c r="C1276" s="5" t="s">
        <v>80</v>
      </c>
      <c r="D1276" s="13">
        <v>45143258214</v>
      </c>
      <c r="E1276" s="8" t="s">
        <v>81</v>
      </c>
      <c r="H1276" s="9">
        <v>20917.8</v>
      </c>
      <c r="I1276" s="5" t="s">
        <v>22</v>
      </c>
      <c r="J1276" s="8" t="s">
        <v>84</v>
      </c>
    </row>
    <row r="1277" spans="1:10">
      <c r="A1277" s="5" t="s">
        <v>1433</v>
      </c>
      <c r="B1277" s="6">
        <v>44846.812988067133</v>
      </c>
      <c r="C1277" s="5" t="s">
        <v>80</v>
      </c>
      <c r="D1277" s="13">
        <v>45113022904</v>
      </c>
      <c r="E1277" s="8" t="s">
        <v>81</v>
      </c>
      <c r="H1277" s="9">
        <v>3061.58</v>
      </c>
      <c r="I1277" s="5" t="s">
        <v>22</v>
      </c>
      <c r="J1277" s="8" t="s">
        <v>84</v>
      </c>
    </row>
    <row r="1278" spans="1:10">
      <c r="A1278" s="5" t="s">
        <v>1433</v>
      </c>
      <c r="B1278" s="6">
        <v>44846.812988067133</v>
      </c>
      <c r="C1278" s="5" t="s">
        <v>80</v>
      </c>
      <c r="D1278" s="11"/>
      <c r="E1278" s="8"/>
      <c r="F1278" s="9">
        <v>11525.1</v>
      </c>
      <c r="I1278" s="7" t="s">
        <v>9</v>
      </c>
      <c r="J1278" s="5" t="s">
        <v>87</v>
      </c>
    </row>
    <row r="1279" spans="1:10">
      <c r="A1279" s="5" t="s">
        <v>1433</v>
      </c>
      <c r="B1279" s="6">
        <v>44846.812988067133</v>
      </c>
      <c r="C1279" s="5" t="s">
        <v>80</v>
      </c>
      <c r="D1279" s="11"/>
      <c r="E1279" s="8"/>
      <c r="F1279" s="9">
        <v>50529.5</v>
      </c>
      <c r="I1279" s="7" t="s">
        <v>9</v>
      </c>
      <c r="J1279" s="8" t="s">
        <v>89</v>
      </c>
    </row>
    <row r="1280" spans="1:10">
      <c r="A1280" s="5" t="s">
        <v>1433</v>
      </c>
      <c r="B1280" s="6">
        <v>44846.812988067133</v>
      </c>
      <c r="C1280" s="5" t="s">
        <v>80</v>
      </c>
      <c r="D1280" s="11"/>
      <c r="E1280" s="8"/>
      <c r="F1280" s="9">
        <v>13688.1</v>
      </c>
      <c r="I1280" s="7" t="s">
        <v>9</v>
      </c>
      <c r="J1280" s="8" t="s">
        <v>224</v>
      </c>
    </row>
    <row r="1281" spans="1:10">
      <c r="A1281" s="5" t="s">
        <v>1433</v>
      </c>
      <c r="B1281" s="6">
        <v>44846.812988067133</v>
      </c>
      <c r="C1281" s="5" t="s">
        <v>80</v>
      </c>
      <c r="D1281" s="11"/>
      <c r="E1281" s="8"/>
      <c r="F1281" s="9">
        <v>28314.799999999999</v>
      </c>
      <c r="I1281" s="7" t="s">
        <v>9</v>
      </c>
      <c r="J1281" s="5" t="s">
        <v>83</v>
      </c>
    </row>
    <row r="1282" spans="1:10">
      <c r="A1282" s="5" t="s">
        <v>1433</v>
      </c>
      <c r="B1282" s="6">
        <v>44846.812988067133</v>
      </c>
      <c r="C1282" s="5" t="s">
        <v>80</v>
      </c>
      <c r="D1282" s="11"/>
      <c r="E1282" s="8"/>
      <c r="F1282" s="9">
        <v>26188.9</v>
      </c>
      <c r="I1282" s="7" t="s">
        <v>9</v>
      </c>
      <c r="J1282" s="8" t="s">
        <v>90</v>
      </c>
    </row>
    <row r="1283" spans="1:10">
      <c r="A1283" s="5" t="s">
        <v>1433</v>
      </c>
      <c r="B1283" s="6">
        <v>44846.812988067133</v>
      </c>
      <c r="C1283" s="5" t="s">
        <v>80</v>
      </c>
      <c r="D1283" s="11"/>
      <c r="E1283" s="8"/>
      <c r="F1283" s="9">
        <v>11586.1</v>
      </c>
      <c r="I1283" s="7" t="s">
        <v>9</v>
      </c>
      <c r="J1283" s="5" t="s">
        <v>91</v>
      </c>
    </row>
    <row r="1284" spans="1:10">
      <c r="A1284" s="5" t="s">
        <v>1433</v>
      </c>
      <c r="B1284" s="6">
        <v>44846.812988067133</v>
      </c>
      <c r="C1284" s="5" t="s">
        <v>80</v>
      </c>
      <c r="D1284" s="11"/>
      <c r="E1284" s="8"/>
      <c r="F1284" s="9">
        <v>6695.4</v>
      </c>
      <c r="I1284" s="7" t="s">
        <v>9</v>
      </c>
      <c r="J1284" s="5" t="s">
        <v>92</v>
      </c>
    </row>
    <row r="1285" spans="1:10">
      <c r="A1285" s="5" t="s">
        <v>1433</v>
      </c>
      <c r="B1285" s="6">
        <v>44846.812988067133</v>
      </c>
      <c r="C1285" s="5" t="s">
        <v>80</v>
      </c>
      <c r="D1285" s="11"/>
      <c r="E1285" s="8"/>
      <c r="F1285" s="9">
        <v>8958.7999999999993</v>
      </c>
      <c r="I1285" s="7" t="s">
        <v>9</v>
      </c>
      <c r="J1285" s="5" t="s">
        <v>93</v>
      </c>
    </row>
    <row r="1286" spans="1:10">
      <c r="A1286" s="5" t="s">
        <v>1433</v>
      </c>
      <c r="B1286" s="6">
        <v>44846.812988067133</v>
      </c>
      <c r="C1286" s="5" t="s">
        <v>80</v>
      </c>
      <c r="D1286" s="11"/>
      <c r="E1286" s="8"/>
      <c r="F1286" s="9">
        <v>12488.5</v>
      </c>
      <c r="I1286" s="7" t="s">
        <v>9</v>
      </c>
      <c r="J1286" s="8" t="s">
        <v>94</v>
      </c>
    </row>
    <row r="1287" spans="1:10">
      <c r="A1287" s="5" t="s">
        <v>1433</v>
      </c>
      <c r="B1287" s="6">
        <v>44846.812988067133</v>
      </c>
      <c r="C1287" s="5" t="s">
        <v>80</v>
      </c>
      <c r="D1287" s="11"/>
      <c r="E1287" s="8"/>
      <c r="F1287" s="9">
        <v>10773</v>
      </c>
      <c r="I1287" s="7" t="s">
        <v>9</v>
      </c>
      <c r="J1287" s="5" t="s">
        <v>86</v>
      </c>
    </row>
    <row r="1288" spans="1:10">
      <c r="A1288" s="5" t="s">
        <v>1433</v>
      </c>
      <c r="B1288" s="6">
        <v>44846.812988067133</v>
      </c>
      <c r="C1288" s="5" t="s">
        <v>80</v>
      </c>
      <c r="D1288" s="11"/>
      <c r="E1288" s="8"/>
      <c r="F1288" s="9">
        <v>40381.4</v>
      </c>
      <c r="I1288" s="7" t="s">
        <v>9</v>
      </c>
      <c r="J1288" s="5" t="s">
        <v>95</v>
      </c>
    </row>
    <row r="1289" spans="1:10">
      <c r="A1289" s="5" t="s">
        <v>1433</v>
      </c>
      <c r="B1289" s="6">
        <v>44846.812988067133</v>
      </c>
      <c r="C1289" s="5" t="s">
        <v>80</v>
      </c>
      <c r="D1289" s="11"/>
      <c r="E1289" s="8"/>
      <c r="F1289" s="9">
        <v>7168.8</v>
      </c>
      <c r="I1289" s="7" t="s">
        <v>9</v>
      </c>
      <c r="J1289" s="8" t="s">
        <v>96</v>
      </c>
    </row>
    <row r="1290" spans="1:10">
      <c r="A1290" s="5" t="s">
        <v>1433</v>
      </c>
      <c r="B1290" s="6">
        <v>44846.812988067133</v>
      </c>
      <c r="C1290" s="5" t="s">
        <v>80</v>
      </c>
      <c r="D1290" s="11"/>
      <c r="E1290" s="8"/>
      <c r="F1290" s="9">
        <v>7759.8</v>
      </c>
      <c r="I1290" s="7" t="s">
        <v>9</v>
      </c>
      <c r="J1290" s="8" t="s">
        <v>97</v>
      </c>
    </row>
    <row r="1291" spans="1:10">
      <c r="A1291" s="5" t="s">
        <v>1433</v>
      </c>
      <c r="B1291" s="6">
        <v>44846.812988067133</v>
      </c>
      <c r="C1291" s="5" t="s">
        <v>80</v>
      </c>
      <c r="D1291" s="11"/>
      <c r="E1291" s="8"/>
      <c r="F1291" s="9">
        <v>6197</v>
      </c>
      <c r="I1291" s="7" t="s">
        <v>9</v>
      </c>
      <c r="J1291" s="8" t="s">
        <v>98</v>
      </c>
    </row>
    <row r="1292" spans="1:10">
      <c r="A1292" s="5" t="s">
        <v>1433</v>
      </c>
      <c r="B1292" s="6">
        <v>44846.812988067133</v>
      </c>
      <c r="C1292" s="5" t="s">
        <v>80</v>
      </c>
      <c r="D1292" s="11"/>
      <c r="E1292" s="8"/>
      <c r="F1292" s="9">
        <v>762.4</v>
      </c>
      <c r="I1292" s="7" t="s">
        <v>9</v>
      </c>
      <c r="J1292" s="8" t="s">
        <v>416</v>
      </c>
    </row>
    <row r="1293" spans="1:10">
      <c r="A1293" s="5" t="s">
        <v>1433</v>
      </c>
      <c r="B1293" s="6">
        <v>44846.812988067133</v>
      </c>
      <c r="C1293" s="5" t="s">
        <v>80</v>
      </c>
      <c r="D1293" s="11"/>
      <c r="E1293" s="8"/>
      <c r="F1293" s="9">
        <v>12966.8</v>
      </c>
      <c r="I1293" s="7" t="s">
        <v>9</v>
      </c>
      <c r="J1293" s="8" t="s">
        <v>99</v>
      </c>
    </row>
    <row r="1294" spans="1:10">
      <c r="A1294" s="5" t="s">
        <v>1433</v>
      </c>
      <c r="B1294" s="6">
        <v>44846.812988067133</v>
      </c>
      <c r="C1294" s="5" t="s">
        <v>80</v>
      </c>
      <c r="D1294" s="11"/>
      <c r="E1294" s="8"/>
      <c r="F1294" s="9">
        <v>12450.6</v>
      </c>
      <c r="I1294" s="7" t="s">
        <v>9</v>
      </c>
      <c r="J1294" s="8" t="s">
        <v>100</v>
      </c>
    </row>
    <row r="1295" spans="1:10">
      <c r="A1295" s="5" t="s">
        <v>1433</v>
      </c>
      <c r="B1295" s="6">
        <v>44846.812988067133</v>
      </c>
      <c r="C1295" s="5" t="s">
        <v>80</v>
      </c>
      <c r="D1295" s="11"/>
      <c r="E1295" s="8"/>
      <c r="F1295" s="9">
        <v>135873.79999999999</v>
      </c>
      <c r="I1295" s="7" t="s">
        <v>9</v>
      </c>
      <c r="J1295" s="8" t="s">
        <v>84</v>
      </c>
    </row>
    <row r="1296" spans="1:10">
      <c r="A1296" s="10" t="s">
        <v>15</v>
      </c>
      <c r="B1296" s="3"/>
      <c r="C1296" s="3"/>
      <c r="D1296" s="16">
        <f>401914.8+2784</f>
        <v>404698.8</v>
      </c>
      <c r="E1296" s="8"/>
      <c r="F1296" s="33">
        <f>SUM(F1265:G1295)</f>
        <v>404698.79999999993</v>
      </c>
      <c r="H1296" s="9"/>
      <c r="I1296" s="7"/>
      <c r="J1296" s="8"/>
    </row>
    <row r="1297" spans="1:10">
      <c r="A1297" s="12" t="s">
        <v>16</v>
      </c>
      <c r="B1297" s="12" t="s">
        <v>17</v>
      </c>
      <c r="C1297" s="12" t="s">
        <v>18</v>
      </c>
      <c r="D1297" s="11"/>
      <c r="E1297" s="8"/>
      <c r="H1297" s="9"/>
      <c r="I1297" s="7"/>
      <c r="J1297" s="8"/>
    </row>
    <row r="1298" spans="1:10" ht="15.75">
      <c r="D1298" s="21">
        <v>112000645</v>
      </c>
    </row>
    <row r="1299" spans="1:10" ht="15.75">
      <c r="D1299" s="21">
        <v>112000634</v>
      </c>
    </row>
    <row r="1301" spans="1:10">
      <c r="A1301" s="1" t="s">
        <v>0</v>
      </c>
      <c r="B1301" s="2"/>
      <c r="C1301" s="2"/>
      <c r="D1301" s="2"/>
      <c r="E1301" s="2"/>
      <c r="F1301" s="2"/>
      <c r="G1301" s="2"/>
      <c r="H1301" s="2"/>
      <c r="I1301" s="2"/>
      <c r="J1301" s="2"/>
    </row>
    <row r="1302" spans="1:10">
      <c r="A1302" s="3" t="s">
        <v>1451</v>
      </c>
      <c r="B1302" s="2"/>
      <c r="C1302" s="2"/>
      <c r="D1302" s="2"/>
      <c r="E1302" s="2"/>
      <c r="F1302" s="2"/>
      <c r="G1302" s="2"/>
      <c r="H1302" s="2"/>
      <c r="I1302" s="2"/>
      <c r="J1302" s="2"/>
    </row>
    <row r="1303" spans="1:10">
      <c r="A1303" s="103" t="s">
        <v>0</v>
      </c>
      <c r="B1303" s="103" t="s">
        <v>2</v>
      </c>
      <c r="C1303" s="103" t="s">
        <v>3</v>
      </c>
      <c r="D1303" s="103" t="s">
        <v>4</v>
      </c>
      <c r="E1303" s="103" t="s">
        <v>5</v>
      </c>
      <c r="F1303" s="105" t="s">
        <v>6</v>
      </c>
      <c r="G1303" s="106"/>
      <c r="H1303" s="107"/>
      <c r="I1303" s="103" t="s">
        <v>7</v>
      </c>
      <c r="J1303" s="103" t="s">
        <v>8</v>
      </c>
    </row>
    <row r="1304" spans="1:10">
      <c r="A1304" s="104"/>
      <c r="B1304" s="104"/>
      <c r="C1304" s="104"/>
      <c r="D1304" s="104"/>
      <c r="E1304" s="104"/>
      <c r="F1304" s="46" t="s">
        <v>9</v>
      </c>
      <c r="G1304" s="46" t="s">
        <v>10</v>
      </c>
      <c r="H1304" s="46" t="s">
        <v>11</v>
      </c>
      <c r="I1304" s="104"/>
      <c r="J1304" s="104"/>
    </row>
    <row r="1305" spans="1:10">
      <c r="A1305" s="5" t="s">
        <v>1470</v>
      </c>
      <c r="B1305" s="6">
        <v>44847.809193564812</v>
      </c>
      <c r="C1305" s="5" t="s">
        <v>80</v>
      </c>
      <c r="D1305" s="13">
        <v>45152880423</v>
      </c>
      <c r="E1305" s="8" t="s">
        <v>81</v>
      </c>
      <c r="H1305" s="9">
        <v>147.07</v>
      </c>
      <c r="I1305" s="5" t="s">
        <v>22</v>
      </c>
      <c r="J1305" s="5" t="s">
        <v>225</v>
      </c>
    </row>
    <row r="1306" spans="1:10">
      <c r="A1306" s="5" t="s">
        <v>1470</v>
      </c>
      <c r="B1306" s="6">
        <v>44847.809193564812</v>
      </c>
      <c r="C1306" s="5" t="s">
        <v>80</v>
      </c>
      <c r="D1306" s="13">
        <v>45172950800</v>
      </c>
      <c r="E1306" s="8" t="s">
        <v>81</v>
      </c>
      <c r="H1306" s="9">
        <v>450</v>
      </c>
      <c r="I1306" s="5" t="s">
        <v>22</v>
      </c>
      <c r="J1306" s="8" t="s">
        <v>84</v>
      </c>
    </row>
    <row r="1307" spans="1:10">
      <c r="A1307" s="5" t="s">
        <v>1470</v>
      </c>
      <c r="B1307" s="6">
        <v>44847.809193564812</v>
      </c>
      <c r="C1307" s="5" t="s">
        <v>80</v>
      </c>
      <c r="D1307" s="13">
        <v>45152880620</v>
      </c>
      <c r="E1307" s="8" t="s">
        <v>81</v>
      </c>
      <c r="H1307" s="9">
        <v>1314.35</v>
      </c>
      <c r="I1307" s="5" t="s">
        <v>22</v>
      </c>
      <c r="J1307" s="5" t="s">
        <v>225</v>
      </c>
    </row>
    <row r="1308" spans="1:10">
      <c r="A1308" s="5" t="s">
        <v>1470</v>
      </c>
      <c r="B1308" s="6">
        <v>44847.809193564812</v>
      </c>
      <c r="C1308" s="5" t="s">
        <v>80</v>
      </c>
      <c r="D1308" s="13">
        <v>45132890591</v>
      </c>
      <c r="E1308" s="8" t="s">
        <v>81</v>
      </c>
      <c r="H1308" s="9">
        <v>32168.400000000001</v>
      </c>
      <c r="I1308" s="5" t="s">
        <v>22</v>
      </c>
      <c r="J1308" s="5" t="s">
        <v>83</v>
      </c>
    </row>
    <row r="1309" spans="1:10">
      <c r="A1309" s="5" t="s">
        <v>1470</v>
      </c>
      <c r="B1309" s="6">
        <v>44847.809193564812</v>
      </c>
      <c r="C1309" s="5" t="s">
        <v>80</v>
      </c>
      <c r="D1309" s="13">
        <v>53312072264</v>
      </c>
      <c r="E1309" s="8" t="s">
        <v>81</v>
      </c>
      <c r="H1309" s="9">
        <v>276.93</v>
      </c>
      <c r="I1309" s="5" t="s">
        <v>22</v>
      </c>
      <c r="J1309" s="5" t="s">
        <v>225</v>
      </c>
    </row>
    <row r="1310" spans="1:10">
      <c r="A1310" s="5" t="s">
        <v>1470</v>
      </c>
      <c r="B1310" s="6">
        <v>44847.809193564812</v>
      </c>
      <c r="C1310" s="5" t="s">
        <v>80</v>
      </c>
      <c r="D1310" s="13">
        <v>45113025851</v>
      </c>
      <c r="E1310" s="8" t="s">
        <v>81</v>
      </c>
      <c r="H1310" s="9">
        <v>166.65</v>
      </c>
      <c r="I1310" s="5" t="s">
        <v>22</v>
      </c>
      <c r="J1310" s="5" t="s">
        <v>225</v>
      </c>
    </row>
    <row r="1311" spans="1:10">
      <c r="A1311" s="5" t="s">
        <v>1470</v>
      </c>
      <c r="B1311" s="6">
        <v>44847.809193564812</v>
      </c>
      <c r="C1311" s="5" t="s">
        <v>80</v>
      </c>
      <c r="D1311" s="13">
        <v>53512078538</v>
      </c>
      <c r="E1311" s="8" t="s">
        <v>81</v>
      </c>
      <c r="H1311" s="9">
        <v>1120.54</v>
      </c>
      <c r="I1311" s="5" t="s">
        <v>22</v>
      </c>
      <c r="J1311" s="5" t="s">
        <v>225</v>
      </c>
    </row>
    <row r="1312" spans="1:10">
      <c r="A1312" s="5" t="s">
        <v>1470</v>
      </c>
      <c r="B1312" s="6">
        <v>44847.809193564812</v>
      </c>
      <c r="C1312" s="5" t="s">
        <v>80</v>
      </c>
      <c r="D1312" s="13">
        <v>45172951593</v>
      </c>
      <c r="E1312" s="8" t="s">
        <v>81</v>
      </c>
      <c r="H1312" s="9">
        <v>2302</v>
      </c>
      <c r="I1312" s="5" t="s">
        <v>22</v>
      </c>
      <c r="J1312" s="5" t="s">
        <v>83</v>
      </c>
    </row>
    <row r="1313" spans="1:10">
      <c r="A1313" s="5" t="s">
        <v>1470</v>
      </c>
      <c r="B1313" s="6">
        <v>44847.809193564812</v>
      </c>
      <c r="C1313" s="5" t="s">
        <v>80</v>
      </c>
      <c r="D1313" s="13">
        <v>45152882034</v>
      </c>
      <c r="E1313" s="8" t="s">
        <v>81</v>
      </c>
      <c r="H1313" s="9">
        <v>247.01</v>
      </c>
      <c r="I1313" s="5" t="s">
        <v>22</v>
      </c>
      <c r="J1313" s="5" t="s">
        <v>225</v>
      </c>
    </row>
    <row r="1314" spans="1:10">
      <c r="A1314" s="5" t="s">
        <v>1470</v>
      </c>
      <c r="B1314" s="6">
        <v>44847.809193564812</v>
      </c>
      <c r="C1314" s="5" t="s">
        <v>80</v>
      </c>
      <c r="D1314" s="13">
        <v>45143260514</v>
      </c>
      <c r="E1314" s="8" t="s">
        <v>81</v>
      </c>
      <c r="H1314" s="9">
        <v>4000</v>
      </c>
      <c r="I1314" s="5" t="s">
        <v>22</v>
      </c>
      <c r="J1314" s="8" t="s">
        <v>84</v>
      </c>
    </row>
    <row r="1315" spans="1:10">
      <c r="A1315" s="5" t="s">
        <v>1470</v>
      </c>
      <c r="B1315" s="6">
        <v>44847.809193564812</v>
      </c>
      <c r="C1315" s="5" t="s">
        <v>80</v>
      </c>
      <c r="D1315" s="13">
        <v>45113026294</v>
      </c>
      <c r="E1315" s="8" t="s">
        <v>81</v>
      </c>
      <c r="H1315" s="9">
        <v>1298.42</v>
      </c>
      <c r="I1315" s="5" t="s">
        <v>22</v>
      </c>
      <c r="J1315" s="5" t="s">
        <v>225</v>
      </c>
    </row>
    <row r="1316" spans="1:10">
      <c r="A1316" s="5" t="s">
        <v>1470</v>
      </c>
      <c r="B1316" s="6">
        <v>44847.809193564812</v>
      </c>
      <c r="C1316" s="5" t="s">
        <v>80</v>
      </c>
      <c r="D1316" s="13">
        <v>53512078480</v>
      </c>
      <c r="E1316" s="8" t="s">
        <v>81</v>
      </c>
      <c r="H1316" s="9">
        <v>780</v>
      </c>
      <c r="I1316" s="5" t="s">
        <v>22</v>
      </c>
      <c r="J1316" s="5" t="s">
        <v>225</v>
      </c>
    </row>
    <row r="1317" spans="1:10">
      <c r="A1317" s="5" t="s">
        <v>1470</v>
      </c>
      <c r="B1317" s="6">
        <v>44847.809193564812</v>
      </c>
      <c r="C1317" s="5" t="s">
        <v>80</v>
      </c>
      <c r="D1317" s="13">
        <v>45162983043</v>
      </c>
      <c r="E1317" s="8" t="s">
        <v>81</v>
      </c>
      <c r="H1317" s="9">
        <v>163.6</v>
      </c>
      <c r="I1317" s="5" t="s">
        <v>22</v>
      </c>
      <c r="J1317" s="5" t="s">
        <v>225</v>
      </c>
    </row>
    <row r="1318" spans="1:10">
      <c r="A1318" s="5" t="s">
        <v>1470</v>
      </c>
      <c r="B1318" s="6">
        <v>44847.809193564812</v>
      </c>
      <c r="C1318" s="5" t="s">
        <v>80</v>
      </c>
      <c r="D1318" s="13">
        <v>45143260524</v>
      </c>
      <c r="E1318" s="8" t="s">
        <v>81</v>
      </c>
      <c r="H1318" s="9">
        <v>239.34</v>
      </c>
      <c r="I1318" s="5" t="s">
        <v>22</v>
      </c>
      <c r="J1318" s="5" t="s">
        <v>225</v>
      </c>
    </row>
    <row r="1319" spans="1:10">
      <c r="A1319" s="5" t="s">
        <v>1470</v>
      </c>
      <c r="B1319" s="6">
        <v>44847.809193564812</v>
      </c>
      <c r="C1319" s="5" t="s">
        <v>80</v>
      </c>
      <c r="D1319" s="13">
        <v>45123012007</v>
      </c>
      <c r="E1319" s="8" t="s">
        <v>81</v>
      </c>
      <c r="H1319" s="9">
        <v>75.760000000000005</v>
      </c>
      <c r="I1319" s="5" t="s">
        <v>22</v>
      </c>
      <c r="J1319" s="5" t="s">
        <v>225</v>
      </c>
    </row>
    <row r="1320" spans="1:10">
      <c r="A1320" s="5" t="s">
        <v>1470</v>
      </c>
      <c r="B1320" s="6">
        <v>44847.809193564812</v>
      </c>
      <c r="C1320" s="5" t="s">
        <v>80</v>
      </c>
      <c r="D1320" s="13">
        <v>53512078646</v>
      </c>
      <c r="E1320" s="8" t="s">
        <v>81</v>
      </c>
      <c r="H1320" s="9">
        <v>174.1</v>
      </c>
      <c r="I1320" s="5" t="s">
        <v>22</v>
      </c>
      <c r="J1320" s="5" t="s">
        <v>225</v>
      </c>
    </row>
    <row r="1321" spans="1:10">
      <c r="A1321" s="5" t="s">
        <v>1470</v>
      </c>
      <c r="B1321" s="6">
        <v>44847.809193564812</v>
      </c>
      <c r="C1321" s="5" t="s">
        <v>80</v>
      </c>
      <c r="D1321" s="11">
        <v>24825935</v>
      </c>
      <c r="E1321" s="8" t="s">
        <v>184</v>
      </c>
      <c r="H1321" s="9">
        <v>6750.69</v>
      </c>
      <c r="I1321" s="5" t="s">
        <v>22</v>
      </c>
      <c r="J1321" s="5" t="s">
        <v>225</v>
      </c>
    </row>
    <row r="1322" spans="1:10">
      <c r="A1322" s="5" t="s">
        <v>1470</v>
      </c>
      <c r="B1322" s="6">
        <v>44847.809193564812</v>
      </c>
      <c r="C1322" s="5" t="s">
        <v>80</v>
      </c>
      <c r="D1322" s="11"/>
      <c r="E1322" s="8"/>
      <c r="F1322" s="9">
        <v>8712.7999999999993</v>
      </c>
      <c r="I1322" s="7" t="s">
        <v>9</v>
      </c>
      <c r="J1322" s="5" t="s">
        <v>87</v>
      </c>
    </row>
    <row r="1323" spans="1:10">
      <c r="A1323" s="5" t="s">
        <v>1470</v>
      </c>
      <c r="B1323" s="6">
        <v>44847.809193564812</v>
      </c>
      <c r="C1323" s="5" t="s">
        <v>80</v>
      </c>
      <c r="D1323" s="11"/>
      <c r="E1323" s="8"/>
      <c r="F1323" s="9">
        <v>14999.2</v>
      </c>
      <c r="I1323" s="7" t="s">
        <v>9</v>
      </c>
      <c r="J1323" s="5" t="s">
        <v>88</v>
      </c>
    </row>
    <row r="1324" spans="1:10">
      <c r="A1324" s="5" t="s">
        <v>1470</v>
      </c>
      <c r="B1324" s="6">
        <v>44847.809193564812</v>
      </c>
      <c r="C1324" s="5" t="s">
        <v>80</v>
      </c>
      <c r="D1324" s="11"/>
      <c r="E1324" s="8"/>
      <c r="F1324" s="9">
        <v>6654.6</v>
      </c>
      <c r="I1324" s="7" t="s">
        <v>9</v>
      </c>
      <c r="J1324" s="8" t="s">
        <v>89</v>
      </c>
    </row>
    <row r="1325" spans="1:10">
      <c r="A1325" s="5" t="s">
        <v>1470</v>
      </c>
      <c r="B1325" s="6">
        <v>44847.809193564812</v>
      </c>
      <c r="C1325" s="5" t="s">
        <v>80</v>
      </c>
      <c r="D1325" s="11"/>
      <c r="E1325" s="8"/>
      <c r="F1325" s="9">
        <v>32254.6</v>
      </c>
      <c r="I1325" s="7" t="s">
        <v>9</v>
      </c>
      <c r="J1325" s="5" t="s">
        <v>83</v>
      </c>
    </row>
    <row r="1326" spans="1:10">
      <c r="A1326" s="5" t="s">
        <v>1470</v>
      </c>
      <c r="B1326" s="6">
        <v>44847.809193564812</v>
      </c>
      <c r="C1326" s="5" t="s">
        <v>80</v>
      </c>
      <c r="D1326" s="11"/>
      <c r="E1326" s="8"/>
      <c r="F1326" s="9">
        <v>17752.3</v>
      </c>
      <c r="I1326" s="7" t="s">
        <v>9</v>
      </c>
      <c r="J1326" s="5" t="s">
        <v>91</v>
      </c>
    </row>
    <row r="1327" spans="1:10">
      <c r="A1327" s="5" t="s">
        <v>1470</v>
      </c>
      <c r="B1327" s="6">
        <v>44847.809193564812</v>
      </c>
      <c r="C1327" s="5" t="s">
        <v>80</v>
      </c>
      <c r="D1327" s="11"/>
      <c r="E1327" s="8"/>
      <c r="F1327" s="9">
        <v>15471.4</v>
      </c>
      <c r="I1327" s="7" t="s">
        <v>9</v>
      </c>
      <c r="J1327" s="5" t="s">
        <v>92</v>
      </c>
    </row>
    <row r="1328" spans="1:10">
      <c r="A1328" s="5" t="s">
        <v>1470</v>
      </c>
      <c r="B1328" s="6">
        <v>44847.809193564812</v>
      </c>
      <c r="C1328" s="5" t="s">
        <v>80</v>
      </c>
      <c r="D1328" s="11"/>
      <c r="E1328" s="8"/>
      <c r="F1328" s="9">
        <v>15860.7</v>
      </c>
      <c r="I1328" s="7" t="s">
        <v>9</v>
      </c>
      <c r="J1328" s="8" t="s">
        <v>94</v>
      </c>
    </row>
    <row r="1329" spans="1:10">
      <c r="A1329" s="5" t="s">
        <v>1470</v>
      </c>
      <c r="B1329" s="6">
        <v>44847.809193564812</v>
      </c>
      <c r="C1329" s="5" t="s">
        <v>80</v>
      </c>
      <c r="D1329" s="11"/>
      <c r="E1329" s="8"/>
      <c r="F1329" s="9">
        <v>6972.9</v>
      </c>
      <c r="I1329" s="7" t="s">
        <v>9</v>
      </c>
      <c r="J1329" s="5" t="s">
        <v>86</v>
      </c>
    </row>
    <row r="1330" spans="1:10">
      <c r="A1330" s="5" t="s">
        <v>1470</v>
      </c>
      <c r="B1330" s="6">
        <v>44847.809193564812</v>
      </c>
      <c r="C1330" s="5" t="s">
        <v>80</v>
      </c>
      <c r="D1330" s="11"/>
      <c r="E1330" s="8"/>
      <c r="F1330" s="9">
        <v>8187.4</v>
      </c>
      <c r="I1330" s="7" t="s">
        <v>9</v>
      </c>
      <c r="J1330" s="5" t="s">
        <v>95</v>
      </c>
    </row>
    <row r="1331" spans="1:10">
      <c r="A1331" s="5" t="s">
        <v>1470</v>
      </c>
      <c r="B1331" s="6">
        <v>44847.809193564812</v>
      </c>
      <c r="C1331" s="5" t="s">
        <v>80</v>
      </c>
      <c r="D1331" s="11"/>
      <c r="E1331" s="8"/>
      <c r="F1331" s="9">
        <v>9243.7999999999993</v>
      </c>
      <c r="I1331" s="7" t="s">
        <v>9</v>
      </c>
      <c r="J1331" s="8" t="s">
        <v>96</v>
      </c>
    </row>
    <row r="1332" spans="1:10">
      <c r="A1332" s="5" t="s">
        <v>1470</v>
      </c>
      <c r="B1332" s="6">
        <v>44847.809193564812</v>
      </c>
      <c r="C1332" s="5" t="s">
        <v>80</v>
      </c>
      <c r="D1332" s="11"/>
      <c r="E1332" s="8"/>
      <c r="F1332" s="9">
        <v>8117.9</v>
      </c>
      <c r="I1332" s="7" t="s">
        <v>9</v>
      </c>
      <c r="J1332" s="8" t="s">
        <v>97</v>
      </c>
    </row>
    <row r="1333" spans="1:10">
      <c r="A1333" s="5" t="s">
        <v>1470</v>
      </c>
      <c r="B1333" s="6">
        <v>44847.809193564812</v>
      </c>
      <c r="C1333" s="5" t="s">
        <v>80</v>
      </c>
      <c r="D1333" s="11"/>
      <c r="E1333" s="8"/>
      <c r="F1333" s="9">
        <v>9702.1</v>
      </c>
      <c r="I1333" s="7" t="s">
        <v>9</v>
      </c>
      <c r="J1333" s="8" t="s">
        <v>99</v>
      </c>
    </row>
    <row r="1334" spans="1:10">
      <c r="A1334" s="5" t="s">
        <v>1470</v>
      </c>
      <c r="B1334" s="6">
        <v>44847.809193564812</v>
      </c>
      <c r="C1334" s="5" t="s">
        <v>80</v>
      </c>
      <c r="D1334" s="11"/>
      <c r="E1334" s="8"/>
      <c r="F1334" s="9">
        <v>6944.5</v>
      </c>
      <c r="I1334" s="7" t="s">
        <v>9</v>
      </c>
      <c r="J1334" s="8" t="s">
        <v>100</v>
      </c>
    </row>
    <row r="1335" spans="1:10">
      <c r="A1335" s="5" t="s">
        <v>1470</v>
      </c>
      <c r="B1335" s="6">
        <v>44847.809193564812</v>
      </c>
      <c r="C1335" s="5" t="s">
        <v>80</v>
      </c>
      <c r="D1335" s="11"/>
      <c r="E1335" s="8"/>
      <c r="F1335" s="9">
        <v>8042.8</v>
      </c>
      <c r="I1335" s="7" t="s">
        <v>9</v>
      </c>
      <c r="J1335" s="8" t="s">
        <v>375</v>
      </c>
    </row>
    <row r="1336" spans="1:10">
      <c r="A1336" s="5" t="s">
        <v>1470</v>
      </c>
      <c r="B1336" s="6">
        <v>44847.809193564812</v>
      </c>
      <c r="C1336" s="5" t="s">
        <v>80</v>
      </c>
      <c r="D1336" s="11"/>
      <c r="E1336" s="8"/>
      <c r="F1336" s="9">
        <v>106635.1</v>
      </c>
      <c r="I1336" s="7" t="s">
        <v>9</v>
      </c>
      <c r="J1336" s="8" t="s">
        <v>84</v>
      </c>
    </row>
    <row r="1337" spans="1:10">
      <c r="A1337" s="5" t="s">
        <v>1470</v>
      </c>
      <c r="B1337" s="6">
        <v>44847.809193564812</v>
      </c>
      <c r="C1337" s="5" t="s">
        <v>80</v>
      </c>
      <c r="D1337" s="11"/>
      <c r="E1337" s="8"/>
      <c r="F1337" s="9">
        <v>7812.5</v>
      </c>
      <c r="I1337" s="7" t="s">
        <v>9</v>
      </c>
      <c r="J1337" s="8" t="s">
        <v>1469</v>
      </c>
    </row>
    <row r="1338" spans="1:10">
      <c r="A1338" s="10" t="s">
        <v>15</v>
      </c>
      <c r="B1338" s="3"/>
      <c r="C1338" s="3"/>
      <c r="D1338" s="52">
        <f>281624.6+1740</f>
        <v>283364.59999999998</v>
      </c>
      <c r="E1338" s="8"/>
      <c r="F1338" s="33">
        <f>SUM(F1305:G1337)</f>
        <v>283364.59999999998</v>
      </c>
      <c r="H1338" s="9"/>
      <c r="I1338" s="7"/>
      <c r="J1338" s="8"/>
    </row>
    <row r="1339" spans="1:10">
      <c r="A1339" s="12" t="s">
        <v>16</v>
      </c>
      <c r="B1339" s="12" t="s">
        <v>17</v>
      </c>
      <c r="C1339" s="12" t="s">
        <v>18</v>
      </c>
      <c r="D1339" s="11"/>
      <c r="E1339" s="8"/>
      <c r="H1339" s="9"/>
      <c r="I1339" s="7"/>
      <c r="J1339" s="8"/>
    </row>
    <row r="1340" spans="1:10" ht="15.75">
      <c r="D1340" s="21">
        <v>112010918</v>
      </c>
    </row>
    <row r="1341" spans="1:10" ht="15.75">
      <c r="D1341" s="21">
        <v>112011000</v>
      </c>
    </row>
    <row r="1343" spans="1:10" ht="17.25" customHeight="1">
      <c r="A1343" s="1" t="s">
        <v>0</v>
      </c>
      <c r="B1343" s="2"/>
      <c r="C1343" s="2"/>
      <c r="D1343" s="2"/>
      <c r="E1343" s="2"/>
      <c r="F1343" s="2"/>
      <c r="G1343" s="2"/>
      <c r="H1343" s="2"/>
      <c r="I1343" s="2"/>
      <c r="J1343" s="2"/>
    </row>
    <row r="1344" spans="1:10">
      <c r="A1344" s="3" t="s">
        <v>1496</v>
      </c>
      <c r="B1344" s="2"/>
      <c r="C1344" s="2"/>
      <c r="D1344" s="2"/>
      <c r="E1344" s="2"/>
      <c r="F1344" s="2"/>
      <c r="G1344" s="2"/>
      <c r="H1344" s="2"/>
      <c r="I1344" s="2"/>
      <c r="J1344" s="2"/>
    </row>
    <row r="1345" spans="1:10">
      <c r="A1345" s="103" t="s">
        <v>0</v>
      </c>
      <c r="B1345" s="103" t="s">
        <v>2</v>
      </c>
      <c r="C1345" s="103" t="s">
        <v>3</v>
      </c>
      <c r="D1345" s="103" t="s">
        <v>4</v>
      </c>
      <c r="E1345" s="103" t="s">
        <v>5</v>
      </c>
      <c r="F1345" s="105" t="s">
        <v>6</v>
      </c>
      <c r="G1345" s="106"/>
      <c r="H1345" s="107"/>
      <c r="I1345" s="103" t="s">
        <v>7</v>
      </c>
      <c r="J1345" s="103" t="s">
        <v>8</v>
      </c>
    </row>
    <row r="1346" spans="1:10">
      <c r="A1346" s="104"/>
      <c r="B1346" s="104"/>
      <c r="C1346" s="104"/>
      <c r="D1346" s="104"/>
      <c r="E1346" s="104"/>
      <c r="F1346" s="46" t="s">
        <v>9</v>
      </c>
      <c r="G1346" s="46" t="s">
        <v>10</v>
      </c>
      <c r="H1346" s="46" t="s">
        <v>11</v>
      </c>
      <c r="I1346" s="104"/>
      <c r="J1346" s="104"/>
    </row>
    <row r="1347" spans="1:10">
      <c r="A1347" s="5" t="s">
        <v>1531</v>
      </c>
      <c r="B1347" s="6">
        <v>44848.814058634256</v>
      </c>
      <c r="C1347" s="5" t="s">
        <v>80</v>
      </c>
      <c r="D1347" s="11"/>
      <c r="E1347" s="8"/>
      <c r="G1347" s="9">
        <v>10812</v>
      </c>
      <c r="I1347" s="7" t="s">
        <v>10</v>
      </c>
      <c r="J1347" s="5" t="s">
        <v>83</v>
      </c>
    </row>
    <row r="1348" spans="1:10">
      <c r="A1348" s="5" t="s">
        <v>1531</v>
      </c>
      <c r="B1348" s="6">
        <v>44848.814058634256</v>
      </c>
      <c r="C1348" s="5" t="s">
        <v>80</v>
      </c>
      <c r="D1348" s="11"/>
      <c r="E1348" s="8"/>
      <c r="G1348" s="9">
        <v>7784</v>
      </c>
      <c r="I1348" s="7" t="s">
        <v>10</v>
      </c>
      <c r="J1348" s="8" t="s">
        <v>84</v>
      </c>
    </row>
    <row r="1349" spans="1:10">
      <c r="A1349" s="5" t="s">
        <v>1531</v>
      </c>
      <c r="B1349" s="6">
        <v>44848.814058634256</v>
      </c>
      <c r="C1349" s="5" t="s">
        <v>80</v>
      </c>
      <c r="D1349" s="13">
        <v>45113024321</v>
      </c>
      <c r="E1349" s="8" t="s">
        <v>81</v>
      </c>
      <c r="H1349" s="9">
        <v>9600</v>
      </c>
      <c r="I1349" s="5" t="s">
        <v>22</v>
      </c>
      <c r="J1349" s="8" t="s">
        <v>84</v>
      </c>
    </row>
    <row r="1350" spans="1:10">
      <c r="A1350" s="5" t="s">
        <v>1531</v>
      </c>
      <c r="B1350" s="6">
        <v>44848.814058634256</v>
      </c>
      <c r="C1350" s="5" t="s">
        <v>80</v>
      </c>
      <c r="D1350" s="13">
        <v>45143260512</v>
      </c>
      <c r="E1350" s="8" t="s">
        <v>222</v>
      </c>
      <c r="H1350" s="9">
        <v>1426.11</v>
      </c>
      <c r="I1350" s="5" t="s">
        <v>22</v>
      </c>
      <c r="J1350" s="5" t="s">
        <v>83</v>
      </c>
    </row>
    <row r="1351" spans="1:10">
      <c r="A1351" s="5" t="s">
        <v>1531</v>
      </c>
      <c r="B1351" s="6">
        <v>44848.814058634256</v>
      </c>
      <c r="C1351" s="5" t="s">
        <v>80</v>
      </c>
      <c r="D1351" s="13">
        <v>45172953878</v>
      </c>
      <c r="E1351" s="8" t="s">
        <v>81</v>
      </c>
      <c r="H1351" s="9">
        <v>181.97</v>
      </c>
      <c r="I1351" s="5" t="s">
        <v>22</v>
      </c>
      <c r="J1351" s="5" t="s">
        <v>225</v>
      </c>
    </row>
    <row r="1352" spans="1:10">
      <c r="A1352" s="5" t="s">
        <v>1531</v>
      </c>
      <c r="B1352" s="6">
        <v>44848.814058634256</v>
      </c>
      <c r="C1352" s="5" t="s">
        <v>80</v>
      </c>
      <c r="D1352" s="13">
        <v>53612080578</v>
      </c>
      <c r="E1352" s="8" t="s">
        <v>81</v>
      </c>
      <c r="H1352" s="9">
        <v>519.91999999999996</v>
      </c>
      <c r="I1352" s="5" t="s">
        <v>22</v>
      </c>
      <c r="J1352" s="5" t="s">
        <v>225</v>
      </c>
    </row>
    <row r="1353" spans="1:10">
      <c r="A1353" s="5" t="s">
        <v>1531</v>
      </c>
      <c r="B1353" s="6">
        <v>44848.814058634256</v>
      </c>
      <c r="C1353" s="5" t="s">
        <v>80</v>
      </c>
      <c r="D1353" s="13">
        <v>45152884637</v>
      </c>
      <c r="E1353" s="8" t="s">
        <v>81</v>
      </c>
      <c r="H1353" s="9">
        <v>96.15</v>
      </c>
      <c r="I1353" s="5" t="s">
        <v>22</v>
      </c>
      <c r="J1353" s="5" t="s">
        <v>225</v>
      </c>
    </row>
    <row r="1354" spans="1:10">
      <c r="A1354" s="5" t="s">
        <v>1531</v>
      </c>
      <c r="B1354" s="6">
        <v>44848.814058634256</v>
      </c>
      <c r="C1354" s="5" t="s">
        <v>80</v>
      </c>
      <c r="D1354" s="13">
        <v>53212102554</v>
      </c>
      <c r="E1354" s="8" t="s">
        <v>81</v>
      </c>
      <c r="H1354" s="9">
        <v>280.14</v>
      </c>
      <c r="I1354" s="5" t="s">
        <v>22</v>
      </c>
      <c r="J1354" s="5" t="s">
        <v>225</v>
      </c>
    </row>
    <row r="1355" spans="1:10">
      <c r="A1355" s="5" t="s">
        <v>1531</v>
      </c>
      <c r="B1355" s="6">
        <v>44848.814058634256</v>
      </c>
      <c r="C1355" s="5" t="s">
        <v>80</v>
      </c>
      <c r="D1355" s="13">
        <v>45123014146</v>
      </c>
      <c r="E1355" s="8" t="s">
        <v>81</v>
      </c>
      <c r="H1355" s="9">
        <v>33877</v>
      </c>
      <c r="I1355" s="5" t="s">
        <v>22</v>
      </c>
      <c r="J1355" s="8" t="s">
        <v>84</v>
      </c>
    </row>
    <row r="1356" spans="1:10">
      <c r="A1356" s="5" t="s">
        <v>1531</v>
      </c>
      <c r="B1356" s="6">
        <v>44848.814058634256</v>
      </c>
      <c r="C1356" s="5" t="s">
        <v>80</v>
      </c>
      <c r="D1356" s="13">
        <v>45152884122</v>
      </c>
      <c r="E1356" s="8" t="s">
        <v>81</v>
      </c>
      <c r="H1356" s="9">
        <v>8051.47</v>
      </c>
      <c r="I1356" s="5" t="s">
        <v>22</v>
      </c>
      <c r="J1356" s="8" t="s">
        <v>84</v>
      </c>
    </row>
    <row r="1357" spans="1:10">
      <c r="A1357" s="5" t="s">
        <v>1531</v>
      </c>
      <c r="B1357" s="6">
        <v>44848.814058634256</v>
      </c>
      <c r="C1357" s="5" t="s">
        <v>80</v>
      </c>
      <c r="D1357" s="13">
        <v>45123014819</v>
      </c>
      <c r="E1357" s="8" t="s">
        <v>81</v>
      </c>
      <c r="H1357" s="9">
        <v>1000</v>
      </c>
      <c r="I1357" s="5" t="s">
        <v>22</v>
      </c>
      <c r="J1357" s="8" t="s">
        <v>84</v>
      </c>
    </row>
    <row r="1358" spans="1:10">
      <c r="A1358" s="5" t="s">
        <v>1531</v>
      </c>
      <c r="B1358" s="6">
        <v>44848.814058634256</v>
      </c>
      <c r="C1358" s="5" t="s">
        <v>80</v>
      </c>
      <c r="D1358" s="11"/>
      <c r="E1358" s="8"/>
      <c r="F1358" s="9">
        <v>8061</v>
      </c>
      <c r="I1358" s="7" t="s">
        <v>9</v>
      </c>
      <c r="J1358" s="5" t="s">
        <v>87</v>
      </c>
    </row>
    <row r="1359" spans="1:10">
      <c r="A1359" s="5" t="s">
        <v>1531</v>
      </c>
      <c r="B1359" s="6">
        <v>44848.814058634256</v>
      </c>
      <c r="C1359" s="5" t="s">
        <v>80</v>
      </c>
      <c r="D1359" s="11"/>
      <c r="E1359" s="8"/>
      <c r="F1359" s="9">
        <v>14543.8</v>
      </c>
      <c r="I1359" s="7" t="s">
        <v>9</v>
      </c>
      <c r="J1359" s="5" t="s">
        <v>88</v>
      </c>
    </row>
    <row r="1360" spans="1:10">
      <c r="A1360" s="5" t="s">
        <v>1531</v>
      </c>
      <c r="B1360" s="6">
        <v>44848.814058634256</v>
      </c>
      <c r="C1360" s="5" t="s">
        <v>80</v>
      </c>
      <c r="D1360" s="11"/>
      <c r="E1360" s="8"/>
      <c r="F1360" s="9">
        <v>28635.8</v>
      </c>
      <c r="I1360" s="7" t="s">
        <v>9</v>
      </c>
      <c r="J1360" s="8" t="s">
        <v>89</v>
      </c>
    </row>
    <row r="1361" spans="1:10">
      <c r="A1361" s="5" t="s">
        <v>1531</v>
      </c>
      <c r="B1361" s="6">
        <v>44848.814058634256</v>
      </c>
      <c r="C1361" s="5" t="s">
        <v>80</v>
      </c>
      <c r="D1361" s="11"/>
      <c r="E1361" s="8"/>
      <c r="F1361" s="9">
        <v>35642.5</v>
      </c>
      <c r="I1361" s="7" t="s">
        <v>9</v>
      </c>
      <c r="J1361" s="5" t="s">
        <v>83</v>
      </c>
    </row>
    <row r="1362" spans="1:10">
      <c r="A1362" s="5" t="s">
        <v>1531</v>
      </c>
      <c r="B1362" s="6">
        <v>44848.814058634256</v>
      </c>
      <c r="C1362" s="5" t="s">
        <v>80</v>
      </c>
      <c r="D1362" s="11"/>
      <c r="E1362" s="8"/>
      <c r="F1362" s="9">
        <v>20692</v>
      </c>
      <c r="I1362" s="7" t="s">
        <v>9</v>
      </c>
      <c r="J1362" s="8" t="s">
        <v>90</v>
      </c>
    </row>
    <row r="1363" spans="1:10">
      <c r="A1363" s="5" t="s">
        <v>1531</v>
      </c>
      <c r="B1363" s="6">
        <v>44848.814058634256</v>
      </c>
      <c r="C1363" s="5" t="s">
        <v>80</v>
      </c>
      <c r="D1363" s="11"/>
      <c r="E1363" s="8"/>
      <c r="F1363" s="9">
        <v>11515.6</v>
      </c>
      <c r="I1363" s="7" t="s">
        <v>9</v>
      </c>
      <c r="J1363" s="5" t="s">
        <v>91</v>
      </c>
    </row>
    <row r="1364" spans="1:10">
      <c r="A1364" s="5" t="s">
        <v>1531</v>
      </c>
      <c r="B1364" s="6">
        <v>44848.814058634256</v>
      </c>
      <c r="C1364" s="5" t="s">
        <v>80</v>
      </c>
      <c r="D1364" s="11"/>
      <c r="E1364" s="8"/>
      <c r="F1364" s="9">
        <v>15176.2</v>
      </c>
      <c r="I1364" s="7" t="s">
        <v>9</v>
      </c>
      <c r="J1364" s="5" t="s">
        <v>92</v>
      </c>
    </row>
    <row r="1365" spans="1:10">
      <c r="A1365" s="5" t="s">
        <v>1531</v>
      </c>
      <c r="B1365" s="6">
        <v>44848.814058634256</v>
      </c>
      <c r="C1365" s="5" t="s">
        <v>80</v>
      </c>
      <c r="D1365" s="11"/>
      <c r="E1365" s="8"/>
      <c r="F1365" s="9">
        <v>17019.599999999999</v>
      </c>
      <c r="I1365" s="7" t="s">
        <v>9</v>
      </c>
      <c r="J1365" s="8" t="s">
        <v>94</v>
      </c>
    </row>
    <row r="1366" spans="1:10">
      <c r="A1366" s="5" t="s">
        <v>1531</v>
      </c>
      <c r="B1366" s="6">
        <v>44848.814058634256</v>
      </c>
      <c r="C1366" s="5" t="s">
        <v>80</v>
      </c>
      <c r="D1366" s="11"/>
      <c r="E1366" s="8"/>
      <c r="F1366" s="9">
        <v>8761.2999999999993</v>
      </c>
      <c r="I1366" s="7" t="s">
        <v>9</v>
      </c>
      <c r="J1366" s="5" t="s">
        <v>86</v>
      </c>
    </row>
    <row r="1367" spans="1:10">
      <c r="A1367" s="5" t="s">
        <v>1531</v>
      </c>
      <c r="B1367" s="6">
        <v>44848.814058634256</v>
      </c>
      <c r="C1367" s="5" t="s">
        <v>80</v>
      </c>
      <c r="D1367" s="11"/>
      <c r="E1367" s="8"/>
      <c r="F1367" s="9">
        <v>18083.5</v>
      </c>
      <c r="I1367" s="7" t="s">
        <v>9</v>
      </c>
      <c r="J1367" s="5" t="s">
        <v>95</v>
      </c>
    </row>
    <row r="1368" spans="1:10">
      <c r="A1368" s="5" t="s">
        <v>1531</v>
      </c>
      <c r="B1368" s="6">
        <v>44848.814058634256</v>
      </c>
      <c r="C1368" s="5" t="s">
        <v>80</v>
      </c>
      <c r="D1368" s="11"/>
      <c r="E1368" s="8"/>
      <c r="F1368" s="9">
        <v>10887</v>
      </c>
      <c r="I1368" s="7" t="s">
        <v>9</v>
      </c>
      <c r="J1368" s="8" t="s">
        <v>96</v>
      </c>
    </row>
    <row r="1369" spans="1:10">
      <c r="A1369" s="5" t="s">
        <v>1531</v>
      </c>
      <c r="B1369" s="6">
        <v>44848.814058634256</v>
      </c>
      <c r="C1369" s="5" t="s">
        <v>80</v>
      </c>
      <c r="D1369" s="11"/>
      <c r="E1369" s="8"/>
      <c r="F1369" s="9">
        <v>15760.6</v>
      </c>
      <c r="I1369" s="7" t="s">
        <v>9</v>
      </c>
      <c r="J1369" s="8" t="s">
        <v>98</v>
      </c>
    </row>
    <row r="1370" spans="1:10">
      <c r="A1370" s="5" t="s">
        <v>1531</v>
      </c>
      <c r="B1370" s="6">
        <v>44848.814058634256</v>
      </c>
      <c r="C1370" s="5" t="s">
        <v>80</v>
      </c>
      <c r="D1370" s="11"/>
      <c r="E1370" s="8"/>
      <c r="F1370" s="9">
        <v>14388</v>
      </c>
      <c r="I1370" s="7" t="s">
        <v>9</v>
      </c>
      <c r="J1370" s="8" t="s">
        <v>99</v>
      </c>
    </row>
    <row r="1371" spans="1:10">
      <c r="A1371" s="5" t="s">
        <v>1531</v>
      </c>
      <c r="B1371" s="6">
        <v>44848.814058634256</v>
      </c>
      <c r="C1371" s="5" t="s">
        <v>80</v>
      </c>
      <c r="D1371" s="11"/>
      <c r="E1371" s="8"/>
      <c r="F1371" s="9">
        <v>13731</v>
      </c>
      <c r="I1371" s="7" t="s">
        <v>9</v>
      </c>
      <c r="J1371" s="8" t="s">
        <v>100</v>
      </c>
    </row>
    <row r="1372" spans="1:10">
      <c r="A1372" s="5" t="s">
        <v>1531</v>
      </c>
      <c r="B1372" s="6">
        <v>44848.814058634256</v>
      </c>
      <c r="C1372" s="5" t="s">
        <v>80</v>
      </c>
      <c r="D1372" s="11"/>
      <c r="E1372" s="8"/>
      <c r="F1372" s="9">
        <v>57661.5</v>
      </c>
      <c r="I1372" s="7" t="s">
        <v>9</v>
      </c>
      <c r="J1372" s="8" t="s">
        <v>84</v>
      </c>
    </row>
    <row r="1373" spans="1:10">
      <c r="A1373" s="10" t="s">
        <v>15</v>
      </c>
      <c r="B1373" s="3"/>
      <c r="C1373" s="3"/>
      <c r="D1373" s="16">
        <f>300664.2+8491.2</f>
        <v>309155.40000000002</v>
      </c>
      <c r="E1373" s="8"/>
      <c r="F1373" s="24">
        <f>SUM(F1347:G1372)</f>
        <v>309155.40000000002</v>
      </c>
      <c r="H1373" s="9"/>
      <c r="I1373" s="7"/>
      <c r="J1373" s="8"/>
    </row>
    <row r="1374" spans="1:10">
      <c r="A1374" s="12" t="s">
        <v>16</v>
      </c>
      <c r="B1374" s="12" t="s">
        <v>17</v>
      </c>
      <c r="C1374" s="12" t="s">
        <v>18</v>
      </c>
      <c r="D1374" s="11"/>
      <c r="E1374" s="8"/>
      <c r="H1374" s="9"/>
      <c r="I1374" s="7"/>
      <c r="J1374" s="8"/>
    </row>
    <row r="1375" spans="1:10" ht="15.75">
      <c r="A1375" s="5"/>
      <c r="B1375" s="6"/>
      <c r="C1375" s="5"/>
      <c r="D1375" s="21">
        <v>112020998</v>
      </c>
      <c r="E1375" s="8"/>
      <c r="H1375" s="9"/>
      <c r="I1375" s="7"/>
      <c r="J1375" s="8"/>
    </row>
    <row r="1376" spans="1:10" ht="15.75">
      <c r="A1376" s="5"/>
      <c r="B1376" s="6"/>
      <c r="C1376" s="5"/>
      <c r="D1376" s="21">
        <v>112021134</v>
      </c>
      <c r="E1376" s="8"/>
      <c r="H1376" s="9"/>
      <c r="I1376" s="7"/>
      <c r="J1376" s="8"/>
    </row>
    <row r="1377" spans="1:10">
      <c r="A1377" s="5"/>
      <c r="B1377" s="6"/>
      <c r="C1377" s="5"/>
      <c r="D1377" s="11"/>
      <c r="E1377" s="8"/>
      <c r="H1377" s="9"/>
      <c r="I1377" s="7"/>
      <c r="J1377" s="8"/>
    </row>
    <row r="1378" spans="1:10">
      <c r="A1378" s="1" t="s">
        <v>0</v>
      </c>
      <c r="B1378" s="2"/>
      <c r="C1378" s="2"/>
      <c r="D1378" s="2"/>
      <c r="E1378" s="2"/>
      <c r="F1378" s="2"/>
      <c r="G1378" s="2"/>
      <c r="H1378" s="2"/>
      <c r="I1378" s="2"/>
      <c r="J1378" s="2"/>
    </row>
    <row r="1379" spans="1:10">
      <c r="A1379" s="3" t="s">
        <v>1491</v>
      </c>
      <c r="B1379" s="2"/>
      <c r="C1379" s="2"/>
      <c r="D1379" s="2"/>
      <c r="E1379" s="2"/>
      <c r="F1379" s="2"/>
      <c r="G1379" s="2"/>
      <c r="H1379" s="2"/>
      <c r="I1379" s="2"/>
      <c r="J1379" s="2"/>
    </row>
    <row r="1380" spans="1:10">
      <c r="A1380" s="103" t="s">
        <v>0</v>
      </c>
      <c r="B1380" s="103" t="s">
        <v>2</v>
      </c>
      <c r="C1380" s="103" t="s">
        <v>3</v>
      </c>
      <c r="D1380" s="103" t="s">
        <v>4</v>
      </c>
      <c r="E1380" s="103" t="s">
        <v>5</v>
      </c>
      <c r="F1380" s="105" t="s">
        <v>6</v>
      </c>
      <c r="G1380" s="106"/>
      <c r="H1380" s="107"/>
      <c r="I1380" s="103" t="s">
        <v>7</v>
      </c>
      <c r="J1380" s="103" t="s">
        <v>8</v>
      </c>
    </row>
    <row r="1381" spans="1:10">
      <c r="A1381" s="104"/>
      <c r="B1381" s="104"/>
      <c r="C1381" s="104"/>
      <c r="D1381" s="104"/>
      <c r="E1381" s="104"/>
      <c r="F1381" s="46" t="s">
        <v>9</v>
      </c>
      <c r="G1381" s="46" t="s">
        <v>10</v>
      </c>
      <c r="H1381" s="46" t="s">
        <v>11</v>
      </c>
      <c r="I1381" s="104"/>
      <c r="J1381" s="104"/>
    </row>
    <row r="1382" spans="1:10">
      <c r="A1382" s="5" t="s">
        <v>1530</v>
      </c>
      <c r="B1382" s="6">
        <v>44849.942729525465</v>
      </c>
      <c r="C1382" s="5" t="s">
        <v>80</v>
      </c>
      <c r="D1382" s="13">
        <v>53312074954</v>
      </c>
      <c r="E1382" s="8" t="s">
        <v>81</v>
      </c>
      <c r="H1382" s="9">
        <v>175</v>
      </c>
      <c r="I1382" s="5" t="s">
        <v>22</v>
      </c>
      <c r="J1382" s="5" t="s">
        <v>225</v>
      </c>
    </row>
    <row r="1383" spans="1:10">
      <c r="A1383" s="5" t="s">
        <v>1530</v>
      </c>
      <c r="B1383" s="6">
        <v>44849.942729525465</v>
      </c>
      <c r="C1383" s="5" t="s">
        <v>80</v>
      </c>
      <c r="D1383" s="13">
        <v>53512080615</v>
      </c>
      <c r="E1383" s="8" t="s">
        <v>81</v>
      </c>
      <c r="H1383" s="9">
        <v>234.2</v>
      </c>
      <c r="I1383" s="5" t="s">
        <v>22</v>
      </c>
      <c r="J1383" s="5" t="s">
        <v>225</v>
      </c>
    </row>
    <row r="1384" spans="1:10">
      <c r="A1384" s="5" t="s">
        <v>1530</v>
      </c>
      <c r="B1384" s="6">
        <v>44849.942729525465</v>
      </c>
      <c r="C1384" s="5" t="s">
        <v>80</v>
      </c>
      <c r="D1384" s="11">
        <v>268256</v>
      </c>
      <c r="E1384" s="8" t="s">
        <v>47</v>
      </c>
      <c r="H1384" s="9">
        <v>696</v>
      </c>
      <c r="I1384" s="5" t="s">
        <v>22</v>
      </c>
      <c r="J1384" s="8" t="s">
        <v>84</v>
      </c>
    </row>
    <row r="1385" spans="1:10">
      <c r="A1385" s="5" t="s">
        <v>1530</v>
      </c>
      <c r="B1385" s="6">
        <v>44849.942729525465</v>
      </c>
      <c r="C1385" s="5" t="s">
        <v>80</v>
      </c>
      <c r="D1385" s="11">
        <v>268264</v>
      </c>
      <c r="E1385" s="8" t="s">
        <v>81</v>
      </c>
      <c r="H1385" s="9">
        <v>132468.42000000001</v>
      </c>
      <c r="I1385" s="5" t="s">
        <v>22</v>
      </c>
      <c r="J1385" s="8" t="s">
        <v>84</v>
      </c>
    </row>
    <row r="1386" spans="1:10">
      <c r="A1386" s="5" t="s">
        <v>1530</v>
      </c>
      <c r="B1386" s="6">
        <v>44849.942729525465</v>
      </c>
      <c r="C1386" s="5" t="s">
        <v>80</v>
      </c>
      <c r="D1386" s="13">
        <v>45132894805</v>
      </c>
      <c r="E1386" s="8" t="s">
        <v>81</v>
      </c>
      <c r="H1386" s="9">
        <v>33240</v>
      </c>
      <c r="I1386" s="5" t="s">
        <v>22</v>
      </c>
      <c r="J1386" s="5" t="s">
        <v>83</v>
      </c>
    </row>
    <row r="1387" spans="1:10">
      <c r="A1387" s="5" t="s">
        <v>1530</v>
      </c>
      <c r="B1387" s="6">
        <v>44849.942729525465</v>
      </c>
      <c r="C1387" s="5" t="s">
        <v>80</v>
      </c>
      <c r="D1387" s="11">
        <v>279450</v>
      </c>
      <c r="E1387" s="8" t="s">
        <v>47</v>
      </c>
      <c r="H1387" s="9">
        <v>696</v>
      </c>
      <c r="I1387" s="5" t="s">
        <v>22</v>
      </c>
      <c r="J1387" s="5" t="s">
        <v>83</v>
      </c>
    </row>
    <row r="1388" spans="1:10">
      <c r="A1388" s="5" t="s">
        <v>1530</v>
      </c>
      <c r="B1388" s="6">
        <v>44849.942729525465</v>
      </c>
      <c r="C1388" s="5" t="s">
        <v>80</v>
      </c>
      <c r="D1388" s="11">
        <v>279452</v>
      </c>
      <c r="E1388" s="8" t="s">
        <v>81</v>
      </c>
      <c r="H1388" s="9">
        <v>14591.18</v>
      </c>
      <c r="I1388" s="5" t="s">
        <v>22</v>
      </c>
      <c r="J1388" s="5" t="s">
        <v>83</v>
      </c>
    </row>
    <row r="1389" spans="1:10">
      <c r="A1389" s="5" t="s">
        <v>1530</v>
      </c>
      <c r="B1389" s="6">
        <v>44849.942729525465</v>
      </c>
      <c r="C1389" s="5" t="s">
        <v>80</v>
      </c>
      <c r="D1389" s="11"/>
      <c r="E1389" s="8"/>
      <c r="F1389" s="9">
        <v>7712.9</v>
      </c>
      <c r="I1389" s="7" t="s">
        <v>9</v>
      </c>
      <c r="J1389" s="8" t="s">
        <v>97</v>
      </c>
    </row>
    <row r="1390" spans="1:10">
      <c r="A1390" s="5" t="s">
        <v>1530</v>
      </c>
      <c r="B1390" s="6">
        <v>44849.942729525465</v>
      </c>
      <c r="C1390" s="5" t="s">
        <v>80</v>
      </c>
      <c r="D1390" s="11"/>
      <c r="E1390" s="8"/>
      <c r="F1390" s="9">
        <v>7986.8</v>
      </c>
      <c r="I1390" s="7" t="s">
        <v>9</v>
      </c>
      <c r="J1390" s="8" t="s">
        <v>375</v>
      </c>
    </row>
    <row r="1391" spans="1:10">
      <c r="A1391" s="10" t="s">
        <v>15</v>
      </c>
      <c r="B1391" s="3"/>
      <c r="C1391" s="3"/>
      <c r="D1391" s="11"/>
      <c r="E1391" s="8"/>
      <c r="F1391" s="24">
        <f>SUM(F1382:G1390)</f>
        <v>15699.7</v>
      </c>
      <c r="H1391" s="9"/>
      <c r="I1391" s="7"/>
      <c r="J1391" s="8"/>
    </row>
    <row r="1392" spans="1:10" ht="15.75">
      <c r="A1392" s="12" t="s">
        <v>16</v>
      </c>
      <c r="B1392" s="12" t="s">
        <v>17</v>
      </c>
      <c r="C1392" s="12" t="s">
        <v>18</v>
      </c>
      <c r="D1392" s="21">
        <v>112020999</v>
      </c>
      <c r="E1392" s="8"/>
      <c r="H1392" s="9"/>
      <c r="I1392" s="7"/>
      <c r="J1392" s="8"/>
    </row>
    <row r="1395" spans="1:10">
      <c r="A1395" s="1" t="s">
        <v>0</v>
      </c>
      <c r="B1395" s="2"/>
      <c r="C1395" s="2"/>
      <c r="D1395" s="2"/>
      <c r="E1395" s="2"/>
      <c r="F1395" s="2"/>
      <c r="G1395" s="2"/>
      <c r="H1395" s="2"/>
      <c r="I1395" s="2"/>
      <c r="J1395" s="2"/>
    </row>
    <row r="1396" spans="1:10">
      <c r="A1396" s="3" t="s">
        <v>1564</v>
      </c>
      <c r="B1396" s="2"/>
      <c r="C1396" s="2"/>
      <c r="D1396" s="2"/>
      <c r="E1396" s="2"/>
      <c r="F1396" s="2"/>
      <c r="G1396" s="2"/>
      <c r="H1396" s="2"/>
      <c r="I1396" s="2"/>
      <c r="J1396" s="2"/>
    </row>
    <row r="1397" spans="1:10">
      <c r="A1397" s="103" t="s">
        <v>0</v>
      </c>
      <c r="B1397" s="103" t="s">
        <v>2</v>
      </c>
      <c r="C1397" s="103" t="s">
        <v>3</v>
      </c>
      <c r="D1397" s="103" t="s">
        <v>4</v>
      </c>
      <c r="E1397" s="103" t="s">
        <v>5</v>
      </c>
      <c r="F1397" s="105" t="s">
        <v>6</v>
      </c>
      <c r="G1397" s="106"/>
      <c r="H1397" s="107"/>
      <c r="I1397" s="103" t="s">
        <v>7</v>
      </c>
      <c r="J1397" s="103" t="s">
        <v>8</v>
      </c>
    </row>
    <row r="1398" spans="1:10">
      <c r="A1398" s="104"/>
      <c r="B1398" s="104"/>
      <c r="C1398" s="104"/>
      <c r="D1398" s="104"/>
      <c r="E1398" s="104"/>
      <c r="F1398" s="46" t="s">
        <v>9</v>
      </c>
      <c r="G1398" s="46" t="s">
        <v>10</v>
      </c>
      <c r="H1398" s="46" t="s">
        <v>11</v>
      </c>
      <c r="I1398" s="104"/>
      <c r="J1398" s="104"/>
    </row>
    <row r="1399" spans="1:10">
      <c r="A1399" s="5" t="s">
        <v>1582</v>
      </c>
      <c r="B1399" s="6">
        <v>44851.82651885417</v>
      </c>
      <c r="C1399" s="5" t="s">
        <v>80</v>
      </c>
      <c r="D1399" s="11"/>
      <c r="E1399" s="8"/>
      <c r="G1399" s="9">
        <v>2391.85</v>
      </c>
      <c r="I1399" s="7" t="s">
        <v>10</v>
      </c>
      <c r="J1399" s="5" t="s">
        <v>88</v>
      </c>
    </row>
    <row r="1400" spans="1:10">
      <c r="A1400" s="5" t="s">
        <v>1582</v>
      </c>
      <c r="B1400" s="6">
        <v>44851.82651885417</v>
      </c>
      <c r="C1400" s="5" t="s">
        <v>80</v>
      </c>
      <c r="D1400" s="11"/>
      <c r="E1400" s="8"/>
      <c r="G1400" s="9">
        <v>15720.98</v>
      </c>
      <c r="I1400" s="7" t="s">
        <v>10</v>
      </c>
      <c r="J1400" s="5" t="s">
        <v>83</v>
      </c>
    </row>
    <row r="1401" spans="1:10">
      <c r="A1401" s="5" t="s">
        <v>1582</v>
      </c>
      <c r="B1401" s="6">
        <v>44851.82651885417</v>
      </c>
      <c r="C1401" s="5" t="s">
        <v>80</v>
      </c>
      <c r="D1401" s="11">
        <v>25190909</v>
      </c>
      <c r="E1401" s="8" t="s">
        <v>184</v>
      </c>
      <c r="H1401" s="9">
        <v>13272.83</v>
      </c>
      <c r="I1401" s="5" t="s">
        <v>22</v>
      </c>
      <c r="J1401" s="5" t="s">
        <v>225</v>
      </c>
    </row>
    <row r="1402" spans="1:10">
      <c r="A1402" s="5" t="s">
        <v>1582</v>
      </c>
      <c r="B1402" s="6">
        <v>44851.82651885417</v>
      </c>
      <c r="C1402" s="5" t="s">
        <v>80</v>
      </c>
      <c r="D1402" s="13">
        <v>45132895823</v>
      </c>
      <c r="E1402" s="8" t="s">
        <v>81</v>
      </c>
      <c r="H1402" s="9">
        <v>1203.97</v>
      </c>
      <c r="I1402" s="5" t="s">
        <v>22</v>
      </c>
      <c r="J1402" s="5" t="s">
        <v>225</v>
      </c>
    </row>
    <row r="1403" spans="1:10">
      <c r="A1403" s="5" t="s">
        <v>1582</v>
      </c>
      <c r="B1403" s="6">
        <v>44851.82651885417</v>
      </c>
      <c r="C1403" s="5" t="s">
        <v>80</v>
      </c>
      <c r="D1403" s="13">
        <v>53412074845</v>
      </c>
      <c r="E1403" s="8" t="s">
        <v>81</v>
      </c>
      <c r="H1403" s="9">
        <v>487.91</v>
      </c>
      <c r="I1403" s="5" t="s">
        <v>22</v>
      </c>
      <c r="J1403" s="5" t="s">
        <v>225</v>
      </c>
    </row>
    <row r="1404" spans="1:10">
      <c r="A1404" s="5" t="s">
        <v>1582</v>
      </c>
      <c r="B1404" s="6">
        <v>44851.82651885417</v>
      </c>
      <c r="C1404" s="5" t="s">
        <v>80</v>
      </c>
      <c r="D1404" s="13">
        <v>45113031713</v>
      </c>
      <c r="E1404" s="8" t="s">
        <v>81</v>
      </c>
      <c r="H1404" s="9">
        <v>1739.79</v>
      </c>
      <c r="I1404" s="5" t="s">
        <v>22</v>
      </c>
      <c r="J1404" s="5" t="s">
        <v>225</v>
      </c>
    </row>
    <row r="1405" spans="1:10">
      <c r="A1405" s="5" t="s">
        <v>1582</v>
      </c>
      <c r="B1405" s="6">
        <v>44851.82651885417</v>
      </c>
      <c r="C1405" s="5" t="s">
        <v>80</v>
      </c>
      <c r="D1405" s="13">
        <v>45162986376</v>
      </c>
      <c r="E1405" s="8" t="s">
        <v>81</v>
      </c>
      <c r="H1405" s="9">
        <v>333.3</v>
      </c>
      <c r="I1405" s="5" t="s">
        <v>22</v>
      </c>
      <c r="J1405" s="5" t="s">
        <v>225</v>
      </c>
    </row>
    <row r="1406" spans="1:10">
      <c r="A1406" s="5" t="s">
        <v>1582</v>
      </c>
      <c r="B1406" s="6">
        <v>44851.82651885417</v>
      </c>
      <c r="C1406" s="5" t="s">
        <v>80</v>
      </c>
      <c r="D1406" s="13">
        <v>45113031002</v>
      </c>
      <c r="E1406" s="8" t="s">
        <v>81</v>
      </c>
      <c r="H1406" s="9">
        <v>562.49</v>
      </c>
      <c r="I1406" s="5" t="s">
        <v>22</v>
      </c>
      <c r="J1406" s="5" t="s">
        <v>225</v>
      </c>
    </row>
    <row r="1407" spans="1:10">
      <c r="A1407" s="5" t="s">
        <v>1582</v>
      </c>
      <c r="B1407" s="6">
        <v>44851.82651885417</v>
      </c>
      <c r="C1407" s="5" t="s">
        <v>80</v>
      </c>
      <c r="D1407" s="13">
        <v>45132897709</v>
      </c>
      <c r="E1407" s="8" t="s">
        <v>81</v>
      </c>
      <c r="H1407" s="9">
        <v>199.98</v>
      </c>
      <c r="I1407" s="5" t="s">
        <v>22</v>
      </c>
      <c r="J1407" s="5" t="s">
        <v>225</v>
      </c>
    </row>
    <row r="1408" spans="1:10">
      <c r="A1408" s="5" t="s">
        <v>1582</v>
      </c>
      <c r="B1408" s="6">
        <v>44851.82651885417</v>
      </c>
      <c r="C1408" s="5" t="s">
        <v>80</v>
      </c>
      <c r="D1408" s="11">
        <v>25288658</v>
      </c>
      <c r="E1408" s="8" t="s">
        <v>184</v>
      </c>
      <c r="H1408" s="9">
        <v>2304.5</v>
      </c>
      <c r="I1408" s="5" t="s">
        <v>22</v>
      </c>
      <c r="J1408" s="5" t="s">
        <v>225</v>
      </c>
    </row>
    <row r="1409" spans="1:10">
      <c r="A1409" s="5" t="s">
        <v>1582</v>
      </c>
      <c r="B1409" s="6">
        <v>44851.82651885417</v>
      </c>
      <c r="C1409" s="5" t="s">
        <v>80</v>
      </c>
      <c r="D1409" s="11">
        <v>25288504</v>
      </c>
      <c r="E1409" s="8" t="s">
        <v>184</v>
      </c>
      <c r="H1409" s="9">
        <v>2933.91</v>
      </c>
      <c r="I1409" s="5" t="s">
        <v>22</v>
      </c>
      <c r="J1409" s="5" t="s">
        <v>225</v>
      </c>
    </row>
    <row r="1410" spans="1:10">
      <c r="A1410" s="5" t="s">
        <v>1583</v>
      </c>
      <c r="B1410" s="6">
        <v>44851.82651885417</v>
      </c>
      <c r="C1410" s="5" t="s">
        <v>80</v>
      </c>
      <c r="D1410" s="11"/>
      <c r="E1410" s="8"/>
      <c r="F1410" s="9">
        <v>19459.3</v>
      </c>
      <c r="I1410" s="7" t="s">
        <v>9</v>
      </c>
      <c r="J1410" s="8" t="s">
        <v>97</v>
      </c>
    </row>
    <row r="1411" spans="1:10">
      <c r="A1411" s="5" t="s">
        <v>1582</v>
      </c>
      <c r="B1411" s="6">
        <v>44851.82651885417</v>
      </c>
      <c r="C1411" s="5" t="s">
        <v>80</v>
      </c>
      <c r="D1411" s="11"/>
      <c r="E1411" s="8"/>
      <c r="F1411" s="9">
        <v>16409.099999999999</v>
      </c>
      <c r="I1411" s="7" t="s">
        <v>9</v>
      </c>
      <c r="J1411" s="5" t="s">
        <v>87</v>
      </c>
    </row>
    <row r="1412" spans="1:10">
      <c r="A1412" s="5" t="s">
        <v>1582</v>
      </c>
      <c r="B1412" s="6">
        <v>44851.82651885417</v>
      </c>
      <c r="C1412" s="5" t="s">
        <v>80</v>
      </c>
      <c r="D1412" s="11"/>
      <c r="E1412" s="8"/>
      <c r="F1412" s="9">
        <v>8782</v>
      </c>
      <c r="I1412" s="7" t="s">
        <v>9</v>
      </c>
      <c r="J1412" s="5" t="s">
        <v>88</v>
      </c>
    </row>
    <row r="1413" spans="1:10">
      <c r="A1413" s="5" t="s">
        <v>1582</v>
      </c>
      <c r="B1413" s="6">
        <v>44851.82651885417</v>
      </c>
      <c r="C1413" s="5" t="s">
        <v>80</v>
      </c>
      <c r="D1413" s="11"/>
      <c r="E1413" s="8"/>
      <c r="F1413" s="9">
        <v>1924.9</v>
      </c>
      <c r="I1413" s="7" t="s">
        <v>9</v>
      </c>
      <c r="J1413" s="8" t="s">
        <v>89</v>
      </c>
    </row>
    <row r="1414" spans="1:10">
      <c r="A1414" s="5" t="s">
        <v>1582</v>
      </c>
      <c r="B1414" s="6">
        <v>44851.82651885417</v>
      </c>
      <c r="C1414" s="5" t="s">
        <v>80</v>
      </c>
      <c r="D1414" s="11"/>
      <c r="E1414" s="8"/>
      <c r="F1414" s="9">
        <v>64174.7</v>
      </c>
      <c r="I1414" s="7" t="s">
        <v>9</v>
      </c>
      <c r="J1414" s="8" t="s">
        <v>224</v>
      </c>
    </row>
    <row r="1415" spans="1:10">
      <c r="A1415" s="5" t="s">
        <v>1582</v>
      </c>
      <c r="B1415" s="6">
        <v>44851.82651885417</v>
      </c>
      <c r="C1415" s="5" t="s">
        <v>80</v>
      </c>
      <c r="D1415" s="11"/>
      <c r="E1415" s="8"/>
      <c r="F1415" s="9">
        <v>130408.9</v>
      </c>
      <c r="I1415" s="7" t="s">
        <v>9</v>
      </c>
      <c r="J1415" s="5" t="s">
        <v>83</v>
      </c>
    </row>
    <row r="1416" spans="1:10">
      <c r="A1416" s="5" t="s">
        <v>1582</v>
      </c>
      <c r="B1416" s="6">
        <v>44851.82651885417</v>
      </c>
      <c r="C1416" s="5" t="s">
        <v>80</v>
      </c>
      <c r="D1416" s="11"/>
      <c r="E1416" s="8"/>
      <c r="F1416" s="9">
        <v>16984.8</v>
      </c>
      <c r="I1416" s="7" t="s">
        <v>9</v>
      </c>
      <c r="J1416" s="8" t="s">
        <v>90</v>
      </c>
    </row>
    <row r="1417" spans="1:10">
      <c r="A1417" s="5" t="s">
        <v>1582</v>
      </c>
      <c r="B1417" s="6">
        <v>44851.82651885417</v>
      </c>
      <c r="C1417" s="5" t="s">
        <v>80</v>
      </c>
      <c r="D1417" s="11"/>
      <c r="E1417" s="8"/>
      <c r="F1417" s="9">
        <v>18106.5</v>
      </c>
      <c r="I1417" s="7" t="s">
        <v>9</v>
      </c>
      <c r="J1417" s="5" t="s">
        <v>91</v>
      </c>
    </row>
    <row r="1418" spans="1:10">
      <c r="A1418" s="5" t="s">
        <v>1582</v>
      </c>
      <c r="B1418" s="6">
        <v>44851.82651885417</v>
      </c>
      <c r="C1418" s="5" t="s">
        <v>80</v>
      </c>
      <c r="D1418" s="11"/>
      <c r="E1418" s="8"/>
      <c r="F1418" s="9">
        <v>14057.4</v>
      </c>
      <c r="I1418" s="7" t="s">
        <v>9</v>
      </c>
      <c r="J1418" s="5" t="s">
        <v>92</v>
      </c>
    </row>
    <row r="1419" spans="1:10">
      <c r="A1419" s="5" t="s">
        <v>1582</v>
      </c>
      <c r="B1419" s="6">
        <v>44851.82651885417</v>
      </c>
      <c r="C1419" s="5" t="s">
        <v>80</v>
      </c>
      <c r="D1419" s="11"/>
      <c r="E1419" s="8"/>
      <c r="F1419" s="9">
        <v>85506</v>
      </c>
      <c r="I1419" s="7" t="s">
        <v>9</v>
      </c>
      <c r="J1419" s="5" t="s">
        <v>93</v>
      </c>
    </row>
    <row r="1420" spans="1:10">
      <c r="A1420" s="5" t="s">
        <v>1582</v>
      </c>
      <c r="B1420" s="6">
        <v>44851.82651885417</v>
      </c>
      <c r="C1420" s="5" t="s">
        <v>80</v>
      </c>
      <c r="D1420" s="11"/>
      <c r="E1420" s="8"/>
      <c r="F1420" s="9">
        <v>18898.599999999999</v>
      </c>
      <c r="I1420" s="7" t="s">
        <v>9</v>
      </c>
      <c r="J1420" s="8" t="s">
        <v>94</v>
      </c>
    </row>
    <row r="1421" spans="1:10">
      <c r="A1421" s="5" t="s">
        <v>1582</v>
      </c>
      <c r="B1421" s="6">
        <v>44851.82651885417</v>
      </c>
      <c r="C1421" s="5" t="s">
        <v>80</v>
      </c>
      <c r="D1421" s="11"/>
      <c r="E1421" s="8"/>
      <c r="F1421" s="9">
        <v>18688</v>
      </c>
      <c r="I1421" s="7" t="s">
        <v>9</v>
      </c>
      <c r="J1421" s="5" t="s">
        <v>86</v>
      </c>
    </row>
    <row r="1422" spans="1:10">
      <c r="A1422" s="5" t="s">
        <v>1582</v>
      </c>
      <c r="B1422" s="6">
        <v>44851.82651885417</v>
      </c>
      <c r="C1422" s="5" t="s">
        <v>80</v>
      </c>
      <c r="D1422" s="11"/>
      <c r="E1422" s="8"/>
      <c r="F1422" s="9">
        <v>54369.5</v>
      </c>
      <c r="I1422" s="7" t="s">
        <v>9</v>
      </c>
      <c r="J1422" s="5" t="s">
        <v>95</v>
      </c>
    </row>
    <row r="1423" spans="1:10">
      <c r="A1423" s="5" t="s">
        <v>1582</v>
      </c>
      <c r="B1423" s="6">
        <v>44851.82651885417</v>
      </c>
      <c r="C1423" s="5" t="s">
        <v>80</v>
      </c>
      <c r="D1423" s="11"/>
      <c r="E1423" s="8"/>
      <c r="F1423" s="9">
        <v>17384</v>
      </c>
      <c r="I1423" s="7" t="s">
        <v>9</v>
      </c>
      <c r="J1423" s="8" t="s">
        <v>96</v>
      </c>
    </row>
    <row r="1424" spans="1:10">
      <c r="A1424" s="5" t="s">
        <v>1582</v>
      </c>
      <c r="B1424" s="6">
        <v>44851.82651885417</v>
      </c>
      <c r="C1424" s="5" t="s">
        <v>80</v>
      </c>
      <c r="D1424" s="11"/>
      <c r="E1424" s="8"/>
      <c r="F1424" s="9">
        <v>12395.1</v>
      </c>
      <c r="I1424" s="7" t="s">
        <v>9</v>
      </c>
      <c r="J1424" s="8" t="s">
        <v>98</v>
      </c>
    </row>
    <row r="1425" spans="1:10">
      <c r="A1425" s="5" t="s">
        <v>1582</v>
      </c>
      <c r="B1425" s="6">
        <v>44851.82651885417</v>
      </c>
      <c r="C1425" s="5" t="s">
        <v>80</v>
      </c>
      <c r="D1425" s="11"/>
      <c r="E1425" s="8"/>
      <c r="F1425" s="9">
        <v>16888</v>
      </c>
      <c r="I1425" s="7" t="s">
        <v>9</v>
      </c>
      <c r="J1425" s="8" t="s">
        <v>99</v>
      </c>
    </row>
    <row r="1426" spans="1:10">
      <c r="A1426" s="5" t="s">
        <v>1582</v>
      </c>
      <c r="B1426" s="6">
        <v>44851.82651885417</v>
      </c>
      <c r="C1426" s="5" t="s">
        <v>80</v>
      </c>
      <c r="D1426" s="11"/>
      <c r="E1426" s="8"/>
      <c r="F1426" s="9">
        <v>18493.599999999999</v>
      </c>
      <c r="I1426" s="7" t="s">
        <v>9</v>
      </c>
      <c r="J1426" s="8" t="s">
        <v>100</v>
      </c>
    </row>
    <row r="1427" spans="1:10">
      <c r="A1427" s="5" t="s">
        <v>1582</v>
      </c>
      <c r="B1427" s="6">
        <v>44851.82651885417</v>
      </c>
      <c r="C1427" s="5" t="s">
        <v>80</v>
      </c>
      <c r="D1427" s="11"/>
      <c r="E1427" s="8"/>
      <c r="F1427" s="9">
        <v>132775.9</v>
      </c>
      <c r="I1427" s="7" t="s">
        <v>9</v>
      </c>
      <c r="J1427" s="8" t="s">
        <v>84</v>
      </c>
    </row>
    <row r="1428" spans="1:10">
      <c r="A1428" s="10" t="s">
        <v>15</v>
      </c>
      <c r="B1428" s="3"/>
      <c r="C1428" s="3"/>
      <c r="D1428" s="16">
        <f>596819.13+87000</f>
        <v>683819.13</v>
      </c>
      <c r="E1428" s="8"/>
      <c r="F1428" s="34">
        <f>SUM(F1399:G1427)</f>
        <v>683819.12999999989</v>
      </c>
      <c r="H1428" s="9"/>
      <c r="I1428" s="7"/>
      <c r="J1428" s="5"/>
    </row>
    <row r="1429" spans="1:10">
      <c r="A1429" s="12" t="s">
        <v>16</v>
      </c>
      <c r="B1429" s="12" t="s">
        <v>17</v>
      </c>
      <c r="C1429" s="12" t="s">
        <v>18</v>
      </c>
      <c r="D1429" s="11"/>
      <c r="E1429" s="8"/>
      <c r="H1429" s="9"/>
      <c r="I1429" s="7"/>
      <c r="J1429" s="5"/>
    </row>
    <row r="1430" spans="1:10" ht="15.75">
      <c r="D1430" s="21">
        <v>112027990</v>
      </c>
    </row>
    <row r="1431" spans="1:10" ht="15.75">
      <c r="D1431" s="21">
        <v>112028104</v>
      </c>
    </row>
    <row r="1433" spans="1:10">
      <c r="A1433" s="1" t="s">
        <v>0</v>
      </c>
      <c r="B1433" s="2"/>
      <c r="C1433" s="2"/>
      <c r="D1433" s="2"/>
      <c r="E1433" s="2"/>
      <c r="F1433" s="2"/>
      <c r="G1433" s="2"/>
      <c r="H1433" s="2"/>
      <c r="I1433" s="2"/>
      <c r="J1433" s="2"/>
    </row>
    <row r="1434" spans="1:10">
      <c r="A1434" s="3" t="s">
        <v>1603</v>
      </c>
      <c r="B1434" s="2"/>
      <c r="C1434" s="2"/>
      <c r="D1434" s="2"/>
      <c r="E1434" s="2"/>
      <c r="F1434" s="2"/>
      <c r="G1434" s="2"/>
      <c r="H1434" s="2"/>
      <c r="I1434" s="2"/>
      <c r="J1434" s="2"/>
    </row>
    <row r="1435" spans="1:10">
      <c r="A1435" s="103" t="s">
        <v>0</v>
      </c>
      <c r="B1435" s="103" t="s">
        <v>2</v>
      </c>
      <c r="C1435" s="103" t="s">
        <v>3</v>
      </c>
      <c r="D1435" s="103" t="s">
        <v>4</v>
      </c>
      <c r="E1435" s="103" t="s">
        <v>5</v>
      </c>
      <c r="F1435" s="105" t="s">
        <v>6</v>
      </c>
      <c r="G1435" s="106"/>
      <c r="H1435" s="107"/>
      <c r="I1435" s="103" t="s">
        <v>7</v>
      </c>
      <c r="J1435" s="103" t="s">
        <v>8</v>
      </c>
    </row>
    <row r="1436" spans="1:10">
      <c r="A1436" s="104"/>
      <c r="B1436" s="104"/>
      <c r="C1436" s="104"/>
      <c r="D1436" s="104"/>
      <c r="E1436" s="104"/>
      <c r="F1436" s="46" t="s">
        <v>9</v>
      </c>
      <c r="G1436" s="46" t="s">
        <v>10</v>
      </c>
      <c r="H1436" s="46" t="s">
        <v>11</v>
      </c>
      <c r="I1436" s="104"/>
      <c r="J1436" s="104"/>
    </row>
    <row r="1437" spans="1:10">
      <c r="A1437" s="5" t="s">
        <v>1620</v>
      </c>
      <c r="B1437" s="6">
        <v>44852.819746273148</v>
      </c>
      <c r="C1437" s="5" t="s">
        <v>80</v>
      </c>
      <c r="D1437" s="11"/>
      <c r="E1437" s="8"/>
      <c r="G1437" s="9">
        <v>2451.1999999999998</v>
      </c>
      <c r="I1437" s="7" t="s">
        <v>10</v>
      </c>
      <c r="J1437" s="5" t="s">
        <v>83</v>
      </c>
    </row>
    <row r="1438" spans="1:10">
      <c r="A1438" s="5" t="s">
        <v>1620</v>
      </c>
      <c r="B1438" s="6">
        <v>44852.819746273148</v>
      </c>
      <c r="C1438" s="5" t="s">
        <v>80</v>
      </c>
      <c r="D1438" s="13">
        <v>45162990488</v>
      </c>
      <c r="E1438" s="8" t="s">
        <v>222</v>
      </c>
      <c r="H1438" s="9">
        <v>183.39</v>
      </c>
      <c r="I1438" s="5" t="s">
        <v>22</v>
      </c>
      <c r="J1438" s="5" t="s">
        <v>225</v>
      </c>
    </row>
    <row r="1439" spans="1:10">
      <c r="A1439" s="5" t="s">
        <v>1620</v>
      </c>
      <c r="B1439" s="6">
        <v>44852.819746273148</v>
      </c>
      <c r="C1439" s="5" t="s">
        <v>80</v>
      </c>
      <c r="D1439" s="13">
        <v>45152891798</v>
      </c>
      <c r="E1439" s="8" t="s">
        <v>81</v>
      </c>
      <c r="H1439" s="9">
        <v>536.64</v>
      </c>
      <c r="I1439" s="5" t="s">
        <v>22</v>
      </c>
      <c r="J1439" s="5" t="s">
        <v>225</v>
      </c>
    </row>
    <row r="1440" spans="1:10">
      <c r="A1440" s="5" t="s">
        <v>1620</v>
      </c>
      <c r="B1440" s="6">
        <v>44852.819746273148</v>
      </c>
      <c r="C1440" s="5" t="s">
        <v>80</v>
      </c>
      <c r="D1440" s="13">
        <v>45172961367</v>
      </c>
      <c r="E1440" s="8" t="s">
        <v>81</v>
      </c>
      <c r="H1440" s="9">
        <v>261.3</v>
      </c>
      <c r="I1440" s="5" t="s">
        <v>22</v>
      </c>
      <c r="J1440" s="5" t="s">
        <v>225</v>
      </c>
    </row>
    <row r="1441" spans="1:10">
      <c r="A1441" s="5" t="s">
        <v>1620</v>
      </c>
      <c r="B1441" s="6">
        <v>44852.819746273148</v>
      </c>
      <c r="C1441" s="5" t="s">
        <v>80</v>
      </c>
      <c r="D1441" s="13">
        <v>45123022177</v>
      </c>
      <c r="E1441" s="8" t="s">
        <v>81</v>
      </c>
      <c r="H1441" s="9">
        <v>1039.0999999999999</v>
      </c>
      <c r="I1441" s="5" t="s">
        <v>22</v>
      </c>
      <c r="J1441" s="5" t="s">
        <v>225</v>
      </c>
    </row>
    <row r="1442" spans="1:10">
      <c r="A1442" s="5" t="s">
        <v>1620</v>
      </c>
      <c r="B1442" s="6">
        <v>44852.819746273148</v>
      </c>
      <c r="C1442" s="5" t="s">
        <v>80</v>
      </c>
      <c r="D1442" s="13">
        <v>45152891828</v>
      </c>
      <c r="E1442" s="8" t="s">
        <v>81</v>
      </c>
      <c r="H1442" s="9">
        <v>465</v>
      </c>
      <c r="I1442" s="5" t="s">
        <v>22</v>
      </c>
      <c r="J1442" s="5" t="s">
        <v>225</v>
      </c>
    </row>
    <row r="1443" spans="1:10">
      <c r="A1443" s="5" t="s">
        <v>1620</v>
      </c>
      <c r="B1443" s="6">
        <v>44852.819746273148</v>
      </c>
      <c r="C1443" s="5" t="s">
        <v>80</v>
      </c>
      <c r="D1443" s="13">
        <v>45152891962</v>
      </c>
      <c r="E1443" s="8" t="s">
        <v>81</v>
      </c>
      <c r="H1443" s="9">
        <v>2600</v>
      </c>
      <c r="I1443" s="5" t="s">
        <v>22</v>
      </c>
      <c r="J1443" s="5" t="s">
        <v>225</v>
      </c>
    </row>
    <row r="1444" spans="1:10">
      <c r="A1444" s="5" t="s">
        <v>1620</v>
      </c>
      <c r="B1444" s="6">
        <v>44852.819746273148</v>
      </c>
      <c r="C1444" s="5" t="s">
        <v>80</v>
      </c>
      <c r="D1444" s="13">
        <v>45143269762</v>
      </c>
      <c r="E1444" s="8" t="s">
        <v>81</v>
      </c>
      <c r="H1444" s="9">
        <v>2200</v>
      </c>
      <c r="I1444" s="5" t="s">
        <v>22</v>
      </c>
      <c r="J1444" s="8" t="s">
        <v>84</v>
      </c>
    </row>
    <row r="1445" spans="1:10">
      <c r="A1445" s="5" t="s">
        <v>1620</v>
      </c>
      <c r="B1445" s="6">
        <v>44852.819746273148</v>
      </c>
      <c r="C1445" s="5" t="s">
        <v>80</v>
      </c>
      <c r="D1445" s="13">
        <v>45172959621</v>
      </c>
      <c r="E1445" s="8" t="s">
        <v>81</v>
      </c>
      <c r="H1445" s="9">
        <v>10000</v>
      </c>
      <c r="I1445" s="5" t="s">
        <v>22</v>
      </c>
      <c r="J1445" s="8" t="s">
        <v>84</v>
      </c>
    </row>
    <row r="1446" spans="1:10">
      <c r="A1446" s="5" t="s">
        <v>1620</v>
      </c>
      <c r="B1446" s="6">
        <v>44852.819746273148</v>
      </c>
      <c r="C1446" s="5" t="s">
        <v>80</v>
      </c>
      <c r="D1446" s="13">
        <v>45162990765</v>
      </c>
      <c r="E1446" s="8" t="s">
        <v>81</v>
      </c>
      <c r="H1446" s="9">
        <v>12038.42</v>
      </c>
      <c r="I1446" s="5" t="s">
        <v>22</v>
      </c>
      <c r="J1446" s="5" t="s">
        <v>83</v>
      </c>
    </row>
    <row r="1447" spans="1:10">
      <c r="A1447" s="5" t="s">
        <v>1621</v>
      </c>
      <c r="B1447" s="6">
        <v>44852.819746273148</v>
      </c>
      <c r="C1447" s="5" t="s">
        <v>80</v>
      </c>
      <c r="D1447" s="11"/>
      <c r="E1447" s="8"/>
      <c r="F1447" s="9">
        <v>24219.599999999999</v>
      </c>
      <c r="I1447" s="7" t="s">
        <v>9</v>
      </c>
      <c r="J1447" s="8" t="s">
        <v>99</v>
      </c>
    </row>
    <row r="1448" spans="1:10">
      <c r="A1448" s="5" t="s">
        <v>1620</v>
      </c>
      <c r="B1448" s="6">
        <v>44852.819746273148</v>
      </c>
      <c r="C1448" s="5" t="s">
        <v>80</v>
      </c>
      <c r="D1448" s="11"/>
      <c r="E1448" s="8"/>
      <c r="F1448" s="9">
        <v>12568.1</v>
      </c>
      <c r="I1448" s="7" t="s">
        <v>9</v>
      </c>
      <c r="J1448" s="5" t="s">
        <v>87</v>
      </c>
    </row>
    <row r="1449" spans="1:10">
      <c r="A1449" s="5" t="s">
        <v>1620</v>
      </c>
      <c r="B1449" s="6">
        <v>44852.819746273148</v>
      </c>
      <c r="C1449" s="5" t="s">
        <v>80</v>
      </c>
      <c r="D1449" s="11"/>
      <c r="E1449" s="8"/>
      <c r="F1449" s="9">
        <v>11224</v>
      </c>
      <c r="I1449" s="7" t="s">
        <v>9</v>
      </c>
      <c r="J1449" s="5" t="s">
        <v>88</v>
      </c>
    </row>
    <row r="1450" spans="1:10">
      <c r="A1450" s="5" t="s">
        <v>1620</v>
      </c>
      <c r="B1450" s="6">
        <v>44852.819746273148</v>
      </c>
      <c r="C1450" s="5" t="s">
        <v>80</v>
      </c>
      <c r="D1450" s="11"/>
      <c r="E1450" s="8"/>
      <c r="F1450" s="9">
        <v>10032</v>
      </c>
      <c r="I1450" s="7" t="s">
        <v>9</v>
      </c>
      <c r="J1450" s="8" t="s">
        <v>224</v>
      </c>
    </row>
    <row r="1451" spans="1:10">
      <c r="A1451" s="5" t="s">
        <v>1620</v>
      </c>
      <c r="B1451" s="6">
        <v>44852.819746273148</v>
      </c>
      <c r="C1451" s="5" t="s">
        <v>80</v>
      </c>
      <c r="D1451" s="11"/>
      <c r="E1451" s="8"/>
      <c r="F1451" s="9">
        <v>44014.3</v>
      </c>
      <c r="I1451" s="7" t="s">
        <v>9</v>
      </c>
      <c r="J1451" s="5" t="s">
        <v>83</v>
      </c>
    </row>
    <row r="1452" spans="1:10">
      <c r="A1452" s="5" t="s">
        <v>1620</v>
      </c>
      <c r="B1452" s="6">
        <v>44852.819746273148</v>
      </c>
      <c r="C1452" s="5" t="s">
        <v>80</v>
      </c>
      <c r="D1452" s="11"/>
      <c r="E1452" s="8"/>
      <c r="F1452" s="9">
        <v>8839.2000000000007</v>
      </c>
      <c r="I1452" s="7" t="s">
        <v>9</v>
      </c>
      <c r="J1452" s="8" t="s">
        <v>90</v>
      </c>
    </row>
    <row r="1453" spans="1:10">
      <c r="A1453" s="5" t="s">
        <v>1620</v>
      </c>
      <c r="B1453" s="6">
        <v>44852.819746273148</v>
      </c>
      <c r="C1453" s="5" t="s">
        <v>80</v>
      </c>
      <c r="D1453" s="11"/>
      <c r="E1453" s="8"/>
      <c r="F1453" s="9">
        <v>4967.6000000000004</v>
      </c>
      <c r="I1453" s="7" t="s">
        <v>9</v>
      </c>
      <c r="J1453" s="5" t="s">
        <v>91</v>
      </c>
    </row>
    <row r="1454" spans="1:10">
      <c r="A1454" s="5" t="s">
        <v>1620</v>
      </c>
      <c r="B1454" s="6">
        <v>44852.819746273148</v>
      </c>
      <c r="C1454" s="5" t="s">
        <v>80</v>
      </c>
      <c r="D1454" s="11"/>
      <c r="E1454" s="8"/>
      <c r="F1454" s="9">
        <v>11038.1</v>
      </c>
      <c r="I1454" s="7" t="s">
        <v>9</v>
      </c>
      <c r="J1454" s="5" t="s">
        <v>93</v>
      </c>
    </row>
    <row r="1455" spans="1:10">
      <c r="A1455" s="5" t="s">
        <v>1620</v>
      </c>
      <c r="B1455" s="6">
        <v>44852.819746273148</v>
      </c>
      <c r="C1455" s="5" t="s">
        <v>80</v>
      </c>
      <c r="D1455" s="11"/>
      <c r="E1455" s="8"/>
      <c r="F1455" s="9">
        <v>13418.6</v>
      </c>
      <c r="I1455" s="7" t="s">
        <v>9</v>
      </c>
      <c r="J1455" s="8" t="s">
        <v>94</v>
      </c>
    </row>
    <row r="1456" spans="1:10">
      <c r="A1456" s="5" t="s">
        <v>1620</v>
      </c>
      <c r="B1456" s="6">
        <v>44852.819746273148</v>
      </c>
      <c r="C1456" s="5" t="s">
        <v>80</v>
      </c>
      <c r="D1456" s="11"/>
      <c r="E1456" s="8"/>
      <c r="F1456" s="9">
        <v>10596.7</v>
      </c>
      <c r="I1456" s="7" t="s">
        <v>9</v>
      </c>
      <c r="J1456" s="5" t="s">
        <v>86</v>
      </c>
    </row>
    <row r="1457" spans="1:10">
      <c r="A1457" s="5" t="s">
        <v>1620</v>
      </c>
      <c r="B1457" s="6">
        <v>44852.819746273148</v>
      </c>
      <c r="C1457" s="5" t="s">
        <v>80</v>
      </c>
      <c r="D1457" s="11"/>
      <c r="E1457" s="8"/>
      <c r="F1457" s="9">
        <v>12002</v>
      </c>
      <c r="I1457" s="7" t="s">
        <v>9</v>
      </c>
      <c r="J1457" s="5" t="s">
        <v>95</v>
      </c>
    </row>
    <row r="1458" spans="1:10">
      <c r="A1458" s="5" t="s">
        <v>1620</v>
      </c>
      <c r="B1458" s="6">
        <v>44852.819746273148</v>
      </c>
      <c r="C1458" s="5" t="s">
        <v>80</v>
      </c>
      <c r="D1458" s="11"/>
      <c r="E1458" s="8"/>
      <c r="F1458" s="9">
        <v>11766.2</v>
      </c>
      <c r="I1458" s="7" t="s">
        <v>9</v>
      </c>
      <c r="J1458" s="8" t="s">
        <v>97</v>
      </c>
    </row>
    <row r="1459" spans="1:10">
      <c r="A1459" s="5" t="s">
        <v>1620</v>
      </c>
      <c r="B1459" s="6">
        <v>44852.819746273148</v>
      </c>
      <c r="C1459" s="5" t="s">
        <v>80</v>
      </c>
      <c r="D1459" s="11"/>
      <c r="E1459" s="8"/>
      <c r="F1459" s="9">
        <v>8007.9</v>
      </c>
      <c r="I1459" s="7" t="s">
        <v>9</v>
      </c>
      <c r="J1459" s="8" t="s">
        <v>98</v>
      </c>
    </row>
    <row r="1460" spans="1:10">
      <c r="A1460" s="5" t="s">
        <v>1620</v>
      </c>
      <c r="B1460" s="6">
        <v>44852.819746273148</v>
      </c>
      <c r="C1460" s="5" t="s">
        <v>80</v>
      </c>
      <c r="D1460" s="11"/>
      <c r="E1460" s="8"/>
      <c r="F1460" s="9">
        <v>10325.700000000001</v>
      </c>
      <c r="I1460" s="7" t="s">
        <v>9</v>
      </c>
      <c r="J1460" s="8" t="s">
        <v>100</v>
      </c>
    </row>
    <row r="1461" spans="1:10">
      <c r="A1461" s="5" t="s">
        <v>1620</v>
      </c>
      <c r="B1461" s="6">
        <v>44852.819746273148</v>
      </c>
      <c r="C1461" s="5" t="s">
        <v>80</v>
      </c>
      <c r="D1461" s="11"/>
      <c r="E1461" s="8"/>
      <c r="F1461" s="9">
        <v>12285.6</v>
      </c>
      <c r="I1461" s="7" t="s">
        <v>9</v>
      </c>
      <c r="J1461" s="8" t="s">
        <v>375</v>
      </c>
    </row>
    <row r="1462" spans="1:10">
      <c r="A1462" s="5" t="s">
        <v>1620</v>
      </c>
      <c r="B1462" s="6">
        <v>44852.819746273148</v>
      </c>
      <c r="C1462" s="5" t="s">
        <v>80</v>
      </c>
      <c r="D1462" s="11"/>
      <c r="E1462" s="8"/>
      <c r="F1462" s="9">
        <v>133590.9</v>
      </c>
      <c r="I1462" s="7" t="s">
        <v>9</v>
      </c>
      <c r="J1462" s="8" t="s">
        <v>84</v>
      </c>
    </row>
    <row r="1463" spans="1:10">
      <c r="A1463" s="10" t="s">
        <v>15</v>
      </c>
      <c r="B1463" s="3"/>
      <c r="C1463" s="3"/>
      <c r="D1463" s="16">
        <f>339259.7+2088</f>
        <v>341347.7</v>
      </c>
      <c r="E1463" s="8"/>
      <c r="F1463" s="102">
        <f>SUM(F1437:G1462)</f>
        <v>341347.70000000007</v>
      </c>
      <c r="G1463" s="5"/>
      <c r="H1463" s="9"/>
      <c r="I1463" s="5"/>
      <c r="J1463" s="7"/>
    </row>
    <row r="1464" spans="1:10">
      <c r="A1464" s="12" t="s">
        <v>16</v>
      </c>
      <c r="B1464" s="12" t="s">
        <v>17</v>
      </c>
      <c r="C1464" s="12" t="s">
        <v>18</v>
      </c>
      <c r="D1464" s="11"/>
      <c r="E1464" s="8"/>
      <c r="F1464" s="7"/>
      <c r="G1464" s="5"/>
      <c r="H1464" s="9"/>
      <c r="I1464" s="5"/>
      <c r="J1464" s="7"/>
    </row>
  </sheetData>
  <mergeCells count="328">
    <mergeCell ref="A1380:A1381"/>
    <mergeCell ref="B1380:B1381"/>
    <mergeCell ref="C1380:C1381"/>
    <mergeCell ref="D1380:D1381"/>
    <mergeCell ref="E1380:E1381"/>
    <mergeCell ref="F1380:H1380"/>
    <mergeCell ref="I1303:I1304"/>
    <mergeCell ref="J1303:J1304"/>
    <mergeCell ref="A1303:A1304"/>
    <mergeCell ref="B1303:B1304"/>
    <mergeCell ref="C1303:C1304"/>
    <mergeCell ref="D1303:D1304"/>
    <mergeCell ref="E1303:E1304"/>
    <mergeCell ref="F1303:H1303"/>
    <mergeCell ref="I1345:I1346"/>
    <mergeCell ref="J1345:J1346"/>
    <mergeCell ref="I1222:I1223"/>
    <mergeCell ref="J1222:J1223"/>
    <mergeCell ref="A1222:A1223"/>
    <mergeCell ref="B1222:B1223"/>
    <mergeCell ref="C1222:C1223"/>
    <mergeCell ref="D1222:D1223"/>
    <mergeCell ref="E1222:E1223"/>
    <mergeCell ref="F1222:H1222"/>
    <mergeCell ref="I1263:I1264"/>
    <mergeCell ref="J1263:J1264"/>
    <mergeCell ref="A1263:A1264"/>
    <mergeCell ref="B1263:B1264"/>
    <mergeCell ref="C1263:C1264"/>
    <mergeCell ref="D1263:D1264"/>
    <mergeCell ref="E1263:E1264"/>
    <mergeCell ref="F1263:H1263"/>
    <mergeCell ref="I1138:I1139"/>
    <mergeCell ref="J1138:J1139"/>
    <mergeCell ref="A1138:A1139"/>
    <mergeCell ref="B1138:B1139"/>
    <mergeCell ref="C1138:C1139"/>
    <mergeCell ref="D1138:D1139"/>
    <mergeCell ref="E1138:E1139"/>
    <mergeCell ref="F1138:H1138"/>
    <mergeCell ref="I1185:I1186"/>
    <mergeCell ref="J1185:J1186"/>
    <mergeCell ref="A1185:A1186"/>
    <mergeCell ref="B1185:B1186"/>
    <mergeCell ref="C1185:C1186"/>
    <mergeCell ref="D1185:D1186"/>
    <mergeCell ref="E1185:E1186"/>
    <mergeCell ref="F1185:H1185"/>
    <mergeCell ref="I1094:I1095"/>
    <mergeCell ref="J1094:J1095"/>
    <mergeCell ref="A1094:A1095"/>
    <mergeCell ref="B1094:B1095"/>
    <mergeCell ref="C1094:C1095"/>
    <mergeCell ref="D1094:D1095"/>
    <mergeCell ref="E1094:E1095"/>
    <mergeCell ref="F1094:H1094"/>
    <mergeCell ref="I1060:I1061"/>
    <mergeCell ref="J1060:J1061"/>
    <mergeCell ref="A1060:A1061"/>
    <mergeCell ref="B1060:B1061"/>
    <mergeCell ref="C1060:C1061"/>
    <mergeCell ref="D1060:D1061"/>
    <mergeCell ref="E1060:E1061"/>
    <mergeCell ref="F1060:H1060"/>
    <mergeCell ref="I985:I986"/>
    <mergeCell ref="J985:J986"/>
    <mergeCell ref="A985:A986"/>
    <mergeCell ref="B985:B986"/>
    <mergeCell ref="C985:C986"/>
    <mergeCell ref="D985:D986"/>
    <mergeCell ref="E985:E986"/>
    <mergeCell ref="F985:H985"/>
    <mergeCell ref="I1019:I1020"/>
    <mergeCell ref="J1019:J1020"/>
    <mergeCell ref="A1019:A1020"/>
    <mergeCell ref="B1019:B1020"/>
    <mergeCell ref="C1019:C1020"/>
    <mergeCell ref="D1019:D1020"/>
    <mergeCell ref="E1019:E1020"/>
    <mergeCell ref="F1019:H1019"/>
    <mergeCell ref="I633:I634"/>
    <mergeCell ref="J633:J634"/>
    <mergeCell ref="A633:A634"/>
    <mergeCell ref="B633:B634"/>
    <mergeCell ref="C633:C634"/>
    <mergeCell ref="D633:D634"/>
    <mergeCell ref="E633:E634"/>
    <mergeCell ref="F633:H633"/>
    <mergeCell ref="A671:A672"/>
    <mergeCell ref="B671:B672"/>
    <mergeCell ref="C671:C672"/>
    <mergeCell ref="D671:D672"/>
    <mergeCell ref="E671:E672"/>
    <mergeCell ref="F671:H671"/>
    <mergeCell ref="I671:I672"/>
    <mergeCell ref="J671:J672"/>
    <mergeCell ref="I550:I551"/>
    <mergeCell ref="J550:J551"/>
    <mergeCell ref="A550:A551"/>
    <mergeCell ref="B550:B551"/>
    <mergeCell ref="C550:C551"/>
    <mergeCell ref="D550:D551"/>
    <mergeCell ref="E550:E551"/>
    <mergeCell ref="F550:H550"/>
    <mergeCell ref="I595:I596"/>
    <mergeCell ref="J595:J596"/>
    <mergeCell ref="A595:A596"/>
    <mergeCell ref="B595:B596"/>
    <mergeCell ref="C595:C596"/>
    <mergeCell ref="D595:D596"/>
    <mergeCell ref="E595:E596"/>
    <mergeCell ref="F595:H595"/>
    <mergeCell ref="I282:I283"/>
    <mergeCell ref="J282:J283"/>
    <mergeCell ref="A336:A337"/>
    <mergeCell ref="B336:B337"/>
    <mergeCell ref="C336:C337"/>
    <mergeCell ref="D336:D337"/>
    <mergeCell ref="E336:E337"/>
    <mergeCell ref="F336:H336"/>
    <mergeCell ref="A282:A283"/>
    <mergeCell ref="B282:B283"/>
    <mergeCell ref="C282:C283"/>
    <mergeCell ref="D282:D283"/>
    <mergeCell ref="E282:E283"/>
    <mergeCell ref="F282:H282"/>
    <mergeCell ref="I336:I337"/>
    <mergeCell ref="J336:J337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F371:H371"/>
    <mergeCell ref="I371:I372"/>
    <mergeCell ref="J371:J372"/>
    <mergeCell ref="A371:A372"/>
    <mergeCell ref="B371:B372"/>
    <mergeCell ref="C371:C372"/>
    <mergeCell ref="D371:D372"/>
    <mergeCell ref="E371:E372"/>
    <mergeCell ref="A78:A79"/>
    <mergeCell ref="B78:B79"/>
    <mergeCell ref="C78:C79"/>
    <mergeCell ref="D78:D79"/>
    <mergeCell ref="E78:E79"/>
    <mergeCell ref="F78:H78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I158:I159"/>
    <mergeCell ref="J158:J159"/>
    <mergeCell ref="A158:A159"/>
    <mergeCell ref="B158:B159"/>
    <mergeCell ref="C158:C159"/>
    <mergeCell ref="D158:D159"/>
    <mergeCell ref="E158:E159"/>
    <mergeCell ref="F158:H158"/>
    <mergeCell ref="I78:I79"/>
    <mergeCell ref="J78:J79"/>
    <mergeCell ref="I90:I91"/>
    <mergeCell ref="J90:J91"/>
    <mergeCell ref="A90:A91"/>
    <mergeCell ref="B90:B91"/>
    <mergeCell ref="C90:C91"/>
    <mergeCell ref="D90:D91"/>
    <mergeCell ref="E90:E91"/>
    <mergeCell ref="F90:H90"/>
    <mergeCell ref="I3:I4"/>
    <mergeCell ref="J3:J4"/>
    <mergeCell ref="A3:A4"/>
    <mergeCell ref="B3:B4"/>
    <mergeCell ref="C3:C4"/>
    <mergeCell ref="D3:D4"/>
    <mergeCell ref="E3:E4"/>
    <mergeCell ref="F3:H3"/>
    <mergeCell ref="I38:I39"/>
    <mergeCell ref="J38:J39"/>
    <mergeCell ref="A38:A39"/>
    <mergeCell ref="B38:B39"/>
    <mergeCell ref="C38:C39"/>
    <mergeCell ref="D38:D39"/>
    <mergeCell ref="E38:E39"/>
    <mergeCell ref="F38:H38"/>
    <mergeCell ref="I380:I381"/>
    <mergeCell ref="J380:J381"/>
    <mergeCell ref="A380:A381"/>
    <mergeCell ref="B380:B381"/>
    <mergeCell ref="C380:C381"/>
    <mergeCell ref="D380:D381"/>
    <mergeCell ref="E380:E381"/>
    <mergeCell ref="F380:H380"/>
    <mergeCell ref="F123:H123"/>
    <mergeCell ref="I123:I124"/>
    <mergeCell ref="J123:J124"/>
    <mergeCell ref="A123:A124"/>
    <mergeCell ref="C123:C124"/>
    <mergeCell ref="B123:B124"/>
    <mergeCell ref="E123:E124"/>
    <mergeCell ref="D123:D12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I411:I412"/>
    <mergeCell ref="J411:J412"/>
    <mergeCell ref="A411:A412"/>
    <mergeCell ref="B411:B412"/>
    <mergeCell ref="C411:C412"/>
    <mergeCell ref="D411:D412"/>
    <mergeCell ref="E411:E412"/>
    <mergeCell ref="F411:H411"/>
    <mergeCell ref="I514:I515"/>
    <mergeCell ref="J514:J515"/>
    <mergeCell ref="A514:A515"/>
    <mergeCell ref="B514:B515"/>
    <mergeCell ref="C514:C515"/>
    <mergeCell ref="D514:D515"/>
    <mergeCell ref="E514:E515"/>
    <mergeCell ref="F514:H514"/>
    <mergeCell ref="I468:I469"/>
    <mergeCell ref="J468:J469"/>
    <mergeCell ref="A468:A469"/>
    <mergeCell ref="B468:B469"/>
    <mergeCell ref="C468:C469"/>
    <mergeCell ref="D468:D469"/>
    <mergeCell ref="E468:E469"/>
    <mergeCell ref="F468:H468"/>
    <mergeCell ref="I791:I792"/>
    <mergeCell ref="J791:J792"/>
    <mergeCell ref="A791:A792"/>
    <mergeCell ref="B791:B792"/>
    <mergeCell ref="C791:C792"/>
    <mergeCell ref="D791:D792"/>
    <mergeCell ref="E791:E792"/>
    <mergeCell ref="F791:H791"/>
    <mergeCell ref="A681:A682"/>
    <mergeCell ref="B681:B682"/>
    <mergeCell ref="C681:C682"/>
    <mergeCell ref="D681:D682"/>
    <mergeCell ref="E681:E682"/>
    <mergeCell ref="F681:H681"/>
    <mergeCell ref="I681:I682"/>
    <mergeCell ref="J681:J682"/>
    <mergeCell ref="A691:A692"/>
    <mergeCell ref="B691:B692"/>
    <mergeCell ref="C691:C692"/>
    <mergeCell ref="D691:D692"/>
    <mergeCell ref="E691:E692"/>
    <mergeCell ref="F691:H691"/>
    <mergeCell ref="I691:I692"/>
    <mergeCell ref="J691:J692"/>
    <mergeCell ref="I883:I884"/>
    <mergeCell ref="J883:J884"/>
    <mergeCell ref="A883:A884"/>
    <mergeCell ref="B883:B884"/>
    <mergeCell ref="C883:C884"/>
    <mergeCell ref="D883:D884"/>
    <mergeCell ref="E883:E884"/>
    <mergeCell ref="F883:H883"/>
    <mergeCell ref="I701:I702"/>
    <mergeCell ref="J701:J702"/>
    <mergeCell ref="A701:A702"/>
    <mergeCell ref="B701:B702"/>
    <mergeCell ref="C701:C702"/>
    <mergeCell ref="D701:D702"/>
    <mergeCell ref="E701:E702"/>
    <mergeCell ref="F701:H701"/>
    <mergeCell ref="I834:I835"/>
    <mergeCell ref="J834:J835"/>
    <mergeCell ref="A834:A835"/>
    <mergeCell ref="B834:B835"/>
    <mergeCell ref="C834:C835"/>
    <mergeCell ref="D834:D835"/>
    <mergeCell ref="E834:E835"/>
    <mergeCell ref="F834:H834"/>
    <mergeCell ref="I915:I916"/>
    <mergeCell ref="J915:J916"/>
    <mergeCell ref="A972:A973"/>
    <mergeCell ref="B972:B973"/>
    <mergeCell ref="C972:C973"/>
    <mergeCell ref="D972:D973"/>
    <mergeCell ref="E972:E973"/>
    <mergeCell ref="F972:H972"/>
    <mergeCell ref="I972:I973"/>
    <mergeCell ref="J972:J973"/>
    <mergeCell ref="A915:A916"/>
    <mergeCell ref="B915:B916"/>
    <mergeCell ref="C915:C916"/>
    <mergeCell ref="D915:D916"/>
    <mergeCell ref="E915:E916"/>
    <mergeCell ref="F915:H915"/>
    <mergeCell ref="I1380:I1381"/>
    <mergeCell ref="J1380:J1381"/>
    <mergeCell ref="A1345:A1346"/>
    <mergeCell ref="B1345:B1346"/>
    <mergeCell ref="C1345:C1346"/>
    <mergeCell ref="D1345:D1346"/>
    <mergeCell ref="E1345:E1346"/>
    <mergeCell ref="F1345:H1345"/>
    <mergeCell ref="I1435:I1436"/>
    <mergeCell ref="J1435:J1436"/>
    <mergeCell ref="A1435:A1436"/>
    <mergeCell ref="B1435:B1436"/>
    <mergeCell ref="C1435:C1436"/>
    <mergeCell ref="D1435:D1436"/>
    <mergeCell ref="E1435:E1436"/>
    <mergeCell ref="F1435:H1435"/>
    <mergeCell ref="I1397:I1398"/>
    <mergeCell ref="J1397:J1398"/>
    <mergeCell ref="A1397:A1398"/>
    <mergeCell ref="B1397:B1398"/>
    <mergeCell ref="C1397:C1398"/>
    <mergeCell ref="D1397:D1398"/>
    <mergeCell ref="E1397:E1398"/>
    <mergeCell ref="F1397:H139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F91A-73FE-4E2F-9983-9668C97E7621}">
  <sheetPr>
    <tabColor theme="9"/>
  </sheetPr>
  <dimension ref="A1:J598"/>
  <sheetViews>
    <sheetView topLeftCell="A584" zoomScaleNormal="100" workbookViewId="0">
      <selection activeCell="E582" sqref="E582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3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101</v>
      </c>
      <c r="B5" s="6">
        <v>44805.62896105324</v>
      </c>
      <c r="C5" s="5" t="s">
        <v>102</v>
      </c>
      <c r="D5" s="11"/>
      <c r="E5" s="8"/>
      <c r="F5" s="9">
        <v>4690.83</v>
      </c>
      <c r="I5" s="7" t="s">
        <v>9</v>
      </c>
      <c r="J5" s="5" t="s">
        <v>102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111734563</v>
      </c>
      <c r="E7" s="21">
        <v>111734705</v>
      </c>
      <c r="H7" s="9"/>
      <c r="I7" s="7"/>
      <c r="J7" s="8"/>
    </row>
    <row r="8" spans="1:10">
      <c r="A8" s="5"/>
      <c r="B8" s="6"/>
      <c r="C8" s="5"/>
      <c r="D8" s="11"/>
      <c r="E8" s="8"/>
      <c r="H8" s="9"/>
      <c r="I8" s="7"/>
      <c r="J8" s="8"/>
    </row>
    <row r="9" spans="1:10">
      <c r="A9" s="5"/>
      <c r="B9" s="6"/>
      <c r="C9" s="5"/>
      <c r="D9" s="11"/>
      <c r="E9" s="8"/>
      <c r="H9" s="9"/>
      <c r="I9" s="7"/>
      <c r="J9" s="8"/>
    </row>
    <row r="10" spans="1:10">
      <c r="A10" s="5" t="s">
        <v>103</v>
      </c>
      <c r="B10" s="6">
        <v>44805.757656041664</v>
      </c>
      <c r="C10" s="5" t="s">
        <v>104</v>
      </c>
      <c r="D10" s="11"/>
      <c r="E10" s="8"/>
      <c r="F10" s="9">
        <v>6593.24</v>
      </c>
      <c r="I10" s="7" t="s">
        <v>9</v>
      </c>
      <c r="J10" s="5" t="s">
        <v>104</v>
      </c>
    </row>
    <row r="11" spans="1:10">
      <c r="A11" s="5" t="s">
        <v>103</v>
      </c>
      <c r="B11" s="6">
        <v>44805.757656041664</v>
      </c>
      <c r="C11" s="5" t="s">
        <v>104</v>
      </c>
      <c r="D11" s="11"/>
      <c r="E11" s="8"/>
      <c r="H11" s="9">
        <v>152</v>
      </c>
      <c r="I11" s="5" t="s">
        <v>33</v>
      </c>
      <c r="J11" s="5" t="s">
        <v>104</v>
      </c>
    </row>
    <row r="12" spans="1:10">
      <c r="A12" s="10" t="s">
        <v>15</v>
      </c>
      <c r="B12" s="3"/>
      <c r="C12" s="3"/>
      <c r="D12" s="11"/>
      <c r="E12" s="8"/>
      <c r="H12" s="9"/>
      <c r="I12" s="7"/>
      <c r="J12" s="8"/>
    </row>
    <row r="13" spans="1:10" ht="15.75">
      <c r="A13" s="12" t="s">
        <v>16</v>
      </c>
      <c r="B13" s="12" t="s">
        <v>17</v>
      </c>
      <c r="C13" s="12" t="s">
        <v>18</v>
      </c>
      <c r="D13" s="20">
        <v>111734565</v>
      </c>
      <c r="E13" s="21">
        <v>111734706</v>
      </c>
      <c r="H13" s="9"/>
      <c r="I13" s="7"/>
      <c r="J13" s="8"/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146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03" t="s">
        <v>0</v>
      </c>
      <c r="B18" s="103" t="s">
        <v>2</v>
      </c>
      <c r="C18" s="103" t="s">
        <v>3</v>
      </c>
      <c r="D18" s="103" t="s">
        <v>4</v>
      </c>
      <c r="E18" s="103" t="s">
        <v>5</v>
      </c>
      <c r="F18" s="105" t="s">
        <v>6</v>
      </c>
      <c r="G18" s="106"/>
      <c r="H18" s="107"/>
      <c r="I18" s="103" t="s">
        <v>7</v>
      </c>
      <c r="J18" s="103" t="s">
        <v>8</v>
      </c>
    </row>
    <row r="19" spans="1:10">
      <c r="A19" s="104"/>
      <c r="B19" s="104"/>
      <c r="C19" s="104"/>
      <c r="D19" s="104"/>
      <c r="E19" s="104"/>
      <c r="F19" s="4" t="s">
        <v>9</v>
      </c>
      <c r="G19" s="4" t="s">
        <v>10</v>
      </c>
      <c r="H19" s="4" t="s">
        <v>11</v>
      </c>
      <c r="I19" s="104"/>
      <c r="J19" s="104"/>
    </row>
    <row r="20" spans="1:10">
      <c r="A20" s="5" t="s">
        <v>226</v>
      </c>
      <c r="B20" s="6">
        <v>44806.651301030091</v>
      </c>
      <c r="C20" s="5" t="s">
        <v>102</v>
      </c>
      <c r="D20" s="11"/>
      <c r="E20" s="8"/>
      <c r="F20" s="9">
        <v>8772.24</v>
      </c>
      <c r="I20" s="7" t="s">
        <v>9</v>
      </c>
      <c r="J20" s="5" t="s">
        <v>102</v>
      </c>
    </row>
    <row r="21" spans="1:10">
      <c r="A21" s="10" t="s">
        <v>15</v>
      </c>
      <c r="B21" s="3"/>
      <c r="C21" s="3"/>
      <c r="D21" s="11"/>
      <c r="E21" s="8"/>
      <c r="G21" s="9"/>
      <c r="I21" s="7"/>
      <c r="J21" s="8"/>
    </row>
    <row r="22" spans="1:10" ht="15.75">
      <c r="A22" s="12" t="s">
        <v>16</v>
      </c>
      <c r="B22" s="12" t="s">
        <v>17</v>
      </c>
      <c r="C22" s="12" t="s">
        <v>18</v>
      </c>
      <c r="D22" s="20">
        <v>111734566</v>
      </c>
      <c r="E22" s="21">
        <v>111734708</v>
      </c>
      <c r="H22" s="9"/>
      <c r="I22" s="7"/>
      <c r="J22" s="8"/>
    </row>
    <row r="23" spans="1:10">
      <c r="A23" s="5"/>
      <c r="B23" s="6"/>
      <c r="C23" s="5"/>
      <c r="D23" s="11"/>
      <c r="E23" s="8"/>
      <c r="H23" s="9"/>
      <c r="I23" s="7"/>
      <c r="J23" s="8"/>
    </row>
    <row r="24" spans="1:10">
      <c r="A24" s="5"/>
      <c r="B24" s="6"/>
      <c r="C24" s="5"/>
      <c r="D24" s="11"/>
      <c r="E24" s="8"/>
      <c r="H24" s="9"/>
      <c r="I24" s="7"/>
      <c r="J24" s="8"/>
    </row>
    <row r="25" spans="1:10">
      <c r="A25" s="5" t="s">
        <v>227</v>
      </c>
      <c r="B25" s="6">
        <v>44806.754437997683</v>
      </c>
      <c r="C25" s="5" t="s">
        <v>104</v>
      </c>
      <c r="D25" s="11"/>
      <c r="E25" s="8"/>
      <c r="F25" s="9">
        <v>7215.17</v>
      </c>
      <c r="I25" s="7" t="s">
        <v>9</v>
      </c>
      <c r="J25" s="5" t="s">
        <v>104</v>
      </c>
    </row>
    <row r="26" spans="1:10">
      <c r="A26" s="5" t="s">
        <v>227</v>
      </c>
      <c r="B26" s="6">
        <v>44806.754437997683</v>
      </c>
      <c r="C26" s="5" t="s">
        <v>104</v>
      </c>
      <c r="D26" s="11"/>
      <c r="E26" s="8"/>
      <c r="H26" s="9">
        <v>256.77999999999997</v>
      </c>
      <c r="I26" s="5" t="s">
        <v>33</v>
      </c>
      <c r="J26" s="5" t="s">
        <v>104</v>
      </c>
    </row>
    <row r="27" spans="1:10">
      <c r="A27" s="10" t="s">
        <v>15</v>
      </c>
      <c r="B27" s="3"/>
      <c r="C27" s="3"/>
      <c r="D27" s="11"/>
      <c r="E27" s="8"/>
      <c r="G27" s="9"/>
      <c r="I27" s="7"/>
      <c r="J27" s="8"/>
    </row>
    <row r="28" spans="1:10" ht="15.75">
      <c r="A28" s="12" t="s">
        <v>16</v>
      </c>
      <c r="B28" s="12" t="s">
        <v>17</v>
      </c>
      <c r="C28" s="12" t="s">
        <v>18</v>
      </c>
      <c r="D28" s="20">
        <v>111734568</v>
      </c>
      <c r="E28" s="21">
        <v>111734709</v>
      </c>
      <c r="H28" s="9"/>
      <c r="I28" s="7"/>
      <c r="J28" s="8"/>
    </row>
    <row r="31" spans="1:10">
      <c r="A31" s="1" t="s">
        <v>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3" t="s">
        <v>159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103" t="s">
        <v>0</v>
      </c>
      <c r="B33" s="103" t="s">
        <v>2</v>
      </c>
      <c r="C33" s="103" t="s">
        <v>3</v>
      </c>
      <c r="D33" s="103" t="s">
        <v>4</v>
      </c>
      <c r="E33" s="103" t="s">
        <v>5</v>
      </c>
      <c r="F33" s="105" t="s">
        <v>6</v>
      </c>
      <c r="G33" s="106"/>
      <c r="H33" s="107"/>
      <c r="I33" s="103" t="s">
        <v>7</v>
      </c>
      <c r="J33" s="103" t="s">
        <v>8</v>
      </c>
    </row>
    <row r="34" spans="1:10">
      <c r="A34" s="104"/>
      <c r="B34" s="104"/>
      <c r="C34" s="104"/>
      <c r="D34" s="104"/>
      <c r="E34" s="104"/>
      <c r="F34" s="4" t="s">
        <v>9</v>
      </c>
      <c r="G34" s="4" t="s">
        <v>10</v>
      </c>
      <c r="H34" s="4" t="s">
        <v>11</v>
      </c>
      <c r="I34" s="104"/>
      <c r="J34" s="104"/>
    </row>
    <row r="35" spans="1:10">
      <c r="A35" s="5" t="s">
        <v>228</v>
      </c>
      <c r="B35" s="6">
        <v>44807.511463449075</v>
      </c>
      <c r="C35" s="5" t="s">
        <v>102</v>
      </c>
      <c r="D35" s="11"/>
      <c r="E35" s="8"/>
      <c r="F35" s="9">
        <v>9432.6299999999992</v>
      </c>
      <c r="I35" s="7" t="s">
        <v>9</v>
      </c>
      <c r="J35" s="5" t="s">
        <v>102</v>
      </c>
    </row>
    <row r="36" spans="1:10">
      <c r="A36" s="10" t="s">
        <v>15</v>
      </c>
      <c r="B36" s="3"/>
      <c r="C36" s="3"/>
      <c r="D36" s="11"/>
      <c r="E36" s="8"/>
      <c r="G36" s="9"/>
      <c r="I36" s="7"/>
      <c r="J36" s="8"/>
    </row>
    <row r="37" spans="1:10" ht="15.75">
      <c r="A37" s="12" t="s">
        <v>16</v>
      </c>
      <c r="B37" s="12" t="s">
        <v>17</v>
      </c>
      <c r="C37" s="12" t="s">
        <v>18</v>
      </c>
      <c r="D37" s="20">
        <v>111764686</v>
      </c>
      <c r="E37" s="21">
        <v>111764908</v>
      </c>
      <c r="H37" s="9"/>
      <c r="I37" s="7"/>
      <c r="J37" s="8"/>
    </row>
    <row r="40" spans="1:10">
      <c r="A40" s="10" t="s">
        <v>15</v>
      </c>
      <c r="B40" s="3"/>
      <c r="C40" s="3"/>
    </row>
    <row r="41" spans="1:10">
      <c r="A41" s="12" t="s">
        <v>16</v>
      </c>
      <c r="B41" s="12" t="s">
        <v>17</v>
      </c>
      <c r="C41" s="12" t="s">
        <v>18</v>
      </c>
    </row>
    <row r="42" spans="1:10">
      <c r="A42" s="36" t="s">
        <v>306</v>
      </c>
      <c r="B42" s="23"/>
      <c r="C42" s="23"/>
    </row>
    <row r="45" spans="1:10">
      <c r="A45" s="1" t="s">
        <v>0</v>
      </c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3" t="s">
        <v>260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103" t="s">
        <v>0</v>
      </c>
      <c r="B47" s="103" t="s">
        <v>2</v>
      </c>
      <c r="C47" s="103" t="s">
        <v>3</v>
      </c>
      <c r="D47" s="103" t="s">
        <v>4</v>
      </c>
      <c r="E47" s="103" t="s">
        <v>5</v>
      </c>
      <c r="F47" s="105" t="s">
        <v>6</v>
      </c>
      <c r="G47" s="106"/>
      <c r="H47" s="107"/>
      <c r="I47" s="103" t="s">
        <v>7</v>
      </c>
      <c r="J47" s="103" t="s">
        <v>8</v>
      </c>
    </row>
    <row r="48" spans="1:10">
      <c r="A48" s="104"/>
      <c r="B48" s="104"/>
      <c r="C48" s="104"/>
      <c r="D48" s="104"/>
      <c r="E48" s="104"/>
      <c r="F48" s="4" t="s">
        <v>9</v>
      </c>
      <c r="G48" s="4" t="s">
        <v>10</v>
      </c>
      <c r="H48" s="4" t="s">
        <v>11</v>
      </c>
      <c r="I48" s="104"/>
      <c r="J48" s="104"/>
    </row>
    <row r="49" spans="1:10">
      <c r="A49" s="5" t="s">
        <v>287</v>
      </c>
      <c r="B49" s="6">
        <v>44809.755828622685</v>
      </c>
      <c r="C49" s="5" t="s">
        <v>102</v>
      </c>
      <c r="D49" s="11"/>
      <c r="E49" s="8"/>
      <c r="F49" s="9">
        <v>10719.92</v>
      </c>
      <c r="I49" s="7" t="s">
        <v>9</v>
      </c>
      <c r="J49" s="5" t="s">
        <v>102</v>
      </c>
    </row>
    <row r="50" spans="1:10">
      <c r="A50" s="10" t="s">
        <v>15</v>
      </c>
      <c r="B50" s="3"/>
      <c r="C50" s="3"/>
      <c r="D50" s="11"/>
      <c r="E50" s="8"/>
      <c r="H50" s="9"/>
      <c r="I50" s="7"/>
      <c r="J50" s="5"/>
    </row>
    <row r="51" spans="1:10" ht="15.75">
      <c r="A51" s="12" t="s">
        <v>16</v>
      </c>
      <c r="B51" s="12" t="s">
        <v>17</v>
      </c>
      <c r="C51" s="12" t="s">
        <v>18</v>
      </c>
      <c r="D51" s="20">
        <v>111766480</v>
      </c>
      <c r="E51" s="21">
        <v>111766677</v>
      </c>
      <c r="H51" s="9"/>
      <c r="I51" s="7"/>
      <c r="J51" s="5"/>
    </row>
    <row r="54" spans="1:10">
      <c r="A54" s="10" t="s">
        <v>15</v>
      </c>
      <c r="B54" s="3"/>
      <c r="C54" s="3"/>
    </row>
    <row r="55" spans="1:10">
      <c r="A55" s="12" t="s">
        <v>16</v>
      </c>
      <c r="B55" s="12" t="s">
        <v>17</v>
      </c>
      <c r="C55" s="12" t="s">
        <v>18</v>
      </c>
    </row>
    <row r="56" spans="1:10">
      <c r="A56" s="23" t="s">
        <v>348</v>
      </c>
      <c r="B56" s="23"/>
      <c r="C56" s="23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312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330</v>
      </c>
      <c r="B63" s="6">
        <v>44810.628357002315</v>
      </c>
      <c r="C63" s="5" t="s">
        <v>102</v>
      </c>
      <c r="D63" s="11"/>
      <c r="E63" s="8"/>
      <c r="F63" s="9">
        <v>6548.88</v>
      </c>
      <c r="I63" s="7" t="s">
        <v>9</v>
      </c>
      <c r="J63" s="5" t="s">
        <v>102</v>
      </c>
    </row>
    <row r="64" spans="1:10">
      <c r="A64" s="10" t="s">
        <v>15</v>
      </c>
      <c r="B64" s="3"/>
      <c r="C64" s="3"/>
      <c r="D64" s="11"/>
      <c r="E64" s="8"/>
      <c r="F64" s="9"/>
      <c r="I64" s="7"/>
      <c r="J64" s="5"/>
    </row>
    <row r="65" spans="1:10" ht="15.75">
      <c r="A65" s="12" t="s">
        <v>16</v>
      </c>
      <c r="B65" s="12" t="s">
        <v>17</v>
      </c>
      <c r="C65" s="12" t="s">
        <v>18</v>
      </c>
      <c r="D65" s="20">
        <v>111768150</v>
      </c>
      <c r="E65" s="21">
        <v>111768310</v>
      </c>
      <c r="F65" s="9"/>
      <c r="I65" s="7"/>
      <c r="J65" s="5"/>
    </row>
    <row r="66" spans="1:10">
      <c r="A66" s="5"/>
      <c r="B66" s="6"/>
      <c r="C66" s="5"/>
      <c r="D66" s="11"/>
      <c r="E66" s="8"/>
      <c r="F66" s="9"/>
      <c r="I66" s="7"/>
      <c r="J66" s="5"/>
    </row>
    <row r="67" spans="1:10">
      <c r="A67" s="5"/>
      <c r="B67" s="6"/>
      <c r="C67" s="5"/>
      <c r="D67" s="11"/>
      <c r="E67" s="8"/>
      <c r="F67" s="9"/>
      <c r="I67" s="7"/>
      <c r="J67" s="5"/>
    </row>
    <row r="68" spans="1:10">
      <c r="A68" s="5" t="s">
        <v>329</v>
      </c>
      <c r="B68" s="6">
        <v>44810.75566130787</v>
      </c>
      <c r="C68" s="5" t="s">
        <v>104</v>
      </c>
      <c r="D68" s="11"/>
      <c r="E68" s="8"/>
      <c r="F68" s="9">
        <v>4691.6899999999996</v>
      </c>
      <c r="I68" s="7" t="s">
        <v>9</v>
      </c>
      <c r="J68" s="5" t="s">
        <v>104</v>
      </c>
    </row>
    <row r="69" spans="1:10">
      <c r="A69" s="10" t="s">
        <v>15</v>
      </c>
      <c r="B69" s="3"/>
      <c r="C69" s="3"/>
      <c r="D69" s="11"/>
      <c r="E69" s="8"/>
      <c r="F69" s="9"/>
      <c r="I69" s="7"/>
      <c r="J69" s="5"/>
    </row>
    <row r="70" spans="1:10" ht="15.75">
      <c r="A70" s="12" t="s">
        <v>16</v>
      </c>
      <c r="B70" s="12" t="s">
        <v>17</v>
      </c>
      <c r="C70" s="12" t="s">
        <v>18</v>
      </c>
      <c r="D70" s="20">
        <v>111768151</v>
      </c>
      <c r="E70" s="21">
        <v>111768312</v>
      </c>
      <c r="F70" s="9"/>
      <c r="I70" s="7"/>
      <c r="J70" s="5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357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3" t="s">
        <v>0</v>
      </c>
      <c r="B75" s="103" t="s">
        <v>2</v>
      </c>
      <c r="C75" s="103" t="s">
        <v>3</v>
      </c>
      <c r="D75" s="103" t="s">
        <v>4</v>
      </c>
      <c r="E75" s="103" t="s">
        <v>5</v>
      </c>
      <c r="F75" s="105" t="s">
        <v>6</v>
      </c>
      <c r="G75" s="106"/>
      <c r="H75" s="107"/>
      <c r="I75" s="103" t="s">
        <v>7</v>
      </c>
      <c r="J75" s="103" t="s">
        <v>8</v>
      </c>
    </row>
    <row r="76" spans="1:10">
      <c r="A76" s="104"/>
      <c r="B76" s="104"/>
      <c r="C76" s="104"/>
      <c r="D76" s="104"/>
      <c r="E76" s="104"/>
      <c r="F76" s="46" t="s">
        <v>9</v>
      </c>
      <c r="G76" s="46" t="s">
        <v>10</v>
      </c>
      <c r="H76" s="46" t="s">
        <v>11</v>
      </c>
      <c r="I76" s="104"/>
      <c r="J76" s="104"/>
    </row>
    <row r="77" spans="1:10">
      <c r="A77" s="5" t="s">
        <v>377</v>
      </c>
      <c r="B77" s="6">
        <v>44811.663468437502</v>
      </c>
      <c r="C77" s="5" t="s">
        <v>102</v>
      </c>
      <c r="D77" s="11"/>
      <c r="E77" s="8"/>
      <c r="F77" s="9">
        <v>10965.96</v>
      </c>
      <c r="I77" s="7" t="s">
        <v>9</v>
      </c>
      <c r="J77" s="5" t="s">
        <v>102</v>
      </c>
    </row>
    <row r="78" spans="1:10">
      <c r="A78" s="10" t="s">
        <v>15</v>
      </c>
      <c r="B78" s="3"/>
      <c r="C78" s="3"/>
      <c r="D78" s="11"/>
      <c r="E78" s="8"/>
      <c r="H78" s="9"/>
      <c r="I78" s="7"/>
      <c r="J78" s="8"/>
    </row>
    <row r="79" spans="1:10" ht="15.75">
      <c r="A79" s="12" t="s">
        <v>16</v>
      </c>
      <c r="B79" s="12" t="s">
        <v>17</v>
      </c>
      <c r="C79" s="12" t="s">
        <v>18</v>
      </c>
      <c r="D79" s="20">
        <v>111784047</v>
      </c>
      <c r="E79" s="21">
        <v>111784101</v>
      </c>
      <c r="H79" s="9"/>
      <c r="I79" s="7"/>
      <c r="J79" s="8"/>
    </row>
    <row r="80" spans="1:10">
      <c r="A80" s="5"/>
      <c r="B80" s="6"/>
      <c r="C80" s="5"/>
      <c r="D80" s="11"/>
      <c r="E80" s="8"/>
      <c r="H80" s="9"/>
      <c r="I80" s="7"/>
      <c r="J80" s="8"/>
    </row>
    <row r="81" spans="1:10">
      <c r="A81" s="5"/>
      <c r="B81" s="6"/>
      <c r="C81" s="5"/>
      <c r="D81" s="11"/>
      <c r="E81" s="8"/>
      <c r="H81" s="9"/>
      <c r="I81" s="7"/>
      <c r="J81" s="8"/>
    </row>
    <row r="82" spans="1:10">
      <c r="A82" s="5" t="s">
        <v>376</v>
      </c>
      <c r="B82" s="6">
        <v>44811.75490010417</v>
      </c>
      <c r="C82" s="5" t="s">
        <v>104</v>
      </c>
      <c r="D82" s="11"/>
      <c r="E82" s="8"/>
      <c r="F82" s="9">
        <v>6452.49</v>
      </c>
      <c r="I82" s="7" t="s">
        <v>9</v>
      </c>
      <c r="J82" s="5" t="s">
        <v>104</v>
      </c>
    </row>
    <row r="83" spans="1:10">
      <c r="A83" s="10" t="s">
        <v>15</v>
      </c>
      <c r="B83" s="3"/>
      <c r="C83" s="3"/>
      <c r="D83" s="11"/>
      <c r="E83" s="8"/>
      <c r="H83" s="9"/>
      <c r="I83" s="7"/>
      <c r="J83" s="8"/>
    </row>
    <row r="84" spans="1:10" ht="15.75">
      <c r="A84" s="12" t="s">
        <v>16</v>
      </c>
      <c r="B84" s="12" t="s">
        <v>17</v>
      </c>
      <c r="C84" s="12" t="s">
        <v>18</v>
      </c>
      <c r="D84" s="20">
        <v>111784050</v>
      </c>
      <c r="E84" s="21">
        <v>111784102</v>
      </c>
      <c r="H84" s="9"/>
      <c r="I84" s="7"/>
      <c r="J84" s="8"/>
    </row>
    <row r="87" spans="1:10">
      <c r="A87" s="1" t="s">
        <v>0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3" t="s">
        <v>399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103" t="s">
        <v>0</v>
      </c>
      <c r="B89" s="103" t="s">
        <v>2</v>
      </c>
      <c r="C89" s="103" t="s">
        <v>3</v>
      </c>
      <c r="D89" s="103" t="s">
        <v>4</v>
      </c>
      <c r="E89" s="103" t="s">
        <v>5</v>
      </c>
      <c r="F89" s="105" t="s">
        <v>6</v>
      </c>
      <c r="G89" s="106"/>
      <c r="H89" s="107"/>
      <c r="I89" s="103" t="s">
        <v>7</v>
      </c>
      <c r="J89" s="103" t="s">
        <v>8</v>
      </c>
    </row>
    <row r="90" spans="1:10">
      <c r="A90" s="104"/>
      <c r="B90" s="104"/>
      <c r="C90" s="104"/>
      <c r="D90" s="104"/>
      <c r="E90" s="104"/>
      <c r="F90" s="46" t="s">
        <v>9</v>
      </c>
      <c r="G90" s="46" t="s">
        <v>10</v>
      </c>
      <c r="H90" s="46" t="s">
        <v>11</v>
      </c>
      <c r="I90" s="104"/>
      <c r="J90" s="104"/>
    </row>
    <row r="91" spans="1:10">
      <c r="A91" s="5" t="s">
        <v>420</v>
      </c>
      <c r="B91" s="6">
        <v>44812.631285011572</v>
      </c>
      <c r="C91" s="5" t="s">
        <v>102</v>
      </c>
      <c r="D91" s="7"/>
      <c r="E91" s="8"/>
      <c r="F91" s="9">
        <v>6724.67</v>
      </c>
      <c r="I91" s="7" t="s">
        <v>9</v>
      </c>
      <c r="J91" s="5" t="s">
        <v>102</v>
      </c>
    </row>
    <row r="92" spans="1:10">
      <c r="A92" s="10" t="s">
        <v>15</v>
      </c>
      <c r="B92" s="3"/>
      <c r="C92" s="3"/>
      <c r="D92" s="11"/>
      <c r="E92" s="8"/>
      <c r="H92" s="9"/>
      <c r="I92" s="7"/>
      <c r="J92" s="5"/>
    </row>
    <row r="93" spans="1:10" ht="15.75">
      <c r="A93" s="12" t="s">
        <v>16</v>
      </c>
      <c r="B93" s="12" t="s">
        <v>17</v>
      </c>
      <c r="C93" s="12" t="s">
        <v>18</v>
      </c>
      <c r="D93" s="20">
        <v>111794502</v>
      </c>
      <c r="E93" s="21">
        <v>111794649</v>
      </c>
      <c r="H93" s="9"/>
      <c r="I93" s="7"/>
      <c r="J93" s="5"/>
    </row>
    <row r="94" spans="1:10">
      <c r="A94" s="5"/>
      <c r="B94" s="6"/>
      <c r="C94" s="5"/>
      <c r="D94" s="11"/>
      <c r="E94" s="8"/>
      <c r="H94" s="9"/>
      <c r="I94" s="7"/>
      <c r="J94" s="5"/>
    </row>
    <row r="95" spans="1:10">
      <c r="A95" s="5"/>
      <c r="B95" s="6"/>
      <c r="C95" s="5"/>
      <c r="D95" s="11"/>
      <c r="E95" s="8"/>
      <c r="H95" s="9"/>
      <c r="I95" s="7"/>
      <c r="J95" s="5"/>
    </row>
    <row r="96" spans="1:10">
      <c r="A96" s="5" t="s">
        <v>419</v>
      </c>
      <c r="B96" s="6">
        <v>44812.753415520834</v>
      </c>
      <c r="C96" s="5" t="s">
        <v>104</v>
      </c>
      <c r="D96" s="11"/>
      <c r="E96" s="8"/>
      <c r="F96" s="9">
        <v>8143.95</v>
      </c>
      <c r="I96" s="7" t="s">
        <v>9</v>
      </c>
      <c r="J96" s="5" t="s">
        <v>104</v>
      </c>
    </row>
    <row r="97" spans="1:10">
      <c r="A97" s="5" t="s">
        <v>419</v>
      </c>
      <c r="B97" s="6">
        <v>44812.753415520834</v>
      </c>
      <c r="C97" s="5" t="s">
        <v>104</v>
      </c>
      <c r="D97" s="11"/>
      <c r="E97" s="8"/>
      <c r="H97" s="9">
        <v>32.4</v>
      </c>
      <c r="I97" s="5" t="s">
        <v>418</v>
      </c>
      <c r="J97" s="5" t="s">
        <v>104</v>
      </c>
    </row>
    <row r="98" spans="1:10">
      <c r="A98" s="10" t="s">
        <v>15</v>
      </c>
      <c r="B98" s="3"/>
      <c r="C98" s="3"/>
      <c r="D98" s="11"/>
      <c r="E98" s="8"/>
      <c r="H98" s="9"/>
      <c r="I98" s="7"/>
      <c r="J98" s="5"/>
    </row>
    <row r="99" spans="1:10" ht="15.75">
      <c r="A99" s="12" t="s">
        <v>16</v>
      </c>
      <c r="B99" s="12" t="s">
        <v>17</v>
      </c>
      <c r="C99" s="12" t="s">
        <v>18</v>
      </c>
      <c r="D99" s="20">
        <v>111794504</v>
      </c>
      <c r="E99" s="21">
        <v>111794651</v>
      </c>
      <c r="H99" s="9"/>
      <c r="I99" s="7"/>
      <c r="J99" s="5"/>
    </row>
    <row r="102" spans="1:10">
      <c r="A102" s="1" t="s">
        <v>0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3" t="s">
        <v>441</v>
      </c>
      <c r="B103" s="2"/>
      <c r="C103" s="2"/>
      <c r="D103" s="2"/>
      <c r="E103" s="2"/>
      <c r="F103" s="2"/>
      <c r="G103" s="2"/>
      <c r="H103" s="2"/>
      <c r="I103" s="2"/>
      <c r="J103" s="2"/>
    </row>
    <row r="104" spans="1:10">
      <c r="A104" s="103" t="s">
        <v>0</v>
      </c>
      <c r="B104" s="103" t="s">
        <v>2</v>
      </c>
      <c r="C104" s="103" t="s">
        <v>3</v>
      </c>
      <c r="D104" s="103" t="s">
        <v>4</v>
      </c>
      <c r="E104" s="103" t="s">
        <v>5</v>
      </c>
      <c r="F104" s="105" t="s">
        <v>6</v>
      </c>
      <c r="G104" s="106"/>
      <c r="H104" s="107"/>
      <c r="I104" s="103" t="s">
        <v>7</v>
      </c>
      <c r="J104" s="103" t="s">
        <v>8</v>
      </c>
    </row>
    <row r="105" spans="1:10">
      <c r="A105" s="104"/>
      <c r="B105" s="104"/>
      <c r="C105" s="104"/>
      <c r="D105" s="104"/>
      <c r="E105" s="104"/>
      <c r="F105" s="46" t="s">
        <v>9</v>
      </c>
      <c r="G105" s="46" t="s">
        <v>10</v>
      </c>
      <c r="H105" s="46" t="s">
        <v>11</v>
      </c>
      <c r="I105" s="104"/>
      <c r="J105" s="104"/>
    </row>
    <row r="106" spans="1:10">
      <c r="A106" s="5" t="s">
        <v>475</v>
      </c>
      <c r="B106" s="6">
        <v>44813.666416250002</v>
      </c>
      <c r="C106" s="5" t="s">
        <v>102</v>
      </c>
      <c r="D106" s="11"/>
      <c r="E106" s="8"/>
      <c r="F106" s="9">
        <v>5496.92</v>
      </c>
      <c r="I106" s="7" t="s">
        <v>9</v>
      </c>
      <c r="J106" s="5" t="s">
        <v>102</v>
      </c>
    </row>
    <row r="107" spans="1:10">
      <c r="A107" s="10" t="s">
        <v>15</v>
      </c>
      <c r="B107" s="3"/>
      <c r="C107" s="3"/>
      <c r="D107" s="11"/>
      <c r="E107" s="8"/>
      <c r="F107" s="9"/>
      <c r="I107" s="7"/>
      <c r="J107" s="8"/>
    </row>
    <row r="108" spans="1:10" ht="15.75">
      <c r="A108" s="12" t="s">
        <v>16</v>
      </c>
      <c r="B108" s="12" t="s">
        <v>17</v>
      </c>
      <c r="C108" s="12" t="s">
        <v>18</v>
      </c>
      <c r="D108" s="20">
        <v>111794505</v>
      </c>
      <c r="E108" s="21">
        <v>111794652</v>
      </c>
      <c r="F108" s="9"/>
      <c r="I108" s="7"/>
      <c r="J108" s="8"/>
    </row>
    <row r="109" spans="1:10">
      <c r="A109" s="5"/>
      <c r="B109" s="6"/>
      <c r="C109" s="5"/>
      <c r="D109" s="11"/>
      <c r="E109" s="8"/>
      <c r="F109" s="9"/>
      <c r="I109" s="7"/>
      <c r="J109" s="8"/>
    </row>
    <row r="110" spans="1:10">
      <c r="A110" s="5"/>
      <c r="B110" s="6"/>
      <c r="C110" s="5"/>
      <c r="D110" s="11"/>
      <c r="E110" s="8"/>
      <c r="F110" s="9"/>
      <c r="I110" s="7"/>
      <c r="J110" s="8"/>
    </row>
    <row r="111" spans="1:10">
      <c r="A111" s="5" t="s">
        <v>474</v>
      </c>
      <c r="B111" s="6">
        <v>44813.760873333333</v>
      </c>
      <c r="C111" s="5" t="s">
        <v>104</v>
      </c>
      <c r="D111" s="11"/>
      <c r="E111" s="8"/>
      <c r="F111" s="9">
        <v>5381.58</v>
      </c>
      <c r="I111" s="7" t="s">
        <v>9</v>
      </c>
      <c r="J111" s="5" t="s">
        <v>104</v>
      </c>
    </row>
    <row r="112" spans="1:10">
      <c r="A112" s="5" t="s">
        <v>474</v>
      </c>
      <c r="B112" s="6">
        <v>44813.760873333333</v>
      </c>
      <c r="C112" s="5" t="s">
        <v>104</v>
      </c>
      <c r="D112" s="11"/>
      <c r="E112" s="8"/>
      <c r="H112" s="9">
        <v>72.5</v>
      </c>
      <c r="I112" s="5" t="s">
        <v>33</v>
      </c>
      <c r="J112" s="5" t="s">
        <v>104</v>
      </c>
    </row>
    <row r="113" spans="1:10">
      <c r="A113" s="10" t="s">
        <v>15</v>
      </c>
      <c r="B113" s="3"/>
      <c r="C113" s="3"/>
      <c r="D113" s="11"/>
      <c r="E113" s="8"/>
      <c r="F113" s="9"/>
      <c r="I113" s="7"/>
      <c r="J113" s="8"/>
    </row>
    <row r="114" spans="1:10" ht="15.75">
      <c r="A114" s="12" t="s">
        <v>16</v>
      </c>
      <c r="B114" s="12" t="s">
        <v>17</v>
      </c>
      <c r="C114" s="12" t="s">
        <v>18</v>
      </c>
      <c r="D114" s="20">
        <v>111794509</v>
      </c>
      <c r="E114" s="21">
        <v>111794653</v>
      </c>
      <c r="F114" s="9"/>
      <c r="I114" s="7"/>
      <c r="J114" s="8"/>
    </row>
    <row r="117" spans="1:10">
      <c r="A117" s="1" t="s">
        <v>0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3" t="s">
        <v>437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103" t="s">
        <v>0</v>
      </c>
      <c r="B119" s="103" t="s">
        <v>2</v>
      </c>
      <c r="C119" s="103" t="s">
        <v>3</v>
      </c>
      <c r="D119" s="103" t="s">
        <v>4</v>
      </c>
      <c r="E119" s="103" t="s">
        <v>5</v>
      </c>
      <c r="F119" s="105" t="s">
        <v>6</v>
      </c>
      <c r="G119" s="106"/>
      <c r="H119" s="107"/>
      <c r="I119" s="103" t="s">
        <v>7</v>
      </c>
      <c r="J119" s="103" t="s">
        <v>8</v>
      </c>
    </row>
    <row r="120" spans="1:10">
      <c r="A120" s="104"/>
      <c r="B120" s="104"/>
      <c r="C120" s="104"/>
      <c r="D120" s="104"/>
      <c r="E120" s="104"/>
      <c r="F120" s="46" t="s">
        <v>9</v>
      </c>
      <c r="G120" s="46" t="s">
        <v>10</v>
      </c>
      <c r="H120" s="46" t="s">
        <v>11</v>
      </c>
      <c r="I120" s="104"/>
      <c r="J120" s="104"/>
    </row>
    <row r="121" spans="1:10">
      <c r="A121" s="5" t="s">
        <v>477</v>
      </c>
      <c r="B121" s="6">
        <v>44814.503844976854</v>
      </c>
      <c r="C121" s="5" t="s">
        <v>104</v>
      </c>
      <c r="D121" s="11"/>
      <c r="E121" s="8"/>
      <c r="F121" s="9">
        <v>4165.76</v>
      </c>
      <c r="I121" s="7" t="s">
        <v>9</v>
      </c>
      <c r="J121" s="5" t="s">
        <v>104</v>
      </c>
    </row>
    <row r="122" spans="1:10">
      <c r="A122" s="10" t="s">
        <v>15</v>
      </c>
      <c r="B122" s="3"/>
      <c r="C122" s="3"/>
      <c r="D122" s="11"/>
      <c r="E122" s="8"/>
      <c r="F122" s="9"/>
      <c r="I122" s="7"/>
      <c r="J122" s="8"/>
    </row>
    <row r="123" spans="1:10" ht="15.75">
      <c r="A123" s="12" t="s">
        <v>16</v>
      </c>
      <c r="B123" s="12" t="s">
        <v>17</v>
      </c>
      <c r="C123" s="12" t="s">
        <v>18</v>
      </c>
      <c r="D123" s="20">
        <v>111800330</v>
      </c>
      <c r="E123" s="21">
        <v>111803090</v>
      </c>
      <c r="F123" s="9"/>
      <c r="I123" s="7"/>
      <c r="J123" s="8"/>
    </row>
    <row r="124" spans="1:10">
      <c r="A124" s="5"/>
      <c r="B124" s="6"/>
      <c r="C124" s="5"/>
      <c r="D124" s="11"/>
      <c r="E124" s="8"/>
      <c r="F124" s="9"/>
      <c r="I124" s="7"/>
      <c r="J124" s="8"/>
    </row>
    <row r="125" spans="1:10">
      <c r="A125" s="5"/>
      <c r="B125" s="6"/>
      <c r="C125" s="5"/>
      <c r="D125" s="11"/>
      <c r="E125" s="8"/>
      <c r="F125" s="9"/>
      <c r="I125" s="7"/>
      <c r="J125" s="8"/>
    </row>
    <row r="126" spans="1:10">
      <c r="A126" s="5" t="s">
        <v>476</v>
      </c>
      <c r="B126" s="6">
        <v>44814.506573032406</v>
      </c>
      <c r="C126" s="5" t="s">
        <v>102</v>
      </c>
      <c r="D126" s="11"/>
      <c r="E126" s="8"/>
      <c r="F126" s="9">
        <v>4459.22</v>
      </c>
      <c r="I126" s="7" t="s">
        <v>9</v>
      </c>
      <c r="J126" s="5" t="s">
        <v>102</v>
      </c>
    </row>
    <row r="127" spans="1:10">
      <c r="A127" s="10" t="s">
        <v>15</v>
      </c>
      <c r="B127" s="3"/>
      <c r="C127" s="3"/>
      <c r="D127" s="11"/>
      <c r="E127" s="8"/>
      <c r="H127" s="9"/>
      <c r="I127" s="5"/>
      <c r="J127" s="5"/>
    </row>
    <row r="128" spans="1:10" ht="15.75">
      <c r="A128" s="12" t="s">
        <v>16</v>
      </c>
      <c r="B128" s="12" t="s">
        <v>17</v>
      </c>
      <c r="C128" s="12" t="s">
        <v>18</v>
      </c>
      <c r="D128" s="20">
        <v>111800587</v>
      </c>
      <c r="E128" s="21">
        <v>111803091</v>
      </c>
      <c r="H128" s="9"/>
      <c r="I128" s="5"/>
      <c r="J128" s="5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504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524</v>
      </c>
      <c r="B135" s="6">
        <v>44816.794763275466</v>
      </c>
      <c r="C135" s="5" t="s">
        <v>104</v>
      </c>
      <c r="D135" s="11"/>
      <c r="E135" s="8"/>
      <c r="F135" s="9">
        <v>11261.84</v>
      </c>
      <c r="I135" s="7" t="s">
        <v>9</v>
      </c>
      <c r="J135" s="5" t="s">
        <v>104</v>
      </c>
    </row>
    <row r="136" spans="1:10">
      <c r="A136" s="5" t="s">
        <v>524</v>
      </c>
      <c r="B136" s="6">
        <v>44816.794763275466</v>
      </c>
      <c r="C136" s="5" t="s">
        <v>104</v>
      </c>
      <c r="D136" s="11"/>
      <c r="E136" s="8"/>
      <c r="H136" s="9">
        <v>155.52000000000001</v>
      </c>
      <c r="I136" s="5" t="s">
        <v>33</v>
      </c>
      <c r="J136" s="5" t="s">
        <v>104</v>
      </c>
    </row>
    <row r="137" spans="1:10">
      <c r="A137" s="10" t="s">
        <v>15</v>
      </c>
      <c r="B137" s="3"/>
      <c r="C137" s="3"/>
      <c r="D137" s="11"/>
      <c r="E137" s="8"/>
      <c r="H137" s="9"/>
      <c r="I137" s="7"/>
      <c r="J137" s="8"/>
    </row>
    <row r="138" spans="1:10" ht="15.75">
      <c r="A138" s="12" t="s">
        <v>16</v>
      </c>
      <c r="B138" s="12" t="s">
        <v>17</v>
      </c>
      <c r="C138" s="12" t="s">
        <v>18</v>
      </c>
      <c r="D138" s="20">
        <v>111806209</v>
      </c>
      <c r="E138" s="21">
        <v>111806274</v>
      </c>
      <c r="H138" s="9"/>
      <c r="I138" s="7"/>
      <c r="J138" s="8"/>
    </row>
    <row r="141" spans="1:10">
      <c r="A141" s="10" t="s">
        <v>15</v>
      </c>
      <c r="B141" s="3"/>
      <c r="C141" s="3"/>
      <c r="D141" s="11"/>
      <c r="E141" s="8"/>
      <c r="H141" s="9"/>
      <c r="I141" s="5"/>
      <c r="J141" s="5"/>
    </row>
    <row r="142" spans="1:10" ht="15.75">
      <c r="A142" s="12" t="s">
        <v>16</v>
      </c>
      <c r="B142" s="12" t="s">
        <v>17</v>
      </c>
      <c r="C142" s="12" t="s">
        <v>18</v>
      </c>
      <c r="D142" s="20"/>
      <c r="E142" s="21"/>
      <c r="H142" s="9"/>
      <c r="I142" s="5"/>
      <c r="J142" s="5"/>
    </row>
    <row r="143" spans="1:10">
      <c r="A143" s="23" t="s">
        <v>641</v>
      </c>
      <c r="B143" s="35"/>
      <c r="C143" s="35"/>
      <c r="D143" s="35"/>
      <c r="E143" s="3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542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3" t="s">
        <v>0</v>
      </c>
      <c r="B148" s="103" t="s">
        <v>2</v>
      </c>
      <c r="C148" s="103" t="s">
        <v>3</v>
      </c>
      <c r="D148" s="103" t="s">
        <v>4</v>
      </c>
      <c r="E148" s="103" t="s">
        <v>5</v>
      </c>
      <c r="F148" s="105" t="s">
        <v>6</v>
      </c>
      <c r="G148" s="106"/>
      <c r="H148" s="107"/>
      <c r="I148" s="103" t="s">
        <v>7</v>
      </c>
      <c r="J148" s="103" t="s">
        <v>8</v>
      </c>
    </row>
    <row r="149" spans="1:10">
      <c r="A149" s="104"/>
      <c r="B149" s="104"/>
      <c r="C149" s="104"/>
      <c r="D149" s="104"/>
      <c r="E149" s="104"/>
      <c r="F149" s="46" t="s">
        <v>9</v>
      </c>
      <c r="G149" s="46" t="s">
        <v>10</v>
      </c>
      <c r="H149" s="46" t="s">
        <v>11</v>
      </c>
      <c r="I149" s="104"/>
      <c r="J149" s="104"/>
    </row>
    <row r="150" spans="1:10">
      <c r="A150" s="5" t="s">
        <v>560</v>
      </c>
      <c r="B150" s="6">
        <v>44817.798590509257</v>
      </c>
      <c r="C150" s="5" t="s">
        <v>104</v>
      </c>
      <c r="D150" s="11"/>
      <c r="E150" s="8"/>
      <c r="F150" s="9">
        <v>14786.73</v>
      </c>
      <c r="I150" s="7" t="s">
        <v>9</v>
      </c>
      <c r="J150" s="5" t="s">
        <v>104</v>
      </c>
    </row>
    <row r="151" spans="1:10">
      <c r="A151" s="5" t="s">
        <v>560</v>
      </c>
      <c r="B151" s="6">
        <v>44817.798590509257</v>
      </c>
      <c r="C151" s="5" t="s">
        <v>104</v>
      </c>
      <c r="D151" s="11"/>
      <c r="E151" s="8"/>
      <c r="H151" s="9">
        <v>118</v>
      </c>
      <c r="I151" s="5" t="s">
        <v>33</v>
      </c>
      <c r="J151" s="5" t="s">
        <v>104</v>
      </c>
    </row>
    <row r="152" spans="1:10">
      <c r="A152" s="10" t="s">
        <v>15</v>
      </c>
      <c r="B152" s="3"/>
      <c r="C152" s="3"/>
      <c r="D152" s="11"/>
      <c r="E152" s="8"/>
      <c r="H152" s="9"/>
      <c r="I152" s="5"/>
      <c r="J152" s="5"/>
    </row>
    <row r="153" spans="1:10" ht="15.75">
      <c r="A153" s="12" t="s">
        <v>16</v>
      </c>
      <c r="B153" s="12" t="s">
        <v>17</v>
      </c>
      <c r="C153" s="12" t="s">
        <v>18</v>
      </c>
      <c r="D153" s="20">
        <v>111808241</v>
      </c>
      <c r="E153" s="21">
        <v>111808314</v>
      </c>
      <c r="H153" s="9"/>
      <c r="I153" s="5"/>
      <c r="J153" s="5"/>
    </row>
    <row r="156" spans="1:10">
      <c r="A156" s="10" t="s">
        <v>15</v>
      </c>
      <c r="B156" s="3"/>
      <c r="C156" s="3"/>
    </row>
    <row r="157" spans="1:10">
      <c r="A157" s="12" t="s">
        <v>16</v>
      </c>
      <c r="B157" s="12" t="s">
        <v>17</v>
      </c>
      <c r="C157" s="12" t="s">
        <v>18</v>
      </c>
    </row>
    <row r="158" spans="1:10">
      <c r="A158" s="23" t="s">
        <v>641</v>
      </c>
      <c r="B158" s="35"/>
      <c r="C158" s="35"/>
      <c r="D158" s="35"/>
      <c r="E158" s="35"/>
    </row>
    <row r="161" spans="1:10">
      <c r="A161" s="1" t="s">
        <v>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3" t="s">
        <v>573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103" t="s">
        <v>0</v>
      </c>
      <c r="B163" s="103" t="s">
        <v>2</v>
      </c>
      <c r="C163" s="103" t="s">
        <v>3</v>
      </c>
      <c r="D163" s="103" t="s">
        <v>4</v>
      </c>
      <c r="E163" s="103" t="s">
        <v>5</v>
      </c>
      <c r="F163" s="105" t="s">
        <v>6</v>
      </c>
      <c r="G163" s="106"/>
      <c r="H163" s="107"/>
      <c r="I163" s="103" t="s">
        <v>7</v>
      </c>
      <c r="J163" s="103" t="s">
        <v>8</v>
      </c>
    </row>
    <row r="164" spans="1:10">
      <c r="A164" s="104"/>
      <c r="B164" s="104"/>
      <c r="C164" s="104"/>
      <c r="D164" s="104"/>
      <c r="E164" s="104"/>
      <c r="F164" s="46" t="s">
        <v>9</v>
      </c>
      <c r="G164" s="46" t="s">
        <v>10</v>
      </c>
      <c r="H164" s="46" t="s">
        <v>11</v>
      </c>
      <c r="I164" s="104"/>
      <c r="J164" s="104"/>
    </row>
    <row r="165" spans="1:10">
      <c r="A165" s="61" t="s">
        <v>642</v>
      </c>
      <c r="B165" s="61"/>
      <c r="C165" s="61"/>
      <c r="D165" s="35"/>
      <c r="E165" s="35"/>
    </row>
    <row r="166" spans="1:10">
      <c r="A166" s="10" t="s">
        <v>15</v>
      </c>
      <c r="B166" s="3"/>
      <c r="C166" s="3"/>
    </row>
    <row r="167" spans="1:10">
      <c r="A167" s="12" t="s">
        <v>16</v>
      </c>
      <c r="B167" s="12" t="s">
        <v>17</v>
      </c>
      <c r="C167" s="12" t="s">
        <v>18</v>
      </c>
    </row>
    <row r="170" spans="1:10">
      <c r="A170" s="10" t="s">
        <v>15</v>
      </c>
      <c r="B170" s="3"/>
      <c r="C170" s="3"/>
    </row>
    <row r="171" spans="1:10">
      <c r="A171" s="12" t="s">
        <v>16</v>
      </c>
      <c r="B171" s="12" t="s">
        <v>17</v>
      </c>
      <c r="C171" s="12" t="s">
        <v>18</v>
      </c>
    </row>
    <row r="172" spans="1:10">
      <c r="A172" s="23" t="s">
        <v>639</v>
      </c>
      <c r="B172" s="35"/>
      <c r="C172" s="3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606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3" t="s">
        <v>0</v>
      </c>
      <c r="B177" s="103" t="s">
        <v>2</v>
      </c>
      <c r="C177" s="103" t="s">
        <v>3</v>
      </c>
      <c r="D177" s="103" t="s">
        <v>4</v>
      </c>
      <c r="E177" s="103" t="s">
        <v>5</v>
      </c>
      <c r="F177" s="105" t="s">
        <v>6</v>
      </c>
      <c r="G177" s="106"/>
      <c r="H177" s="107"/>
      <c r="I177" s="103" t="s">
        <v>7</v>
      </c>
      <c r="J177" s="103" t="s">
        <v>8</v>
      </c>
    </row>
    <row r="178" spans="1:10">
      <c r="A178" s="104"/>
      <c r="B178" s="104"/>
      <c r="C178" s="104"/>
      <c r="D178" s="104"/>
      <c r="E178" s="104"/>
      <c r="F178" s="46" t="s">
        <v>9</v>
      </c>
      <c r="G178" s="46" t="s">
        <v>10</v>
      </c>
      <c r="H178" s="46" t="s">
        <v>11</v>
      </c>
      <c r="I178" s="104"/>
      <c r="J178" s="104"/>
    </row>
    <row r="179" spans="1:10">
      <c r="A179" s="5" t="s">
        <v>625</v>
      </c>
      <c r="B179" s="6">
        <v>44819.812930879627</v>
      </c>
      <c r="C179" s="5" t="s">
        <v>104</v>
      </c>
      <c r="D179" s="11"/>
      <c r="E179" s="8"/>
      <c r="F179" s="9">
        <v>15314.82</v>
      </c>
      <c r="I179" s="7" t="s">
        <v>9</v>
      </c>
      <c r="J179" s="5" t="s">
        <v>104</v>
      </c>
    </row>
    <row r="180" spans="1:10">
      <c r="A180" s="5" t="s">
        <v>625</v>
      </c>
      <c r="B180" s="6">
        <v>44819.812930879627</v>
      </c>
      <c r="C180" s="5" t="s">
        <v>104</v>
      </c>
      <c r="D180" s="11"/>
      <c r="E180" s="8"/>
      <c r="H180" s="9">
        <v>186.3</v>
      </c>
      <c r="I180" s="5" t="s">
        <v>33</v>
      </c>
      <c r="J180" s="5" t="s">
        <v>104</v>
      </c>
    </row>
    <row r="181" spans="1:10">
      <c r="A181" s="10" t="s">
        <v>15</v>
      </c>
      <c r="B181" s="3"/>
      <c r="C181" s="3"/>
      <c r="D181" s="11"/>
      <c r="E181" s="8"/>
      <c r="F181" s="62"/>
      <c r="H181" s="9"/>
      <c r="I181" s="7"/>
      <c r="J181" s="8"/>
    </row>
    <row r="182" spans="1:10" ht="15.75">
      <c r="A182" s="12" t="s">
        <v>16</v>
      </c>
      <c r="B182" s="12" t="s">
        <v>17</v>
      </c>
      <c r="C182" s="12" t="s">
        <v>18</v>
      </c>
      <c r="D182" s="20">
        <v>111829038</v>
      </c>
      <c r="E182" s="21">
        <v>111833558</v>
      </c>
      <c r="H182" s="9"/>
      <c r="I182" s="7"/>
      <c r="J182" s="8"/>
    </row>
    <row r="183" spans="1:10">
      <c r="A183" s="5"/>
      <c r="B183" s="6"/>
      <c r="C183" s="5"/>
      <c r="D183" s="11"/>
      <c r="E183" s="8"/>
      <c r="H183" s="9"/>
      <c r="I183" s="7"/>
      <c r="J183" s="8"/>
    </row>
    <row r="185" spans="1:10">
      <c r="A185" s="10" t="s">
        <v>15</v>
      </c>
      <c r="B185" s="3"/>
      <c r="C185" s="3"/>
      <c r="D185" s="11"/>
      <c r="E185" s="8"/>
      <c r="H185" s="9"/>
      <c r="I185" s="5"/>
      <c r="J185" s="5"/>
    </row>
    <row r="186" spans="1:10" ht="15.75">
      <c r="A186" s="12" t="s">
        <v>16</v>
      </c>
      <c r="B186" s="12" t="s">
        <v>17</v>
      </c>
      <c r="C186" s="12" t="s">
        <v>18</v>
      </c>
      <c r="D186" s="20"/>
      <c r="E186" s="21"/>
      <c r="H186" s="9"/>
      <c r="I186" s="5"/>
      <c r="J186" s="5"/>
    </row>
    <row r="187" spans="1:10">
      <c r="A187" s="23" t="s">
        <v>641</v>
      </c>
      <c r="B187" s="35"/>
      <c r="C187" s="35"/>
      <c r="D187" s="35"/>
      <c r="E187" s="3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650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3" t="s">
        <v>0</v>
      </c>
      <c r="B192" s="103" t="s">
        <v>2</v>
      </c>
      <c r="C192" s="103" t="s">
        <v>3</v>
      </c>
      <c r="D192" s="103" t="s">
        <v>4</v>
      </c>
      <c r="E192" s="103" t="s">
        <v>5</v>
      </c>
      <c r="F192" s="105" t="s">
        <v>6</v>
      </c>
      <c r="G192" s="106"/>
      <c r="H192" s="107"/>
      <c r="I192" s="103" t="s">
        <v>7</v>
      </c>
      <c r="J192" s="103" t="s">
        <v>8</v>
      </c>
    </row>
    <row r="193" spans="1:10">
      <c r="A193" s="104"/>
      <c r="B193" s="104"/>
      <c r="C193" s="104"/>
      <c r="D193" s="104"/>
      <c r="E193" s="104"/>
      <c r="F193" s="46" t="s">
        <v>9</v>
      </c>
      <c r="G193" s="46" t="s">
        <v>10</v>
      </c>
      <c r="H193" s="46" t="s">
        <v>11</v>
      </c>
      <c r="I193" s="104"/>
      <c r="J193" s="104"/>
    </row>
    <row r="194" spans="1:10">
      <c r="A194" s="5" t="s">
        <v>683</v>
      </c>
      <c r="B194" s="6">
        <v>44820.796878923611</v>
      </c>
      <c r="C194" s="5" t="s">
        <v>104</v>
      </c>
      <c r="D194" s="11"/>
      <c r="E194" s="8"/>
      <c r="F194" s="9">
        <v>11038.8</v>
      </c>
      <c r="I194" s="7" t="s">
        <v>9</v>
      </c>
      <c r="J194" s="5" t="s">
        <v>104</v>
      </c>
    </row>
    <row r="195" spans="1:10">
      <c r="A195" s="5" t="s">
        <v>683</v>
      </c>
      <c r="B195" s="6">
        <v>44820.796878923611</v>
      </c>
      <c r="C195" s="5" t="s">
        <v>104</v>
      </c>
      <c r="D195" s="11"/>
      <c r="E195" s="8"/>
      <c r="H195" s="9">
        <v>39.909999999999997</v>
      </c>
      <c r="I195" s="5" t="s">
        <v>33</v>
      </c>
      <c r="J195" s="5" t="s">
        <v>104</v>
      </c>
    </row>
    <row r="196" spans="1:10">
      <c r="A196" s="10" t="s">
        <v>15</v>
      </c>
      <c r="B196" s="3"/>
      <c r="C196" s="3"/>
      <c r="D196" s="11"/>
      <c r="E196" s="8"/>
      <c r="H196" s="9"/>
      <c r="I196" s="7"/>
      <c r="J196" s="8"/>
    </row>
    <row r="197" spans="1:10" ht="15.75">
      <c r="A197" s="12" t="s">
        <v>16</v>
      </c>
      <c r="B197" s="12" t="s">
        <v>17</v>
      </c>
      <c r="C197" s="12" t="s">
        <v>18</v>
      </c>
      <c r="D197" s="20">
        <v>111829323</v>
      </c>
      <c r="E197" s="21">
        <v>111833560</v>
      </c>
      <c r="H197" s="9"/>
      <c r="I197" s="7"/>
      <c r="J197" s="8"/>
    </row>
    <row r="198" spans="1:10">
      <c r="A198" s="5"/>
      <c r="B198" s="6"/>
      <c r="C198" s="5"/>
      <c r="D198" s="11"/>
      <c r="E198" s="8"/>
      <c r="H198" s="9"/>
      <c r="I198" s="7"/>
      <c r="J198" s="8"/>
    </row>
    <row r="199" spans="1:10">
      <c r="A199" s="5"/>
      <c r="B199" s="6"/>
      <c r="C199" s="5"/>
      <c r="D199" s="11"/>
      <c r="E199" s="8"/>
      <c r="H199" s="9"/>
      <c r="I199" s="7"/>
      <c r="J199" s="8"/>
    </row>
    <row r="200" spans="1:10">
      <c r="A200" s="10" t="s">
        <v>15</v>
      </c>
      <c r="B200" s="3"/>
      <c r="C200" s="3"/>
      <c r="D200" s="11"/>
      <c r="E200" s="8"/>
      <c r="H200" s="9"/>
      <c r="I200" s="5"/>
      <c r="J200" s="5"/>
    </row>
    <row r="201" spans="1:10" ht="15.75">
      <c r="A201" s="12" t="s">
        <v>16</v>
      </c>
      <c r="B201" s="12" t="s">
        <v>17</v>
      </c>
      <c r="C201" s="12" t="s">
        <v>18</v>
      </c>
      <c r="D201" s="20"/>
      <c r="E201" s="21"/>
      <c r="H201" s="9"/>
      <c r="I201" s="5"/>
      <c r="J201" s="5"/>
    </row>
    <row r="202" spans="1:10">
      <c r="A202" s="23" t="s">
        <v>641</v>
      </c>
      <c r="B202" s="35"/>
      <c r="C202" s="35"/>
      <c r="D202" s="35"/>
      <c r="E202" s="35"/>
    </row>
    <row r="205" spans="1:10">
      <c r="A205" s="1" t="s">
        <v>0</v>
      </c>
      <c r="B205" s="2"/>
      <c r="C205" s="2"/>
      <c r="D205" s="2"/>
      <c r="E205" s="2"/>
      <c r="F205" s="2"/>
      <c r="G205" s="2"/>
      <c r="H205" s="2"/>
      <c r="I205" s="2"/>
      <c r="J205" s="2"/>
    </row>
    <row r="206" spans="1:10">
      <c r="A206" s="3" t="s">
        <v>645</v>
      </c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A207" s="103" t="s">
        <v>0</v>
      </c>
      <c r="B207" s="103" t="s">
        <v>2</v>
      </c>
      <c r="C207" s="103" t="s">
        <v>3</v>
      </c>
      <c r="D207" s="103" t="s">
        <v>4</v>
      </c>
      <c r="E207" s="103" t="s">
        <v>5</v>
      </c>
      <c r="F207" s="105" t="s">
        <v>6</v>
      </c>
      <c r="G207" s="106"/>
      <c r="H207" s="107"/>
      <c r="I207" s="103" t="s">
        <v>7</v>
      </c>
      <c r="J207" s="103" t="s">
        <v>8</v>
      </c>
    </row>
    <row r="208" spans="1:10">
      <c r="A208" s="104"/>
      <c r="B208" s="104"/>
      <c r="C208" s="104"/>
      <c r="D208" s="104"/>
      <c r="E208" s="104"/>
      <c r="F208" s="46" t="s">
        <v>9</v>
      </c>
      <c r="G208" s="46" t="s">
        <v>10</v>
      </c>
      <c r="H208" s="46" t="s">
        <v>11</v>
      </c>
      <c r="I208" s="104"/>
      <c r="J208" s="104"/>
    </row>
    <row r="209" spans="1:10">
      <c r="A209" s="5" t="s">
        <v>682</v>
      </c>
      <c r="B209" s="6">
        <v>44821.634959039351</v>
      </c>
      <c r="C209" s="5" t="s">
        <v>104</v>
      </c>
      <c r="D209" s="11"/>
      <c r="E209" s="8"/>
      <c r="F209" s="9">
        <v>11860.97</v>
      </c>
      <c r="I209" s="7" t="s">
        <v>9</v>
      </c>
      <c r="J209" s="5" t="s">
        <v>104</v>
      </c>
    </row>
    <row r="210" spans="1:10">
      <c r="A210" s="10" t="s">
        <v>15</v>
      </c>
      <c r="B210" s="3"/>
      <c r="C210" s="3"/>
      <c r="D210" s="11"/>
      <c r="E210" s="8"/>
      <c r="H210" s="9"/>
      <c r="I210" s="7"/>
      <c r="J210" s="8"/>
    </row>
    <row r="211" spans="1:10" ht="15.75">
      <c r="A211" s="12" t="s">
        <v>16</v>
      </c>
      <c r="B211" s="12" t="s">
        <v>17</v>
      </c>
      <c r="C211" s="12" t="s">
        <v>18</v>
      </c>
      <c r="D211" s="20">
        <v>111837384</v>
      </c>
      <c r="E211" s="21">
        <v>111842085</v>
      </c>
      <c r="H211" s="9"/>
      <c r="I211" s="7"/>
      <c r="J211" s="8"/>
    </row>
    <row r="214" spans="1:10">
      <c r="A214" s="10" t="s">
        <v>15</v>
      </c>
      <c r="B214" s="3"/>
      <c r="C214" s="3"/>
      <c r="D214" s="11"/>
      <c r="E214" s="8"/>
      <c r="H214" s="9"/>
      <c r="I214" s="5"/>
      <c r="J214" s="5"/>
    </row>
    <row r="215" spans="1:10" ht="15.75">
      <c r="A215" s="12" t="s">
        <v>16</v>
      </c>
      <c r="B215" s="12" t="s">
        <v>17</v>
      </c>
      <c r="C215" s="12" t="s">
        <v>18</v>
      </c>
      <c r="D215" s="20"/>
      <c r="E215" s="21"/>
      <c r="H215" s="9"/>
      <c r="I215" s="5"/>
      <c r="J215" s="5"/>
    </row>
    <row r="216" spans="1:10">
      <c r="A216" s="23" t="s">
        <v>641</v>
      </c>
      <c r="B216" s="35"/>
      <c r="C216" s="35"/>
      <c r="D216" s="35"/>
      <c r="E216" s="35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708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3" t="s">
        <v>0</v>
      </c>
      <c r="B221" s="103" t="s">
        <v>2</v>
      </c>
      <c r="C221" s="103" t="s">
        <v>3</v>
      </c>
      <c r="D221" s="103" t="s">
        <v>4</v>
      </c>
      <c r="E221" s="103" t="s">
        <v>5</v>
      </c>
      <c r="F221" s="105" t="s">
        <v>6</v>
      </c>
      <c r="G221" s="106"/>
      <c r="H221" s="107"/>
      <c r="I221" s="103" t="s">
        <v>7</v>
      </c>
      <c r="J221" s="103" t="s">
        <v>8</v>
      </c>
    </row>
    <row r="222" spans="1:10">
      <c r="A222" s="104"/>
      <c r="B222" s="104"/>
      <c r="C222" s="104"/>
      <c r="D222" s="104"/>
      <c r="E222" s="104"/>
      <c r="F222" s="46" t="s">
        <v>9</v>
      </c>
      <c r="G222" s="46" t="s">
        <v>10</v>
      </c>
      <c r="H222" s="46" t="s">
        <v>11</v>
      </c>
      <c r="I222" s="104"/>
      <c r="J222" s="104"/>
    </row>
    <row r="223" spans="1:10">
      <c r="A223" s="5" t="s">
        <v>727</v>
      </c>
      <c r="B223" s="6">
        <v>44823.810926851853</v>
      </c>
      <c r="C223" s="5" t="s">
        <v>104</v>
      </c>
      <c r="D223" s="11"/>
      <c r="E223" s="8"/>
      <c r="F223" s="9">
        <v>13928.46</v>
      </c>
      <c r="I223" s="7" t="s">
        <v>9</v>
      </c>
      <c r="J223" s="5" t="s">
        <v>104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5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111848934</v>
      </c>
      <c r="E225" s="21">
        <v>111848983</v>
      </c>
      <c r="H225" s="9"/>
      <c r="I225" s="7"/>
      <c r="J225" s="5"/>
    </row>
    <row r="228" spans="1:10">
      <c r="A228" s="10" t="s">
        <v>15</v>
      </c>
      <c r="B228" s="3"/>
      <c r="C228" s="3"/>
      <c r="D228" s="11"/>
      <c r="E228" s="8"/>
      <c r="H228" s="9"/>
      <c r="I228" s="5"/>
      <c r="J228" s="5"/>
    </row>
    <row r="229" spans="1:10" ht="15.75">
      <c r="A229" s="12" t="s">
        <v>16</v>
      </c>
      <c r="B229" s="12" t="s">
        <v>17</v>
      </c>
      <c r="C229" s="12" t="s">
        <v>18</v>
      </c>
      <c r="D229" s="20"/>
      <c r="E229" s="21"/>
      <c r="H229" s="9"/>
      <c r="I229" s="5"/>
      <c r="J229" s="5"/>
    </row>
    <row r="230" spans="1:10">
      <c r="A230" s="23" t="s">
        <v>641</v>
      </c>
      <c r="B230" s="35"/>
      <c r="C230" s="35"/>
      <c r="D230" s="35"/>
      <c r="E230" s="35"/>
    </row>
    <row r="233" spans="1:10">
      <c r="A233" s="1" t="s">
        <v>0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3" t="s">
        <v>746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103" t="s">
        <v>0</v>
      </c>
      <c r="B235" s="103" t="s">
        <v>2</v>
      </c>
      <c r="C235" s="103" t="s">
        <v>3</v>
      </c>
      <c r="D235" s="103" t="s">
        <v>4</v>
      </c>
      <c r="E235" s="103" t="s">
        <v>5</v>
      </c>
      <c r="F235" s="105" t="s">
        <v>6</v>
      </c>
      <c r="G235" s="106"/>
      <c r="H235" s="107"/>
      <c r="I235" s="103" t="s">
        <v>7</v>
      </c>
      <c r="J235" s="103" t="s">
        <v>8</v>
      </c>
    </row>
    <row r="236" spans="1:10">
      <c r="A236" s="104"/>
      <c r="B236" s="104"/>
      <c r="C236" s="104"/>
      <c r="D236" s="104"/>
      <c r="E236" s="104"/>
      <c r="F236" s="46" t="s">
        <v>9</v>
      </c>
      <c r="G236" s="46" t="s">
        <v>10</v>
      </c>
      <c r="H236" s="46" t="s">
        <v>11</v>
      </c>
      <c r="I236" s="104"/>
      <c r="J236" s="104"/>
    </row>
    <row r="237" spans="1:10">
      <c r="A237" s="5" t="s">
        <v>765</v>
      </c>
      <c r="B237" s="6">
        <v>44824.810108194448</v>
      </c>
      <c r="C237" s="5" t="s">
        <v>104</v>
      </c>
      <c r="D237" s="11"/>
      <c r="E237" s="8"/>
      <c r="F237" s="9">
        <v>16095.82</v>
      </c>
      <c r="I237" s="7" t="s">
        <v>9</v>
      </c>
      <c r="J237" s="5" t="s">
        <v>104</v>
      </c>
    </row>
    <row r="238" spans="1:10">
      <c r="A238" s="5" t="s">
        <v>765</v>
      </c>
      <c r="B238" s="6">
        <v>44824.810108194448</v>
      </c>
      <c r="C238" s="5" t="s">
        <v>104</v>
      </c>
      <c r="D238" s="11"/>
      <c r="E238" s="8"/>
      <c r="H238" s="9">
        <v>215.3</v>
      </c>
      <c r="I238" s="5" t="s">
        <v>33</v>
      </c>
      <c r="J238" s="5" t="s">
        <v>104</v>
      </c>
    </row>
    <row r="239" spans="1:10">
      <c r="A239" s="10" t="s">
        <v>15</v>
      </c>
      <c r="B239" s="3"/>
      <c r="C239" s="3"/>
      <c r="D239" s="11"/>
      <c r="E239" s="8"/>
      <c r="H239" s="9"/>
      <c r="I239" s="7"/>
      <c r="J239" s="5"/>
    </row>
    <row r="240" spans="1:10" ht="15.75">
      <c r="A240" s="12" t="s">
        <v>16</v>
      </c>
      <c r="B240" s="12" t="s">
        <v>17</v>
      </c>
      <c r="C240" s="12" t="s">
        <v>18</v>
      </c>
      <c r="D240" s="20">
        <v>111856693</v>
      </c>
      <c r="E240" s="21">
        <v>111856915</v>
      </c>
      <c r="H240" s="9"/>
      <c r="I240" s="7"/>
      <c r="J240" s="5"/>
    </row>
    <row r="243" spans="1:10">
      <c r="A243" s="10" t="s">
        <v>15</v>
      </c>
      <c r="B243" s="3"/>
      <c r="C243" s="3"/>
      <c r="D243" s="11"/>
      <c r="E243" s="8"/>
      <c r="H243" s="9"/>
      <c r="I243" s="5"/>
      <c r="J243" s="5"/>
    </row>
    <row r="244" spans="1:10" ht="15.75">
      <c r="A244" s="12" t="s">
        <v>16</v>
      </c>
      <c r="B244" s="12" t="s">
        <v>17</v>
      </c>
      <c r="C244" s="12" t="s">
        <v>18</v>
      </c>
      <c r="D244" s="20"/>
      <c r="E244" s="21"/>
      <c r="H244" s="9"/>
      <c r="I244" s="5"/>
      <c r="J244" s="5"/>
    </row>
    <row r="245" spans="1:10">
      <c r="A245" s="23" t="s">
        <v>641</v>
      </c>
      <c r="B245" s="35"/>
      <c r="C245" s="35"/>
      <c r="D245" s="35"/>
      <c r="E245" s="3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784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802</v>
      </c>
      <c r="B252" s="6">
        <v>44825.794086134258</v>
      </c>
      <c r="C252" s="5" t="s">
        <v>104</v>
      </c>
      <c r="D252" s="11"/>
      <c r="E252" s="8"/>
      <c r="F252" s="9">
        <v>10558.31</v>
      </c>
      <c r="I252" s="7" t="s">
        <v>9</v>
      </c>
      <c r="J252" s="5" t="s">
        <v>104</v>
      </c>
    </row>
    <row r="253" spans="1:10">
      <c r="A253" s="10" t="s">
        <v>15</v>
      </c>
      <c r="B253" s="3"/>
      <c r="C253" s="3"/>
      <c r="D253" s="11"/>
      <c r="E253" s="8"/>
      <c r="H253" s="9"/>
      <c r="I253" s="7"/>
      <c r="J253" s="5"/>
    </row>
    <row r="254" spans="1:10" ht="15.75">
      <c r="A254" s="12" t="s">
        <v>16</v>
      </c>
      <c r="B254" s="12" t="s">
        <v>17</v>
      </c>
      <c r="C254" s="12" t="s">
        <v>18</v>
      </c>
      <c r="D254" s="20">
        <v>111858320</v>
      </c>
      <c r="E254" s="21">
        <v>111864155</v>
      </c>
      <c r="H254" s="9"/>
      <c r="I254" s="7"/>
      <c r="J254" s="5"/>
    </row>
    <row r="257" spans="1:10">
      <c r="A257" s="10" t="s">
        <v>15</v>
      </c>
      <c r="B257" s="3"/>
      <c r="C257" s="3"/>
      <c r="D257" s="11"/>
      <c r="E257" s="8"/>
      <c r="H257" s="9"/>
      <c r="I257" s="5"/>
      <c r="J257" s="5"/>
    </row>
    <row r="258" spans="1:10" ht="15.75">
      <c r="A258" s="12" t="s">
        <v>16</v>
      </c>
      <c r="B258" s="12" t="s">
        <v>17</v>
      </c>
      <c r="C258" s="12" t="s">
        <v>18</v>
      </c>
      <c r="D258" s="20"/>
      <c r="E258" s="21"/>
      <c r="H258" s="9"/>
      <c r="I258" s="5"/>
      <c r="J258" s="5"/>
    </row>
    <row r="259" spans="1:10">
      <c r="A259" s="23" t="s">
        <v>641</v>
      </c>
      <c r="B259" s="35"/>
      <c r="C259" s="35"/>
      <c r="D259" s="35"/>
      <c r="E259" s="3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817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3" t="s">
        <v>0</v>
      </c>
      <c r="B264" s="103" t="s">
        <v>2</v>
      </c>
      <c r="C264" s="103" t="s">
        <v>3</v>
      </c>
      <c r="D264" s="103" t="s">
        <v>4</v>
      </c>
      <c r="E264" s="103" t="s">
        <v>5</v>
      </c>
      <c r="F264" s="105" t="s">
        <v>6</v>
      </c>
      <c r="G264" s="106"/>
      <c r="H264" s="107"/>
      <c r="I264" s="103" t="s">
        <v>7</v>
      </c>
      <c r="J264" s="103" t="s">
        <v>8</v>
      </c>
    </row>
    <row r="265" spans="1:10">
      <c r="A265" s="104"/>
      <c r="B265" s="104"/>
      <c r="C265" s="104"/>
      <c r="D265" s="104"/>
      <c r="E265" s="104"/>
      <c r="F265" s="46" t="s">
        <v>9</v>
      </c>
      <c r="G265" s="46" t="s">
        <v>10</v>
      </c>
      <c r="H265" s="46" t="s">
        <v>11</v>
      </c>
      <c r="I265" s="104"/>
      <c r="J265" s="104"/>
    </row>
    <row r="266" spans="1:10">
      <c r="A266" s="5" t="s">
        <v>833</v>
      </c>
      <c r="B266" s="6">
        <v>44826.801000057872</v>
      </c>
      <c r="C266" s="5" t="s">
        <v>104</v>
      </c>
      <c r="D266" s="11"/>
      <c r="E266" s="8"/>
      <c r="F266" s="9">
        <v>9484.7999999999993</v>
      </c>
      <c r="I266" s="7" t="s">
        <v>9</v>
      </c>
      <c r="J266" s="5" t="s">
        <v>104</v>
      </c>
    </row>
    <row r="267" spans="1:10">
      <c r="A267" s="10" t="s">
        <v>15</v>
      </c>
      <c r="B267" s="3"/>
      <c r="C267" s="3"/>
      <c r="D267" s="11"/>
      <c r="E267" s="8"/>
      <c r="H267" s="9"/>
      <c r="I267" s="7"/>
      <c r="J267" s="5"/>
    </row>
    <row r="268" spans="1:10" ht="15.75">
      <c r="A268" s="12" t="s">
        <v>16</v>
      </c>
      <c r="B268" s="12" t="s">
        <v>17</v>
      </c>
      <c r="C268" s="12" t="s">
        <v>18</v>
      </c>
      <c r="D268" s="20">
        <v>111866063</v>
      </c>
      <c r="E268" s="21">
        <v>111866183</v>
      </c>
      <c r="H268" s="9"/>
      <c r="I268" s="7"/>
      <c r="J268" s="5"/>
    </row>
    <row r="271" spans="1:10">
      <c r="A271" s="10" t="s">
        <v>15</v>
      </c>
      <c r="B271" s="3"/>
      <c r="C271" s="3"/>
      <c r="D271" s="11"/>
      <c r="E271" s="8"/>
      <c r="H271" s="9"/>
      <c r="I271" s="5"/>
      <c r="J271" s="5"/>
    </row>
    <row r="272" spans="1:10" ht="15.75">
      <c r="A272" s="12" t="s">
        <v>16</v>
      </c>
      <c r="B272" s="12" t="s">
        <v>17</v>
      </c>
      <c r="C272" s="12" t="s">
        <v>18</v>
      </c>
      <c r="D272" s="20"/>
      <c r="E272" s="21"/>
      <c r="H272" s="9"/>
      <c r="I272" s="5"/>
      <c r="J272" s="5"/>
    </row>
    <row r="273" spans="1:10">
      <c r="A273" s="23" t="s">
        <v>641</v>
      </c>
      <c r="B273" s="35"/>
      <c r="C273" s="35"/>
      <c r="D273" s="35"/>
      <c r="E273" s="35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853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103" t="s">
        <v>0</v>
      </c>
      <c r="B278" s="103" t="s">
        <v>2</v>
      </c>
      <c r="C278" s="103" t="s">
        <v>3</v>
      </c>
      <c r="D278" s="103" t="s">
        <v>4</v>
      </c>
      <c r="E278" s="103" t="s">
        <v>5</v>
      </c>
      <c r="F278" s="105" t="s">
        <v>6</v>
      </c>
      <c r="G278" s="106"/>
      <c r="H278" s="107"/>
      <c r="I278" s="103" t="s">
        <v>7</v>
      </c>
      <c r="J278" s="103" t="s">
        <v>8</v>
      </c>
    </row>
    <row r="279" spans="1:10">
      <c r="A279" s="104"/>
      <c r="B279" s="104"/>
      <c r="C279" s="104"/>
      <c r="D279" s="104"/>
      <c r="E279" s="104"/>
      <c r="F279" s="46" t="s">
        <v>9</v>
      </c>
      <c r="G279" s="46" t="s">
        <v>10</v>
      </c>
      <c r="H279" s="46" t="s">
        <v>11</v>
      </c>
      <c r="I279" s="104"/>
      <c r="J279" s="104"/>
    </row>
    <row r="280" spans="1:10">
      <c r="A280" s="5" t="s">
        <v>886</v>
      </c>
      <c r="B280" s="6">
        <v>44827.794432557872</v>
      </c>
      <c r="C280" s="5" t="s">
        <v>104</v>
      </c>
      <c r="D280" s="11"/>
      <c r="E280" s="8"/>
      <c r="F280" s="9">
        <v>12328.49</v>
      </c>
      <c r="I280" s="7" t="s">
        <v>9</v>
      </c>
      <c r="J280" s="5" t="s">
        <v>104</v>
      </c>
    </row>
    <row r="281" spans="1:10">
      <c r="A281" s="10" t="s">
        <v>15</v>
      </c>
      <c r="B281" s="3"/>
      <c r="C281" s="3"/>
      <c r="D281" s="11"/>
      <c r="E281" s="8"/>
      <c r="H281" s="9"/>
      <c r="I281" s="7"/>
      <c r="J281" s="5"/>
    </row>
    <row r="282" spans="1:10" ht="15.75">
      <c r="A282" s="12" t="s">
        <v>16</v>
      </c>
      <c r="B282" s="12" t="s">
        <v>17</v>
      </c>
      <c r="C282" s="12" t="s">
        <v>18</v>
      </c>
      <c r="D282" s="20">
        <v>111866068</v>
      </c>
      <c r="E282" s="21">
        <v>111866184</v>
      </c>
      <c r="H282" s="9"/>
      <c r="I282" s="7"/>
      <c r="J282" s="5"/>
    </row>
    <row r="283" spans="1:10">
      <c r="A283" s="5"/>
      <c r="B283" s="6"/>
      <c r="C283" s="5"/>
      <c r="D283" s="11"/>
      <c r="E283" s="8"/>
      <c r="H283" s="9"/>
      <c r="I283" s="7"/>
      <c r="J283" s="5"/>
    </row>
    <row r="284" spans="1:10">
      <c r="A284" s="5"/>
      <c r="B284" s="6"/>
      <c r="C284" s="5"/>
      <c r="D284" s="11"/>
      <c r="E284" s="8"/>
      <c r="H284" s="9"/>
      <c r="I284" s="7"/>
      <c r="J284" s="5"/>
    </row>
    <row r="285" spans="1:10">
      <c r="A285" s="10" t="s">
        <v>15</v>
      </c>
      <c r="B285" s="3"/>
      <c r="C285" s="3"/>
      <c r="D285" s="11"/>
      <c r="E285" s="8"/>
      <c r="H285" s="9"/>
      <c r="I285" s="5"/>
      <c r="J285" s="5"/>
    </row>
    <row r="286" spans="1:10" ht="15.75">
      <c r="A286" s="12" t="s">
        <v>16</v>
      </c>
      <c r="B286" s="12" t="s">
        <v>17</v>
      </c>
      <c r="C286" s="12" t="s">
        <v>18</v>
      </c>
      <c r="D286" s="20"/>
      <c r="E286" s="21"/>
      <c r="H286" s="9"/>
      <c r="I286" s="5"/>
      <c r="J286" s="5"/>
    </row>
    <row r="287" spans="1:10">
      <c r="A287" s="23" t="s">
        <v>641</v>
      </c>
      <c r="B287" s="35"/>
      <c r="C287" s="35"/>
      <c r="D287" s="35"/>
      <c r="E287" s="35"/>
    </row>
    <row r="290" spans="1:10">
      <c r="A290" s="1" t="s">
        <v>0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3" t="s">
        <v>855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103" t="s">
        <v>0</v>
      </c>
      <c r="B292" s="103" t="s">
        <v>2</v>
      </c>
      <c r="C292" s="103" t="s">
        <v>3</v>
      </c>
      <c r="D292" s="103" t="s">
        <v>4</v>
      </c>
      <c r="E292" s="103" t="s">
        <v>5</v>
      </c>
      <c r="F292" s="105" t="s">
        <v>6</v>
      </c>
      <c r="G292" s="106"/>
      <c r="H292" s="107"/>
      <c r="I292" s="103" t="s">
        <v>7</v>
      </c>
      <c r="J292" s="103" t="s">
        <v>8</v>
      </c>
    </row>
    <row r="293" spans="1:10">
      <c r="A293" s="104"/>
      <c r="B293" s="104"/>
      <c r="C293" s="104"/>
      <c r="D293" s="104"/>
      <c r="E293" s="104"/>
      <c r="F293" s="46" t="s">
        <v>9</v>
      </c>
      <c r="G293" s="46" t="s">
        <v>10</v>
      </c>
      <c r="H293" s="46" t="s">
        <v>11</v>
      </c>
      <c r="I293" s="104"/>
      <c r="J293" s="104"/>
    </row>
    <row r="294" spans="1:10">
      <c r="A294" s="5" t="s">
        <v>885</v>
      </c>
      <c r="B294" s="6">
        <v>44828.592632800923</v>
      </c>
      <c r="C294" s="5" t="s">
        <v>104</v>
      </c>
      <c r="D294" s="11"/>
      <c r="E294" s="8"/>
      <c r="F294" s="9">
        <v>9601.06</v>
      </c>
      <c r="I294" s="7" t="s">
        <v>9</v>
      </c>
      <c r="J294" s="5" t="s">
        <v>104</v>
      </c>
    </row>
    <row r="295" spans="1:10">
      <c r="A295" s="10" t="s">
        <v>15</v>
      </c>
      <c r="B295" s="3"/>
      <c r="C295" s="3"/>
      <c r="D295" s="11"/>
      <c r="E295" s="8"/>
      <c r="H295" s="9"/>
      <c r="I295" s="7"/>
      <c r="J295" s="5"/>
    </row>
    <row r="296" spans="1:10" ht="15.75">
      <c r="A296" s="12" t="s">
        <v>16</v>
      </c>
      <c r="B296" s="12" t="s">
        <v>17</v>
      </c>
      <c r="C296" s="12" t="s">
        <v>18</v>
      </c>
      <c r="D296" s="20">
        <v>111867482</v>
      </c>
      <c r="E296" s="21">
        <v>111883152</v>
      </c>
      <c r="H296" s="9"/>
      <c r="I296" s="7"/>
      <c r="J296" s="5"/>
    </row>
    <row r="299" spans="1:10">
      <c r="A299" s="10" t="s">
        <v>15</v>
      </c>
      <c r="B299" s="3"/>
      <c r="C299" s="3"/>
      <c r="D299" s="11"/>
      <c r="E299" s="8"/>
      <c r="H299" s="9"/>
      <c r="I299" s="5"/>
      <c r="J299" s="5"/>
    </row>
    <row r="300" spans="1:10" ht="15.75">
      <c r="A300" s="12" t="s">
        <v>16</v>
      </c>
      <c r="B300" s="12" t="s">
        <v>17</v>
      </c>
      <c r="C300" s="12" t="s">
        <v>18</v>
      </c>
      <c r="D300" s="20"/>
      <c r="E300" s="21"/>
      <c r="H300" s="9"/>
      <c r="I300" s="5"/>
      <c r="J300" s="5"/>
    </row>
    <row r="301" spans="1:10">
      <c r="A301" s="23" t="s">
        <v>641</v>
      </c>
      <c r="B301" s="35"/>
      <c r="C301" s="35"/>
      <c r="D301" s="35"/>
      <c r="E301" s="3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911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3" t="s">
        <v>0</v>
      </c>
      <c r="B306" s="103" t="s">
        <v>2</v>
      </c>
      <c r="C306" s="103" t="s">
        <v>3</v>
      </c>
      <c r="D306" s="103" t="s">
        <v>4</v>
      </c>
      <c r="E306" s="103" t="s">
        <v>5</v>
      </c>
      <c r="F306" s="105" t="s">
        <v>6</v>
      </c>
      <c r="G306" s="106"/>
      <c r="H306" s="107"/>
      <c r="I306" s="103" t="s">
        <v>7</v>
      </c>
      <c r="J306" s="103" t="s">
        <v>8</v>
      </c>
    </row>
    <row r="307" spans="1:10">
      <c r="A307" s="104"/>
      <c r="B307" s="104"/>
      <c r="C307" s="104"/>
      <c r="D307" s="104"/>
      <c r="E307" s="104"/>
      <c r="F307" s="46" t="s">
        <v>9</v>
      </c>
      <c r="G307" s="46" t="s">
        <v>10</v>
      </c>
      <c r="H307" s="46" t="s">
        <v>11</v>
      </c>
      <c r="I307" s="104"/>
      <c r="J307" s="104"/>
    </row>
    <row r="308" spans="1:10">
      <c r="A308" s="5" t="s">
        <v>934</v>
      </c>
      <c r="B308" s="6">
        <v>44830.756474594906</v>
      </c>
      <c r="C308" s="5" t="s">
        <v>102</v>
      </c>
      <c r="D308" s="11"/>
      <c r="E308" s="8"/>
      <c r="F308" s="9">
        <v>6533.89</v>
      </c>
      <c r="I308" s="7" t="s">
        <v>9</v>
      </c>
      <c r="J308" s="5" t="s">
        <v>102</v>
      </c>
    </row>
    <row r="309" spans="1:10">
      <c r="A309" s="10" t="s">
        <v>15</v>
      </c>
      <c r="B309" s="3"/>
      <c r="C309" s="3"/>
      <c r="D309" s="11"/>
      <c r="E309" s="8"/>
      <c r="H309" s="9"/>
      <c r="I309" s="7"/>
      <c r="J309" s="8"/>
    </row>
    <row r="310" spans="1:10" ht="15.75">
      <c r="A310" s="12" t="s">
        <v>16</v>
      </c>
      <c r="B310" s="12" t="s">
        <v>17</v>
      </c>
      <c r="C310" s="12" t="s">
        <v>18</v>
      </c>
      <c r="D310" s="20">
        <v>111889385</v>
      </c>
      <c r="E310" s="21">
        <v>111889468</v>
      </c>
      <c r="H310" s="9"/>
      <c r="I310" s="7"/>
      <c r="J310" s="8"/>
    </row>
    <row r="311" spans="1:10">
      <c r="A311" s="5"/>
      <c r="B311" s="6"/>
      <c r="C311" s="5"/>
      <c r="D311" s="11"/>
      <c r="E311" s="8"/>
      <c r="H311" s="9"/>
      <c r="I311" s="7"/>
      <c r="J311" s="8"/>
    </row>
    <row r="312" spans="1:10">
      <c r="A312" s="5"/>
      <c r="B312" s="6"/>
      <c r="C312" s="5"/>
      <c r="D312" s="11"/>
      <c r="E312" s="8"/>
      <c r="H312" s="9"/>
      <c r="I312" s="7"/>
      <c r="J312" s="8"/>
    </row>
    <row r="313" spans="1:10">
      <c r="A313" s="5" t="s">
        <v>933</v>
      </c>
      <c r="B313" s="6">
        <v>44830.792268807869</v>
      </c>
      <c r="C313" s="5" t="s">
        <v>104</v>
      </c>
      <c r="D313" s="11"/>
      <c r="E313" s="8"/>
      <c r="F313" s="9">
        <v>3227.88</v>
      </c>
      <c r="I313" s="7" t="s">
        <v>9</v>
      </c>
      <c r="J313" s="5" t="s">
        <v>104</v>
      </c>
    </row>
    <row r="314" spans="1:10">
      <c r="A314" s="10" t="s">
        <v>15</v>
      </c>
      <c r="B314" s="3"/>
      <c r="C314" s="3"/>
      <c r="D314" s="11"/>
      <c r="E314" s="8"/>
      <c r="H314" s="9"/>
      <c r="I314" s="7"/>
      <c r="J314" s="8"/>
    </row>
    <row r="315" spans="1:10" ht="15.75">
      <c r="A315" s="12" t="s">
        <v>16</v>
      </c>
      <c r="B315" s="12" t="s">
        <v>17</v>
      </c>
      <c r="C315" s="12" t="s">
        <v>18</v>
      </c>
      <c r="D315" s="20">
        <v>111889387</v>
      </c>
      <c r="E315" s="21">
        <v>111889470</v>
      </c>
      <c r="H315" s="9"/>
      <c r="I315" s="7"/>
      <c r="J315" s="8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952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972</v>
      </c>
      <c r="B322" s="6">
        <v>44831.754431122688</v>
      </c>
      <c r="C322" s="5" t="s">
        <v>102</v>
      </c>
      <c r="D322" s="11"/>
      <c r="E322" s="8"/>
      <c r="F322" s="9">
        <v>7882.13</v>
      </c>
      <c r="I322" s="7" t="s">
        <v>9</v>
      </c>
      <c r="J322" s="5" t="s">
        <v>102</v>
      </c>
    </row>
    <row r="323" spans="1:10">
      <c r="A323" s="10" t="s">
        <v>15</v>
      </c>
      <c r="B323" s="3"/>
      <c r="C323" s="3"/>
      <c r="D323" s="11"/>
      <c r="E323" s="8"/>
      <c r="H323" s="9"/>
      <c r="I323" s="7"/>
      <c r="J323" s="5"/>
    </row>
    <row r="324" spans="1:10" ht="15.75">
      <c r="A324" s="12" t="s">
        <v>16</v>
      </c>
      <c r="B324" s="12" t="s">
        <v>17</v>
      </c>
      <c r="C324" s="12" t="s">
        <v>18</v>
      </c>
      <c r="D324" s="20">
        <v>111897304</v>
      </c>
      <c r="E324" s="21">
        <v>111897430</v>
      </c>
      <c r="H324" s="9"/>
      <c r="I324" s="7"/>
      <c r="J324" s="5"/>
    </row>
    <row r="325" spans="1:10">
      <c r="A325" s="5"/>
      <c r="B325" s="6"/>
      <c r="C325" s="5"/>
      <c r="D325" s="11"/>
      <c r="E325" s="8"/>
      <c r="H325" s="9"/>
      <c r="I325" s="7"/>
      <c r="J325" s="5"/>
    </row>
    <row r="326" spans="1:10">
      <c r="A326" s="5"/>
      <c r="B326" s="6"/>
      <c r="C326" s="5"/>
      <c r="D326" s="11"/>
      <c r="E326" s="8"/>
      <c r="H326" s="9"/>
      <c r="I326" s="7"/>
      <c r="J326" s="5"/>
    </row>
    <row r="327" spans="1:10">
      <c r="A327" s="5" t="s">
        <v>971</v>
      </c>
      <c r="B327" s="6">
        <v>44831.793603877311</v>
      </c>
      <c r="C327" s="5" t="s">
        <v>104</v>
      </c>
      <c r="D327" s="11"/>
      <c r="E327" s="8"/>
      <c r="F327" s="9">
        <v>3100.07</v>
      </c>
      <c r="I327" s="7" t="s">
        <v>9</v>
      </c>
      <c r="J327" s="5" t="s">
        <v>104</v>
      </c>
    </row>
    <row r="328" spans="1:10">
      <c r="A328" s="10" t="s">
        <v>15</v>
      </c>
      <c r="B328" s="3"/>
      <c r="C328" s="3"/>
      <c r="D328" s="11"/>
      <c r="E328" s="8"/>
      <c r="H328" s="9"/>
      <c r="I328" s="7"/>
      <c r="J328" s="5"/>
    </row>
    <row r="329" spans="1:10" ht="15.75">
      <c r="A329" s="12" t="s">
        <v>16</v>
      </c>
      <c r="B329" s="12" t="s">
        <v>17</v>
      </c>
      <c r="C329" s="12" t="s">
        <v>18</v>
      </c>
      <c r="D329" s="20">
        <v>111897305</v>
      </c>
      <c r="E329" s="21">
        <v>111897431</v>
      </c>
      <c r="H329" s="9"/>
      <c r="I329" s="7"/>
      <c r="J329" s="5"/>
    </row>
    <row r="332" spans="1:10">
      <c r="A332" s="1" t="s">
        <v>0</v>
      </c>
      <c r="B332" s="2"/>
      <c r="C332" s="2"/>
      <c r="D332" s="2"/>
      <c r="E332" s="2"/>
      <c r="F332" s="2"/>
      <c r="G332" s="2"/>
      <c r="H332" s="2"/>
      <c r="I332" s="2"/>
      <c r="J332" s="2"/>
    </row>
    <row r="333" spans="1:10">
      <c r="A333" s="3" t="s">
        <v>990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103" t="s">
        <v>0</v>
      </c>
      <c r="B334" s="103" t="s">
        <v>2</v>
      </c>
      <c r="C334" s="103" t="s">
        <v>3</v>
      </c>
      <c r="D334" s="103" t="s">
        <v>4</v>
      </c>
      <c r="E334" s="103" t="s">
        <v>5</v>
      </c>
      <c r="F334" s="105" t="s">
        <v>6</v>
      </c>
      <c r="G334" s="106"/>
      <c r="H334" s="107"/>
      <c r="I334" s="103" t="s">
        <v>7</v>
      </c>
      <c r="J334" s="103" t="s">
        <v>8</v>
      </c>
    </row>
    <row r="335" spans="1:10">
      <c r="A335" s="104"/>
      <c r="B335" s="104"/>
      <c r="C335" s="104"/>
      <c r="D335" s="104"/>
      <c r="E335" s="104"/>
      <c r="F335" s="46" t="s">
        <v>9</v>
      </c>
      <c r="G335" s="46" t="s">
        <v>10</v>
      </c>
      <c r="H335" s="46" t="s">
        <v>11</v>
      </c>
      <c r="I335" s="104"/>
      <c r="J335" s="104"/>
    </row>
    <row r="336" spans="1:10">
      <c r="A336" s="5" t="s">
        <v>1007</v>
      </c>
      <c r="B336" s="6">
        <v>44832.755755486112</v>
      </c>
      <c r="C336" s="5" t="s">
        <v>102</v>
      </c>
      <c r="D336" s="11"/>
      <c r="E336" s="8"/>
      <c r="F336" s="9">
        <v>7421.31</v>
      </c>
      <c r="I336" s="7" t="s">
        <v>9</v>
      </c>
      <c r="J336" s="5" t="s">
        <v>102</v>
      </c>
    </row>
    <row r="337" spans="1:10">
      <c r="A337" s="10" t="s">
        <v>15</v>
      </c>
      <c r="B337" s="3"/>
      <c r="C337" s="3"/>
      <c r="D337" s="11"/>
      <c r="E337" s="8"/>
      <c r="H337" s="9"/>
      <c r="I337" s="7"/>
      <c r="J337" s="8"/>
    </row>
    <row r="338" spans="1:10" ht="15.75">
      <c r="A338" s="12" t="s">
        <v>16</v>
      </c>
      <c r="B338" s="12" t="s">
        <v>17</v>
      </c>
      <c r="C338" s="12" t="s">
        <v>18</v>
      </c>
      <c r="D338" s="20">
        <v>111904992</v>
      </c>
      <c r="E338" s="21">
        <v>111905098</v>
      </c>
      <c r="H338" s="9"/>
      <c r="I338" s="7"/>
      <c r="J338" s="8"/>
    </row>
    <row r="339" spans="1:10">
      <c r="A339" s="5"/>
      <c r="B339" s="6"/>
      <c r="C339" s="5"/>
      <c r="D339" s="11"/>
      <c r="E339" s="8"/>
      <c r="H339" s="9"/>
      <c r="I339" s="7"/>
      <c r="J339" s="8"/>
    </row>
    <row r="340" spans="1:10">
      <c r="A340" s="5"/>
      <c r="B340" s="6"/>
      <c r="C340" s="5"/>
      <c r="D340" s="11"/>
      <c r="E340" s="8"/>
      <c r="H340" s="9"/>
      <c r="I340" s="7"/>
      <c r="J340" s="8"/>
    </row>
    <row r="341" spans="1:10">
      <c r="A341" s="5" t="s">
        <v>1006</v>
      </c>
      <c r="B341" s="6">
        <v>44832.79305172454</v>
      </c>
      <c r="C341" s="5" t="s">
        <v>104</v>
      </c>
      <c r="D341" s="11"/>
      <c r="E341" s="8"/>
      <c r="F341" s="9">
        <v>3204.88</v>
      </c>
      <c r="I341" s="7" t="s">
        <v>9</v>
      </c>
      <c r="J341" s="5" t="s">
        <v>104</v>
      </c>
    </row>
    <row r="342" spans="1:10">
      <c r="A342" s="5" t="s">
        <v>1006</v>
      </c>
      <c r="B342" s="6">
        <v>44832.79305172454</v>
      </c>
      <c r="C342" s="5" t="s">
        <v>104</v>
      </c>
      <c r="D342" s="11"/>
      <c r="E342" s="8"/>
      <c r="H342" s="9">
        <v>90.6</v>
      </c>
      <c r="I342" s="5" t="s">
        <v>33</v>
      </c>
      <c r="J342" s="5" t="s">
        <v>104</v>
      </c>
    </row>
    <row r="343" spans="1:10">
      <c r="A343" s="10" t="s">
        <v>15</v>
      </c>
      <c r="B343" s="3"/>
      <c r="C343" s="3"/>
      <c r="D343" s="11"/>
      <c r="E343" s="8"/>
      <c r="H343" s="9"/>
      <c r="I343" s="7"/>
      <c r="J343" s="8"/>
    </row>
    <row r="344" spans="1:10" ht="15.75">
      <c r="A344" s="12" t="s">
        <v>16</v>
      </c>
      <c r="B344" s="12" t="s">
        <v>17</v>
      </c>
      <c r="C344" s="12" t="s">
        <v>18</v>
      </c>
      <c r="D344" s="20">
        <v>111904994</v>
      </c>
      <c r="E344" s="21">
        <v>111905099</v>
      </c>
      <c r="H344" s="9"/>
      <c r="I344" s="7"/>
      <c r="J344" s="8"/>
    </row>
    <row r="347" spans="1:10">
      <c r="A347" s="1" t="s">
        <v>0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3" t="s">
        <v>1023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103" t="s">
        <v>0</v>
      </c>
      <c r="B349" s="103" t="s">
        <v>2</v>
      </c>
      <c r="C349" s="103" t="s">
        <v>3</v>
      </c>
      <c r="D349" s="103" t="s">
        <v>4</v>
      </c>
      <c r="E349" s="103" t="s">
        <v>5</v>
      </c>
      <c r="F349" s="105" t="s">
        <v>6</v>
      </c>
      <c r="G349" s="106"/>
      <c r="H349" s="107"/>
      <c r="I349" s="103" t="s">
        <v>7</v>
      </c>
      <c r="J349" s="103" t="s">
        <v>8</v>
      </c>
    </row>
    <row r="350" spans="1:10">
      <c r="A350" s="104"/>
      <c r="B350" s="104"/>
      <c r="C350" s="104"/>
      <c r="D350" s="104"/>
      <c r="E350" s="104"/>
      <c r="F350" s="46" t="s">
        <v>9</v>
      </c>
      <c r="G350" s="46" t="s">
        <v>10</v>
      </c>
      <c r="H350" s="46" t="s">
        <v>11</v>
      </c>
      <c r="I350" s="104"/>
      <c r="J350" s="104"/>
    </row>
    <row r="351" spans="1:10">
      <c r="A351" s="5" t="s">
        <v>1041</v>
      </c>
      <c r="B351" s="6">
        <v>44833.758531226849</v>
      </c>
      <c r="C351" s="5" t="s">
        <v>102</v>
      </c>
      <c r="D351" s="11"/>
      <c r="E351" s="8"/>
      <c r="F351" s="9">
        <v>8571.9500000000007</v>
      </c>
      <c r="I351" s="7" t="s">
        <v>9</v>
      </c>
      <c r="J351" s="5" t="s">
        <v>102</v>
      </c>
    </row>
    <row r="352" spans="1:10">
      <c r="A352" s="10" t="s">
        <v>15</v>
      </c>
      <c r="B352" s="3"/>
      <c r="C352" s="3"/>
      <c r="D352" s="11"/>
      <c r="E352" s="8"/>
      <c r="F352" s="9"/>
      <c r="I352" s="7"/>
      <c r="J352" s="5"/>
    </row>
    <row r="353" spans="1:10" ht="15.75">
      <c r="A353" s="12" t="s">
        <v>16</v>
      </c>
      <c r="B353" s="12" t="s">
        <v>17</v>
      </c>
      <c r="C353" s="12" t="s">
        <v>18</v>
      </c>
      <c r="D353" s="20">
        <v>111916594</v>
      </c>
      <c r="E353" s="21">
        <v>111920581</v>
      </c>
      <c r="F353" s="9"/>
      <c r="I353" s="7"/>
      <c r="J353" s="5"/>
    </row>
    <row r="354" spans="1:10">
      <c r="A354" s="5"/>
      <c r="B354" s="6"/>
      <c r="C354" s="5"/>
      <c r="D354" s="11"/>
      <c r="E354" s="8"/>
      <c r="F354" s="9"/>
      <c r="I354" s="7"/>
      <c r="J354" s="5"/>
    </row>
    <row r="355" spans="1:10">
      <c r="A355" s="5"/>
      <c r="B355" s="6"/>
      <c r="C355" s="5"/>
      <c r="D355" s="11"/>
      <c r="E355" s="8"/>
      <c r="F355" s="9"/>
      <c r="I355" s="7"/>
      <c r="J355" s="5"/>
    </row>
    <row r="356" spans="1:10">
      <c r="A356" s="5" t="s">
        <v>1040</v>
      </c>
      <c r="B356" s="6">
        <v>44833.793819189814</v>
      </c>
      <c r="C356" s="5" t="s">
        <v>104</v>
      </c>
      <c r="D356" s="11"/>
      <c r="E356" s="8"/>
      <c r="F356" s="9">
        <v>3435.77</v>
      </c>
      <c r="I356" s="7" t="s">
        <v>9</v>
      </c>
      <c r="J356" s="5" t="s">
        <v>104</v>
      </c>
    </row>
    <row r="357" spans="1:10">
      <c r="A357" s="10" t="s">
        <v>15</v>
      </c>
      <c r="B357" s="3"/>
      <c r="C357" s="3"/>
      <c r="D357" s="11"/>
      <c r="E357" s="8"/>
      <c r="H357" s="9"/>
      <c r="I357" s="7"/>
      <c r="J357" s="5"/>
    </row>
    <row r="358" spans="1:10" ht="15.75">
      <c r="A358" s="12" t="s">
        <v>16</v>
      </c>
      <c r="B358" s="12" t="s">
        <v>17</v>
      </c>
      <c r="C358" s="12" t="s">
        <v>18</v>
      </c>
      <c r="D358" s="20">
        <v>111916607</v>
      </c>
      <c r="E358" s="21">
        <v>111920583</v>
      </c>
      <c r="H358" s="9"/>
      <c r="I358" s="7"/>
      <c r="J358" s="5"/>
    </row>
    <row r="361" spans="1:10">
      <c r="A361" s="1" t="s">
        <v>0</v>
      </c>
      <c r="B361" s="2"/>
      <c r="C361" s="2"/>
      <c r="D361" s="2"/>
      <c r="E361" s="2"/>
      <c r="F361" s="2"/>
      <c r="G361" s="2"/>
      <c r="H361" s="2"/>
      <c r="I361" s="2"/>
      <c r="J361" s="2"/>
    </row>
    <row r="362" spans="1:10">
      <c r="A362" s="3" t="s">
        <v>1061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103" t="s">
        <v>0</v>
      </c>
      <c r="B363" s="103" t="s">
        <v>2</v>
      </c>
      <c r="C363" s="103" t="s">
        <v>3</v>
      </c>
      <c r="D363" s="103" t="s">
        <v>4</v>
      </c>
      <c r="E363" s="103" t="s">
        <v>5</v>
      </c>
      <c r="F363" s="105" t="s">
        <v>6</v>
      </c>
      <c r="G363" s="106"/>
      <c r="H363" s="107"/>
      <c r="I363" s="103" t="s">
        <v>7</v>
      </c>
      <c r="J363" s="103" t="s">
        <v>8</v>
      </c>
    </row>
    <row r="364" spans="1:10">
      <c r="A364" s="104"/>
      <c r="B364" s="104"/>
      <c r="C364" s="104"/>
      <c r="D364" s="104"/>
      <c r="E364" s="104"/>
      <c r="F364" s="46" t="s">
        <v>9</v>
      </c>
      <c r="G364" s="46" t="s">
        <v>10</v>
      </c>
      <c r="H364" s="46" t="s">
        <v>11</v>
      </c>
      <c r="I364" s="104"/>
      <c r="J364" s="104"/>
    </row>
    <row r="365" spans="1:10">
      <c r="A365" s="5" t="s">
        <v>1097</v>
      </c>
      <c r="B365" s="6">
        <v>44834.754172523149</v>
      </c>
      <c r="C365" s="5" t="s">
        <v>102</v>
      </c>
      <c r="D365" s="11"/>
      <c r="E365" s="8"/>
      <c r="F365" s="9">
        <v>8078.95</v>
      </c>
      <c r="I365" s="7" t="s">
        <v>9</v>
      </c>
      <c r="J365" s="5" t="s">
        <v>102</v>
      </c>
    </row>
    <row r="366" spans="1:10">
      <c r="A366" s="10" t="s">
        <v>15</v>
      </c>
      <c r="B366" s="3"/>
      <c r="C366" s="3"/>
      <c r="D366" s="11"/>
      <c r="E366" s="8"/>
      <c r="H366" s="9"/>
      <c r="I366" s="5"/>
      <c r="J366" s="5"/>
    </row>
    <row r="367" spans="1:10" ht="15.75">
      <c r="A367" s="12" t="s">
        <v>16</v>
      </c>
      <c r="B367" s="12" t="s">
        <v>17</v>
      </c>
      <c r="C367" s="12" t="s">
        <v>18</v>
      </c>
      <c r="D367" s="20">
        <v>111924208</v>
      </c>
      <c r="E367" s="21">
        <v>111925963</v>
      </c>
      <c r="H367" s="9"/>
      <c r="I367" s="5"/>
      <c r="J367" s="5"/>
    </row>
    <row r="368" spans="1:10">
      <c r="A368" s="5"/>
      <c r="B368" s="6"/>
      <c r="C368" s="5"/>
      <c r="D368" s="11"/>
      <c r="E368" s="8"/>
      <c r="H368" s="9"/>
      <c r="I368" s="5"/>
      <c r="J368" s="5"/>
    </row>
    <row r="369" spans="1:10">
      <c r="A369" s="5"/>
      <c r="B369" s="6"/>
      <c r="C369" s="5"/>
      <c r="D369" s="11"/>
      <c r="E369" s="8"/>
      <c r="H369" s="9"/>
      <c r="I369" s="5"/>
      <c r="J369" s="5"/>
    </row>
    <row r="370" spans="1:10">
      <c r="A370" s="5" t="s">
        <v>1096</v>
      </c>
      <c r="B370" s="6">
        <v>44834.755963009258</v>
      </c>
      <c r="C370" s="5" t="s">
        <v>104</v>
      </c>
      <c r="D370" s="11"/>
      <c r="E370" s="8"/>
      <c r="F370" s="9">
        <v>2241.41</v>
      </c>
      <c r="I370" s="7" t="s">
        <v>9</v>
      </c>
      <c r="J370" s="5" t="s">
        <v>104</v>
      </c>
    </row>
    <row r="371" spans="1:10">
      <c r="A371" s="10" t="s">
        <v>15</v>
      </c>
      <c r="B371" s="3"/>
      <c r="C371" s="3"/>
      <c r="D371" s="11"/>
      <c r="E371" s="8"/>
      <c r="H371" s="9"/>
      <c r="I371" s="5"/>
      <c r="J371" s="5"/>
    </row>
    <row r="372" spans="1:10" ht="15.75">
      <c r="A372" s="12" t="s">
        <v>16</v>
      </c>
      <c r="B372" s="12" t="s">
        <v>17</v>
      </c>
      <c r="C372" s="12" t="s">
        <v>18</v>
      </c>
      <c r="D372" s="20">
        <v>111924714</v>
      </c>
      <c r="E372" s="21">
        <v>111925964</v>
      </c>
      <c r="H372" s="9"/>
      <c r="I372" s="5"/>
      <c r="J372" s="5"/>
    </row>
    <row r="373" spans="1:10">
      <c r="A373" s="5"/>
      <c r="B373" s="6"/>
      <c r="C373" s="5"/>
      <c r="D373" s="11"/>
      <c r="E373" s="8"/>
      <c r="H373" s="9"/>
      <c r="I373" s="5"/>
      <c r="J373" s="5"/>
    </row>
    <row r="374" spans="1:10">
      <c r="A374" s="5"/>
      <c r="B374" s="6"/>
      <c r="C374" s="5"/>
      <c r="D374" s="11"/>
      <c r="E374" s="8"/>
      <c r="H374" s="9"/>
      <c r="I374" s="5"/>
      <c r="J374" s="5"/>
    </row>
    <row r="375" spans="1:10">
      <c r="A375" s="1" t="s">
        <v>0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3" t="s">
        <v>1057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103" t="s">
        <v>0</v>
      </c>
      <c r="B377" s="103" t="s">
        <v>2</v>
      </c>
      <c r="C377" s="103" t="s">
        <v>3</v>
      </c>
      <c r="D377" s="103" t="s">
        <v>4</v>
      </c>
      <c r="E377" s="103" t="s">
        <v>5</v>
      </c>
      <c r="F377" s="105" t="s">
        <v>6</v>
      </c>
      <c r="G377" s="106"/>
      <c r="H377" s="107"/>
      <c r="I377" s="103" t="s">
        <v>7</v>
      </c>
      <c r="J377" s="103" t="s">
        <v>8</v>
      </c>
    </row>
    <row r="378" spans="1:10">
      <c r="A378" s="104"/>
      <c r="B378" s="104"/>
      <c r="C378" s="104"/>
      <c r="D378" s="104"/>
      <c r="E378" s="104"/>
      <c r="F378" s="46" t="s">
        <v>9</v>
      </c>
      <c r="G378" s="46" t="s">
        <v>10</v>
      </c>
      <c r="H378" s="46" t="s">
        <v>11</v>
      </c>
      <c r="I378" s="104"/>
      <c r="J378" s="104"/>
    </row>
    <row r="379" spans="1:10">
      <c r="A379" s="5" t="s">
        <v>1095</v>
      </c>
      <c r="B379" s="6">
        <v>44835.588317743059</v>
      </c>
      <c r="C379" s="5" t="s">
        <v>102</v>
      </c>
      <c r="D379" s="11"/>
      <c r="E379" s="8"/>
      <c r="F379" s="9">
        <v>9326.19</v>
      </c>
      <c r="I379" s="7" t="s">
        <v>9</v>
      </c>
      <c r="J379" s="5" t="s">
        <v>102</v>
      </c>
    </row>
    <row r="380" spans="1:10">
      <c r="A380" s="10" t="s">
        <v>15</v>
      </c>
      <c r="B380" s="3"/>
      <c r="C380" s="3"/>
      <c r="D380" s="11"/>
      <c r="E380" s="8"/>
      <c r="H380" s="9"/>
      <c r="I380" s="5"/>
      <c r="J380" s="5"/>
    </row>
    <row r="381" spans="1:10" ht="15.75">
      <c r="A381" s="12" t="s">
        <v>16</v>
      </c>
      <c r="B381" s="12" t="s">
        <v>17</v>
      </c>
      <c r="C381" s="12" t="s">
        <v>18</v>
      </c>
      <c r="D381" s="20">
        <v>111925347</v>
      </c>
      <c r="E381" s="21">
        <v>111925966</v>
      </c>
      <c r="H381" s="9"/>
      <c r="I381" s="5"/>
      <c r="J381" s="5"/>
    </row>
    <row r="382" spans="1:10">
      <c r="A382" s="5"/>
      <c r="B382" s="6"/>
      <c r="C382" s="5"/>
      <c r="D382" s="11"/>
      <c r="E382" s="8"/>
      <c r="H382" s="9"/>
      <c r="I382" s="5"/>
      <c r="J382" s="5"/>
    </row>
    <row r="383" spans="1:10">
      <c r="A383" s="5"/>
      <c r="B383" s="6"/>
      <c r="C383" s="5"/>
      <c r="D383" s="11"/>
      <c r="E383" s="8"/>
      <c r="H383" s="9"/>
      <c r="I383" s="5"/>
      <c r="J383" s="5"/>
    </row>
    <row r="384" spans="1:10">
      <c r="A384" s="5" t="s">
        <v>1094</v>
      </c>
      <c r="B384" s="6">
        <v>44835.588627754631</v>
      </c>
      <c r="C384" s="5" t="s">
        <v>104</v>
      </c>
      <c r="D384" s="11"/>
      <c r="E384" s="8"/>
      <c r="F384" s="9">
        <v>4023.57</v>
      </c>
      <c r="I384" s="7" t="s">
        <v>9</v>
      </c>
      <c r="J384" s="5" t="s">
        <v>104</v>
      </c>
    </row>
    <row r="385" spans="1:10">
      <c r="A385" s="5" t="s">
        <v>1094</v>
      </c>
      <c r="B385" s="6">
        <v>44835.588627754631</v>
      </c>
      <c r="C385" s="5" t="s">
        <v>104</v>
      </c>
      <c r="D385" s="11"/>
      <c r="E385" s="8"/>
      <c r="H385" s="9">
        <v>171.03</v>
      </c>
      <c r="I385" s="5" t="s">
        <v>33</v>
      </c>
      <c r="J385" s="5" t="s">
        <v>104</v>
      </c>
    </row>
    <row r="386" spans="1:10">
      <c r="A386" s="10" t="s">
        <v>15</v>
      </c>
      <c r="B386" s="3"/>
      <c r="C386" s="3"/>
      <c r="D386" s="11"/>
      <c r="E386" s="8"/>
      <c r="H386" s="9"/>
      <c r="I386" s="5"/>
      <c r="J386" s="5"/>
    </row>
    <row r="387" spans="1:10" ht="15.75">
      <c r="A387" s="12" t="s">
        <v>16</v>
      </c>
      <c r="B387" s="12" t="s">
        <v>17</v>
      </c>
      <c r="C387" s="12" t="s">
        <v>18</v>
      </c>
      <c r="D387" s="20">
        <v>111925592</v>
      </c>
      <c r="E387" s="21">
        <v>111925967</v>
      </c>
      <c r="H387" s="9"/>
      <c r="I387" s="5"/>
      <c r="J387" s="5"/>
    </row>
    <row r="390" spans="1:10">
      <c r="A390" s="1" t="s">
        <v>0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3" t="s">
        <v>1131</v>
      </c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103" t="s">
        <v>0</v>
      </c>
      <c r="B392" s="103" t="s">
        <v>2</v>
      </c>
      <c r="C392" s="103" t="s">
        <v>3</v>
      </c>
      <c r="D392" s="103" t="s">
        <v>4</v>
      </c>
      <c r="E392" s="103" t="s">
        <v>5</v>
      </c>
      <c r="F392" s="105" t="s">
        <v>6</v>
      </c>
      <c r="G392" s="106"/>
      <c r="H392" s="107"/>
      <c r="I392" s="103" t="s">
        <v>7</v>
      </c>
      <c r="J392" s="103" t="s">
        <v>8</v>
      </c>
    </row>
    <row r="393" spans="1:10">
      <c r="A393" s="104"/>
      <c r="B393" s="104"/>
      <c r="C393" s="104"/>
      <c r="D393" s="104"/>
      <c r="E393" s="104"/>
      <c r="F393" s="46" t="s">
        <v>9</v>
      </c>
      <c r="G393" s="46" t="s">
        <v>10</v>
      </c>
      <c r="H393" s="46" t="s">
        <v>11</v>
      </c>
      <c r="I393" s="104"/>
      <c r="J393" s="104"/>
    </row>
    <row r="394" spans="1:10">
      <c r="A394" s="5" t="s">
        <v>1151</v>
      </c>
      <c r="B394" s="6">
        <v>44837.691410821761</v>
      </c>
      <c r="C394" s="5" t="s">
        <v>104</v>
      </c>
      <c r="D394" s="11"/>
      <c r="E394" s="8"/>
      <c r="F394" s="9">
        <v>2597.5</v>
      </c>
      <c r="I394" s="7" t="s">
        <v>9</v>
      </c>
      <c r="J394" s="5" t="s">
        <v>104</v>
      </c>
    </row>
    <row r="395" spans="1:10">
      <c r="A395" s="5" t="s">
        <v>1151</v>
      </c>
      <c r="B395" s="6">
        <v>44837.691410821761</v>
      </c>
      <c r="C395" s="5" t="s">
        <v>104</v>
      </c>
      <c r="D395" s="11"/>
      <c r="E395" s="8"/>
      <c r="H395" s="9">
        <v>311.60000000000002</v>
      </c>
      <c r="I395" s="5" t="s">
        <v>33</v>
      </c>
      <c r="J395" s="5" t="s">
        <v>104</v>
      </c>
    </row>
    <row r="396" spans="1:10">
      <c r="A396" s="10" t="s">
        <v>15</v>
      </c>
      <c r="B396" s="3"/>
      <c r="C396" s="3"/>
      <c r="D396" s="11"/>
      <c r="E396" s="8"/>
      <c r="H396" s="9"/>
      <c r="I396" s="7"/>
      <c r="J396" s="8"/>
    </row>
    <row r="397" spans="1:10" ht="15.75">
      <c r="A397" s="12" t="s">
        <v>16</v>
      </c>
      <c r="B397" s="12" t="s">
        <v>17</v>
      </c>
      <c r="C397" s="12" t="s">
        <v>18</v>
      </c>
      <c r="D397" s="20">
        <v>111927586</v>
      </c>
      <c r="E397" s="21">
        <v>111927691</v>
      </c>
      <c r="H397" s="9"/>
      <c r="I397" s="7"/>
      <c r="J397" s="8"/>
    </row>
    <row r="398" spans="1:10">
      <c r="A398" s="5"/>
      <c r="B398" s="6"/>
      <c r="C398" s="5"/>
      <c r="D398" s="11"/>
      <c r="E398" s="87"/>
      <c r="H398" s="9"/>
      <c r="I398" s="7"/>
      <c r="J398" s="8"/>
    </row>
    <row r="399" spans="1:10">
      <c r="A399" s="5"/>
      <c r="B399" s="6"/>
      <c r="C399" s="5"/>
      <c r="D399" s="11"/>
      <c r="E399" s="87"/>
      <c r="H399" s="9"/>
      <c r="I399" s="7"/>
      <c r="J399" s="8"/>
    </row>
    <row r="400" spans="1:10">
      <c r="A400" s="5" t="s">
        <v>1150</v>
      </c>
      <c r="B400" s="6">
        <v>44837.794908750002</v>
      </c>
      <c r="C400" s="5" t="s">
        <v>102</v>
      </c>
      <c r="D400" s="11"/>
      <c r="E400" s="87"/>
      <c r="F400" s="9">
        <v>8768.16</v>
      </c>
      <c r="I400" s="7" t="s">
        <v>9</v>
      </c>
      <c r="J400" s="5" t="s">
        <v>102</v>
      </c>
    </row>
    <row r="401" spans="1:10">
      <c r="A401" s="5" t="s">
        <v>1150</v>
      </c>
      <c r="B401" s="6">
        <v>44837.794908750002</v>
      </c>
      <c r="C401" s="5" t="s">
        <v>102</v>
      </c>
      <c r="D401" s="11"/>
      <c r="E401" s="87"/>
      <c r="H401" s="9">
        <v>12.64</v>
      </c>
      <c r="I401" s="7" t="s">
        <v>1132</v>
      </c>
      <c r="J401" s="5" t="s">
        <v>102</v>
      </c>
    </row>
    <row r="402" spans="1:10">
      <c r="A402" s="10" t="s">
        <v>15</v>
      </c>
      <c r="B402" s="3"/>
      <c r="C402" s="3"/>
      <c r="D402" s="11"/>
      <c r="E402" s="87"/>
      <c r="H402" s="9"/>
      <c r="I402" s="7"/>
      <c r="J402" s="8"/>
    </row>
    <row r="403" spans="1:10" ht="15.75">
      <c r="A403" s="12" t="s">
        <v>16</v>
      </c>
      <c r="B403" s="12" t="s">
        <v>17</v>
      </c>
      <c r="C403" s="12" t="s">
        <v>18</v>
      </c>
      <c r="D403" s="20">
        <v>111927589</v>
      </c>
      <c r="E403" s="21">
        <v>111927692</v>
      </c>
      <c r="H403" s="9"/>
      <c r="I403" s="7"/>
      <c r="J403" s="8"/>
    </row>
    <row r="406" spans="1:10">
      <c r="A406" s="1" t="s">
        <v>0</v>
      </c>
      <c r="B406" s="2"/>
      <c r="C406" s="2"/>
      <c r="D406" s="2"/>
      <c r="E406" s="2"/>
      <c r="F406" s="2"/>
      <c r="G406" s="2"/>
      <c r="H406" s="2"/>
      <c r="I406" s="2"/>
      <c r="J406" s="2"/>
    </row>
    <row r="407" spans="1:10">
      <c r="A407" s="3" t="s">
        <v>1170</v>
      </c>
      <c r="B407" s="2"/>
      <c r="C407" s="2"/>
      <c r="D407" s="2"/>
      <c r="E407" s="2"/>
      <c r="F407" s="2"/>
      <c r="G407" s="2"/>
      <c r="H407" s="2"/>
      <c r="I407" s="2"/>
      <c r="J407" s="2"/>
    </row>
    <row r="408" spans="1:10">
      <c r="A408" s="103" t="s">
        <v>0</v>
      </c>
      <c r="B408" s="103" t="s">
        <v>2</v>
      </c>
      <c r="C408" s="103" t="s">
        <v>3</v>
      </c>
      <c r="D408" s="103" t="s">
        <v>4</v>
      </c>
      <c r="E408" s="103" t="s">
        <v>5</v>
      </c>
      <c r="F408" s="105" t="s">
        <v>6</v>
      </c>
      <c r="G408" s="106"/>
      <c r="H408" s="107"/>
      <c r="I408" s="103" t="s">
        <v>7</v>
      </c>
      <c r="J408" s="103" t="s">
        <v>8</v>
      </c>
    </row>
    <row r="409" spans="1:10">
      <c r="A409" s="104"/>
      <c r="B409" s="104"/>
      <c r="C409" s="104"/>
      <c r="D409" s="104"/>
      <c r="E409" s="104"/>
      <c r="F409" s="46" t="s">
        <v>9</v>
      </c>
      <c r="G409" s="46" t="s">
        <v>10</v>
      </c>
      <c r="H409" s="46" t="s">
        <v>11</v>
      </c>
      <c r="I409" s="104"/>
      <c r="J409" s="104"/>
    </row>
    <row r="410" spans="1:10">
      <c r="A410" s="5" t="s">
        <v>1188</v>
      </c>
      <c r="B410" s="6">
        <v>44838.678514560183</v>
      </c>
      <c r="C410" s="5" t="s">
        <v>104</v>
      </c>
      <c r="D410" s="11"/>
      <c r="E410" s="8"/>
      <c r="F410" s="9">
        <v>7219.78</v>
      </c>
      <c r="I410" s="7" t="s">
        <v>9</v>
      </c>
      <c r="J410" s="5" t="s">
        <v>104</v>
      </c>
    </row>
    <row r="411" spans="1:10">
      <c r="A411" s="10" t="s">
        <v>15</v>
      </c>
      <c r="B411" s="3"/>
      <c r="C411" s="3"/>
      <c r="D411" s="11"/>
      <c r="E411" s="8"/>
      <c r="H411" s="9"/>
      <c r="I411" s="7"/>
      <c r="J411" s="8"/>
    </row>
    <row r="412" spans="1:10" ht="15.75">
      <c r="A412" s="12" t="s">
        <v>16</v>
      </c>
      <c r="B412" s="12" t="s">
        <v>17</v>
      </c>
      <c r="C412" s="12" t="s">
        <v>18</v>
      </c>
      <c r="D412" s="20">
        <v>111942571</v>
      </c>
      <c r="E412" s="21">
        <v>111951847</v>
      </c>
      <c r="H412" s="9"/>
      <c r="I412" s="7"/>
      <c r="J412" s="8"/>
    </row>
    <row r="413" spans="1:10">
      <c r="A413" s="5"/>
      <c r="B413" s="6"/>
      <c r="C413" s="5"/>
      <c r="D413" s="11"/>
      <c r="E413" s="8"/>
      <c r="H413" s="9"/>
      <c r="I413" s="7"/>
      <c r="J413" s="8"/>
    </row>
    <row r="414" spans="1:10">
      <c r="A414" s="5"/>
      <c r="B414" s="6"/>
      <c r="C414" s="5"/>
      <c r="D414" s="11"/>
      <c r="E414" s="8"/>
      <c r="H414" s="9"/>
      <c r="I414" s="7"/>
      <c r="J414" s="8"/>
    </row>
    <row r="415" spans="1:10">
      <c r="A415" s="5" t="s">
        <v>1187</v>
      </c>
      <c r="B415" s="6">
        <v>44838.795162210648</v>
      </c>
      <c r="C415" s="5" t="s">
        <v>102</v>
      </c>
      <c r="D415" s="11"/>
      <c r="E415" s="8"/>
      <c r="F415" s="9">
        <v>10100.959999999999</v>
      </c>
      <c r="I415" s="7" t="s">
        <v>9</v>
      </c>
      <c r="J415" s="5" t="s">
        <v>102</v>
      </c>
    </row>
    <row r="416" spans="1:10">
      <c r="A416" s="10" t="s">
        <v>15</v>
      </c>
      <c r="B416" s="3"/>
      <c r="C416" s="3"/>
      <c r="D416" s="11"/>
      <c r="E416" s="8"/>
      <c r="H416" s="9"/>
      <c r="I416" s="7"/>
      <c r="J416" s="8"/>
    </row>
    <row r="417" spans="1:10" ht="15.75">
      <c r="A417" s="12" t="s">
        <v>16</v>
      </c>
      <c r="B417" s="12" t="s">
        <v>17</v>
      </c>
      <c r="C417" s="12" t="s">
        <v>18</v>
      </c>
      <c r="D417" s="20">
        <v>111942739</v>
      </c>
      <c r="E417" s="21">
        <v>111951848</v>
      </c>
      <c r="H417" s="9"/>
      <c r="I417" s="7"/>
      <c r="J417" s="8"/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1205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103" t="s">
        <v>0</v>
      </c>
      <c r="B422" s="103" t="s">
        <v>2</v>
      </c>
      <c r="C422" s="103" t="s">
        <v>3</v>
      </c>
      <c r="D422" s="103" t="s">
        <v>4</v>
      </c>
      <c r="E422" s="103" t="s">
        <v>5</v>
      </c>
      <c r="F422" s="105" t="s">
        <v>6</v>
      </c>
      <c r="G422" s="106"/>
      <c r="H422" s="107"/>
      <c r="I422" s="103" t="s">
        <v>7</v>
      </c>
      <c r="J422" s="103" t="s">
        <v>8</v>
      </c>
    </row>
    <row r="423" spans="1:10">
      <c r="A423" s="104"/>
      <c r="B423" s="104"/>
      <c r="C423" s="104"/>
      <c r="D423" s="104"/>
      <c r="E423" s="104"/>
      <c r="F423" s="46" t="s">
        <v>9</v>
      </c>
      <c r="G423" s="46" t="s">
        <v>10</v>
      </c>
      <c r="H423" s="46" t="s">
        <v>11</v>
      </c>
      <c r="I423" s="104"/>
      <c r="J423" s="104"/>
    </row>
    <row r="424" spans="1:10">
      <c r="A424" s="5" t="s">
        <v>1223</v>
      </c>
      <c r="B424" s="6">
        <v>44839.670743229166</v>
      </c>
      <c r="C424" s="5" t="s">
        <v>104</v>
      </c>
      <c r="D424" s="7"/>
      <c r="E424" s="8"/>
      <c r="F424" s="9">
        <v>5691.84</v>
      </c>
      <c r="I424" s="7" t="s">
        <v>9</v>
      </c>
      <c r="J424" s="5" t="s">
        <v>104</v>
      </c>
    </row>
    <row r="425" spans="1:10">
      <c r="A425" s="10" t="s">
        <v>15</v>
      </c>
      <c r="B425" s="3"/>
      <c r="C425" s="3"/>
      <c r="D425" s="11"/>
      <c r="E425" s="8"/>
      <c r="H425" s="9"/>
      <c r="I425" s="7"/>
      <c r="J425" s="8"/>
    </row>
    <row r="426" spans="1:10" ht="15.75">
      <c r="A426" s="12" t="s">
        <v>16</v>
      </c>
      <c r="B426" s="12" t="s">
        <v>17</v>
      </c>
      <c r="C426" s="12" t="s">
        <v>18</v>
      </c>
      <c r="D426" s="20">
        <v>111958370</v>
      </c>
      <c r="E426" s="21">
        <v>111958465</v>
      </c>
      <c r="H426" s="9"/>
      <c r="I426" s="7"/>
      <c r="J426" s="8"/>
    </row>
    <row r="427" spans="1:10">
      <c r="A427" s="5"/>
      <c r="B427" s="6"/>
      <c r="C427" s="5"/>
      <c r="D427" s="11"/>
      <c r="E427" s="8"/>
      <c r="H427" s="9"/>
      <c r="I427" s="7"/>
      <c r="J427" s="8"/>
    </row>
    <row r="428" spans="1:10">
      <c r="A428" s="5"/>
      <c r="B428" s="6"/>
      <c r="C428" s="5"/>
      <c r="D428" s="11"/>
      <c r="E428" s="8"/>
      <c r="H428" s="9"/>
      <c r="I428" s="7"/>
      <c r="J428" s="8"/>
    </row>
    <row r="429" spans="1:10">
      <c r="A429" s="5" t="s">
        <v>1222</v>
      </c>
      <c r="B429" s="6">
        <v>44839.79687327546</v>
      </c>
      <c r="C429" s="5" t="s">
        <v>102</v>
      </c>
      <c r="D429" s="11"/>
      <c r="E429" s="8"/>
      <c r="F429" s="9">
        <v>9821.11</v>
      </c>
      <c r="I429" s="7" t="s">
        <v>9</v>
      </c>
      <c r="J429" s="5" t="s">
        <v>102</v>
      </c>
    </row>
    <row r="430" spans="1:10">
      <c r="A430" s="10" t="s">
        <v>15</v>
      </c>
      <c r="B430" s="3"/>
      <c r="C430" s="3"/>
      <c r="D430" s="11"/>
      <c r="E430" s="8"/>
      <c r="H430" s="9"/>
      <c r="I430" s="7"/>
      <c r="J430" s="8"/>
    </row>
    <row r="431" spans="1:10" ht="15.75">
      <c r="A431" s="12" t="s">
        <v>16</v>
      </c>
      <c r="B431" s="12" t="s">
        <v>17</v>
      </c>
      <c r="C431" s="12" t="s">
        <v>18</v>
      </c>
      <c r="D431" s="20">
        <v>111958373</v>
      </c>
      <c r="E431" s="21">
        <v>111958466</v>
      </c>
      <c r="H431" s="9"/>
      <c r="I431" s="7"/>
      <c r="J431" s="8"/>
    </row>
    <row r="434" spans="1:10">
      <c r="A434" s="1" t="s">
        <v>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3" t="s">
        <v>1239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103" t="s">
        <v>0</v>
      </c>
      <c r="B436" s="103" t="s">
        <v>2</v>
      </c>
      <c r="C436" s="103" t="s">
        <v>3</v>
      </c>
      <c r="D436" s="103" t="s">
        <v>4</v>
      </c>
      <c r="E436" s="103" t="s">
        <v>5</v>
      </c>
      <c r="F436" s="105" t="s">
        <v>6</v>
      </c>
      <c r="G436" s="106"/>
      <c r="H436" s="107"/>
      <c r="I436" s="103" t="s">
        <v>7</v>
      </c>
      <c r="J436" s="103" t="s">
        <v>8</v>
      </c>
    </row>
    <row r="437" spans="1:10">
      <c r="A437" s="104"/>
      <c r="B437" s="104"/>
      <c r="C437" s="104"/>
      <c r="D437" s="104"/>
      <c r="E437" s="104"/>
      <c r="F437" s="46" t="s">
        <v>9</v>
      </c>
      <c r="G437" s="46" t="s">
        <v>10</v>
      </c>
      <c r="H437" s="46" t="s">
        <v>11</v>
      </c>
      <c r="I437" s="104"/>
      <c r="J437" s="104"/>
    </row>
    <row r="438" spans="1:10">
      <c r="A438" s="5" t="s">
        <v>1256</v>
      </c>
      <c r="B438" s="6">
        <v>44840.668051307868</v>
      </c>
      <c r="C438" s="5" t="s">
        <v>104</v>
      </c>
      <c r="D438" s="11"/>
      <c r="E438" s="8"/>
      <c r="F438" s="9">
        <v>4413.22</v>
      </c>
      <c r="I438" s="7" t="s">
        <v>9</v>
      </c>
      <c r="J438" s="5" t="s">
        <v>104</v>
      </c>
    </row>
    <row r="439" spans="1:10">
      <c r="A439" s="10" t="s">
        <v>15</v>
      </c>
      <c r="B439" s="3"/>
      <c r="C439" s="3"/>
      <c r="D439" s="11"/>
      <c r="E439" s="8"/>
      <c r="H439" s="9"/>
      <c r="I439" s="7"/>
      <c r="J439" s="5"/>
    </row>
    <row r="440" spans="1:10" ht="15.75">
      <c r="A440" s="12" t="s">
        <v>16</v>
      </c>
      <c r="B440" s="12" t="s">
        <v>17</v>
      </c>
      <c r="C440" s="12" t="s">
        <v>18</v>
      </c>
      <c r="D440" s="20">
        <v>111968899</v>
      </c>
      <c r="E440" s="21">
        <v>111969015</v>
      </c>
      <c r="H440" s="9"/>
      <c r="I440" s="7"/>
      <c r="J440" s="5"/>
    </row>
    <row r="441" spans="1:10">
      <c r="A441" s="5"/>
      <c r="B441" s="6"/>
      <c r="C441" s="5"/>
      <c r="D441" s="11"/>
      <c r="E441" s="8"/>
      <c r="H441" s="9"/>
      <c r="I441" s="7"/>
      <c r="J441" s="5"/>
    </row>
    <row r="442" spans="1:10">
      <c r="A442" s="5"/>
      <c r="B442" s="6"/>
      <c r="C442" s="5"/>
      <c r="D442" s="11"/>
      <c r="H442" s="9"/>
      <c r="I442" s="7"/>
      <c r="J442" s="5"/>
    </row>
    <row r="443" spans="1:10">
      <c r="A443" s="5" t="s">
        <v>1255</v>
      </c>
      <c r="B443" s="6">
        <v>44840.734552187503</v>
      </c>
      <c r="C443" s="5" t="s">
        <v>102</v>
      </c>
      <c r="D443" s="11"/>
      <c r="E443" s="8"/>
      <c r="F443" s="9">
        <v>7007.07</v>
      </c>
      <c r="I443" s="7" t="s">
        <v>9</v>
      </c>
      <c r="J443" s="5" t="s">
        <v>102</v>
      </c>
    </row>
    <row r="444" spans="1:10">
      <c r="A444" s="10" t="s">
        <v>15</v>
      </c>
      <c r="B444" s="3"/>
      <c r="C444" s="3"/>
      <c r="D444" s="11"/>
      <c r="E444" s="8"/>
      <c r="H444" s="9"/>
      <c r="I444" s="7"/>
      <c r="J444" s="5"/>
    </row>
    <row r="445" spans="1:10" ht="15.75">
      <c r="A445" s="12" t="s">
        <v>16</v>
      </c>
      <c r="B445" s="12" t="s">
        <v>17</v>
      </c>
      <c r="C445" s="12" t="s">
        <v>18</v>
      </c>
      <c r="D445" s="20">
        <v>111968901</v>
      </c>
      <c r="E445" s="21">
        <v>111969016</v>
      </c>
      <c r="H445" s="9"/>
      <c r="I445" s="7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1274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3" t="s">
        <v>0</v>
      </c>
      <c r="B450" s="103" t="s">
        <v>2</v>
      </c>
      <c r="C450" s="103" t="s">
        <v>3</v>
      </c>
      <c r="D450" s="103" t="s">
        <v>4</v>
      </c>
      <c r="E450" s="103" t="s">
        <v>5</v>
      </c>
      <c r="F450" s="105" t="s">
        <v>6</v>
      </c>
      <c r="G450" s="106"/>
      <c r="H450" s="107"/>
      <c r="I450" s="103" t="s">
        <v>7</v>
      </c>
      <c r="J450" s="103" t="s">
        <v>8</v>
      </c>
    </row>
    <row r="451" spans="1:10">
      <c r="A451" s="104"/>
      <c r="B451" s="104"/>
      <c r="C451" s="104"/>
      <c r="D451" s="104"/>
      <c r="E451" s="104"/>
      <c r="F451" s="46" t="s">
        <v>9</v>
      </c>
      <c r="G451" s="46" t="s">
        <v>10</v>
      </c>
      <c r="H451" s="46" t="s">
        <v>11</v>
      </c>
      <c r="I451" s="104"/>
      <c r="J451" s="104"/>
    </row>
    <row r="452" spans="1:10">
      <c r="A452" s="5" t="s">
        <v>1307</v>
      </c>
      <c r="B452" s="6">
        <v>44841.682116898148</v>
      </c>
      <c r="C452" s="5" t="s">
        <v>104</v>
      </c>
      <c r="D452" s="11"/>
      <c r="E452" s="8"/>
      <c r="F452" s="9">
        <v>6339.87</v>
      </c>
      <c r="I452" s="7" t="s">
        <v>9</v>
      </c>
      <c r="J452" s="5" t="s">
        <v>104</v>
      </c>
    </row>
    <row r="453" spans="1:10">
      <c r="A453" s="5" t="s">
        <v>1307</v>
      </c>
      <c r="B453" s="6">
        <v>44841.682116898148</v>
      </c>
      <c r="C453" s="5" t="s">
        <v>104</v>
      </c>
      <c r="D453" s="11"/>
      <c r="E453" s="8"/>
      <c r="H453" s="9">
        <v>111.11</v>
      </c>
      <c r="I453" s="5" t="s">
        <v>33</v>
      </c>
      <c r="J453" s="5" t="s">
        <v>104</v>
      </c>
    </row>
    <row r="454" spans="1:10">
      <c r="A454" s="10" t="s">
        <v>15</v>
      </c>
      <c r="B454" s="3"/>
      <c r="C454" s="3"/>
      <c r="D454" s="11"/>
      <c r="E454" s="8"/>
      <c r="H454" s="9"/>
      <c r="I454" s="7"/>
      <c r="J454" s="5"/>
    </row>
    <row r="455" spans="1:10" ht="15.75">
      <c r="A455" s="12" t="s">
        <v>16</v>
      </c>
      <c r="B455" s="12" t="s">
        <v>17</v>
      </c>
      <c r="C455" s="12" t="s">
        <v>18</v>
      </c>
      <c r="D455" s="20">
        <v>111968904</v>
      </c>
      <c r="E455" s="21">
        <v>111969017</v>
      </c>
      <c r="H455" s="9"/>
      <c r="I455" s="7"/>
      <c r="J455" s="5"/>
    </row>
    <row r="456" spans="1:10">
      <c r="A456" s="5"/>
      <c r="B456" s="6"/>
      <c r="C456" s="5"/>
      <c r="D456" s="11"/>
      <c r="E456" s="8"/>
      <c r="H456" s="9"/>
      <c r="I456" s="7"/>
      <c r="J456" s="5"/>
    </row>
    <row r="457" spans="1:10">
      <c r="A457" s="5"/>
      <c r="B457" s="6"/>
      <c r="C457" s="5"/>
      <c r="D457" s="11"/>
      <c r="E457" s="8"/>
      <c r="H457" s="9"/>
      <c r="I457" s="7"/>
      <c r="J457" s="5"/>
    </row>
    <row r="458" spans="1:10">
      <c r="A458" s="5" t="s">
        <v>1306</v>
      </c>
      <c r="B458" s="6">
        <v>44841.798302835647</v>
      </c>
      <c r="C458" s="5" t="s">
        <v>102</v>
      </c>
      <c r="D458" s="11"/>
      <c r="E458" s="8"/>
      <c r="F458" s="9">
        <v>7033.2</v>
      </c>
      <c r="I458" s="7" t="s">
        <v>9</v>
      </c>
      <c r="J458" s="5" t="s">
        <v>102</v>
      </c>
    </row>
    <row r="459" spans="1:10">
      <c r="A459" s="5" t="s">
        <v>1306</v>
      </c>
      <c r="B459" s="6">
        <v>44841.798302835647</v>
      </c>
      <c r="C459" s="5" t="s">
        <v>102</v>
      </c>
      <c r="D459" s="11"/>
      <c r="E459" s="8"/>
      <c r="H459" s="9">
        <v>159.6</v>
      </c>
      <c r="I459" s="7" t="s">
        <v>1132</v>
      </c>
      <c r="J459" s="5" t="s">
        <v>102</v>
      </c>
    </row>
    <row r="460" spans="1:10">
      <c r="A460" s="10" t="s">
        <v>15</v>
      </c>
      <c r="B460" s="3"/>
      <c r="C460" s="3"/>
      <c r="D460" s="11"/>
      <c r="E460" s="8"/>
      <c r="H460" s="9"/>
      <c r="I460" s="7"/>
      <c r="J460" s="5"/>
    </row>
    <row r="461" spans="1:10" ht="15.75">
      <c r="A461" s="12" t="s">
        <v>16</v>
      </c>
      <c r="B461" s="12" t="s">
        <v>17</v>
      </c>
      <c r="C461" s="12" t="s">
        <v>18</v>
      </c>
      <c r="D461" s="20">
        <v>111968910</v>
      </c>
      <c r="E461" s="21">
        <v>111969018</v>
      </c>
      <c r="H461" s="9"/>
      <c r="I461" s="7"/>
      <c r="J461" s="5"/>
    </row>
    <row r="462" spans="1:10">
      <c r="A462" s="5"/>
      <c r="B462" s="6"/>
      <c r="C462" s="5"/>
      <c r="D462" s="11"/>
      <c r="E462" s="8"/>
      <c r="H462" s="9"/>
      <c r="I462" s="7"/>
      <c r="J462" s="5"/>
    </row>
    <row r="463" spans="1:10">
      <c r="A463" s="5"/>
      <c r="B463" s="6"/>
      <c r="C463" s="5"/>
      <c r="D463" s="11"/>
      <c r="E463" s="8"/>
      <c r="H463" s="9"/>
      <c r="I463" s="7"/>
      <c r="J463" s="5"/>
    </row>
    <row r="464" spans="1:10">
      <c r="A464" s="1" t="s">
        <v>0</v>
      </c>
      <c r="B464" s="2"/>
      <c r="C464" s="2"/>
      <c r="D464" s="2"/>
      <c r="E464" s="2"/>
      <c r="F464" s="2"/>
      <c r="G464" s="2"/>
      <c r="H464" s="2"/>
      <c r="I464" s="2"/>
      <c r="J464" s="2"/>
    </row>
    <row r="465" spans="1:10">
      <c r="A465" s="3" t="s">
        <v>1270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103" t="s">
        <v>0</v>
      </c>
      <c r="B466" s="103" t="s">
        <v>2</v>
      </c>
      <c r="C466" s="103" t="s">
        <v>3</v>
      </c>
      <c r="D466" s="103" t="s">
        <v>4</v>
      </c>
      <c r="E466" s="103" t="s">
        <v>5</v>
      </c>
      <c r="F466" s="105" t="s">
        <v>6</v>
      </c>
      <c r="G466" s="106"/>
      <c r="H466" s="107"/>
      <c r="I466" s="103" t="s">
        <v>7</v>
      </c>
      <c r="J466" s="103" t="s">
        <v>8</v>
      </c>
    </row>
    <row r="467" spans="1:10">
      <c r="A467" s="104"/>
      <c r="B467" s="104"/>
      <c r="C467" s="104"/>
      <c r="D467" s="104"/>
      <c r="E467" s="104"/>
      <c r="F467" s="46" t="s">
        <v>9</v>
      </c>
      <c r="G467" s="46" t="s">
        <v>10</v>
      </c>
      <c r="H467" s="46" t="s">
        <v>11</v>
      </c>
      <c r="I467" s="104"/>
      <c r="J467" s="104"/>
    </row>
    <row r="468" spans="1:10">
      <c r="A468" s="5" t="s">
        <v>1305</v>
      </c>
      <c r="B468" s="6">
        <v>44842.583782685186</v>
      </c>
      <c r="C468" s="5" t="s">
        <v>104</v>
      </c>
      <c r="D468" s="11"/>
      <c r="E468" s="8"/>
      <c r="F468" s="9">
        <v>7358.27</v>
      </c>
      <c r="I468" s="7" t="s">
        <v>9</v>
      </c>
      <c r="J468" s="5" t="s">
        <v>104</v>
      </c>
    </row>
    <row r="469" spans="1:10">
      <c r="A469" s="10" t="s">
        <v>15</v>
      </c>
      <c r="B469" s="3"/>
      <c r="C469" s="3"/>
      <c r="D469" s="11"/>
      <c r="E469" s="8"/>
      <c r="H469" s="9"/>
      <c r="I469" s="7"/>
      <c r="J469" s="5"/>
    </row>
    <row r="470" spans="1:10" ht="15.75">
      <c r="A470" s="12" t="s">
        <v>16</v>
      </c>
      <c r="B470" s="12" t="s">
        <v>17</v>
      </c>
      <c r="C470" s="12" t="s">
        <v>18</v>
      </c>
      <c r="D470" s="20">
        <v>111976919</v>
      </c>
      <c r="E470" s="21">
        <v>111977109</v>
      </c>
      <c r="H470" s="9"/>
      <c r="I470" s="7"/>
      <c r="J470" s="5"/>
    </row>
    <row r="471" spans="1:10">
      <c r="A471" s="5"/>
      <c r="B471" s="6"/>
      <c r="C471" s="5"/>
      <c r="D471" s="11"/>
      <c r="E471" s="8"/>
      <c r="H471" s="9"/>
      <c r="I471" s="7"/>
      <c r="J471" s="5"/>
    </row>
    <row r="472" spans="1:10">
      <c r="A472" s="5"/>
      <c r="B472" s="6"/>
      <c r="C472" s="5"/>
      <c r="D472" s="11"/>
      <c r="E472" s="8"/>
      <c r="H472" s="9"/>
      <c r="I472" s="7"/>
      <c r="J472" s="5"/>
    </row>
    <row r="473" spans="1:10">
      <c r="A473" s="5" t="s">
        <v>1304</v>
      </c>
      <c r="B473" s="6">
        <v>44842.586212071757</v>
      </c>
      <c r="C473" s="5" t="s">
        <v>102</v>
      </c>
      <c r="D473" s="11"/>
      <c r="E473" s="8"/>
      <c r="F473" s="9">
        <v>6129.61</v>
      </c>
      <c r="I473" s="7" t="s">
        <v>9</v>
      </c>
      <c r="J473" s="5" t="s">
        <v>102</v>
      </c>
    </row>
    <row r="474" spans="1:10">
      <c r="A474" s="5" t="s">
        <v>1304</v>
      </c>
      <c r="B474" s="6">
        <v>44842.586212071757</v>
      </c>
      <c r="C474" s="5" t="s">
        <v>102</v>
      </c>
      <c r="D474" s="11"/>
      <c r="E474" s="8"/>
      <c r="H474" s="9">
        <v>125.06</v>
      </c>
      <c r="I474" s="7" t="s">
        <v>1132</v>
      </c>
      <c r="J474" s="5" t="s">
        <v>102</v>
      </c>
    </row>
    <row r="475" spans="1:10">
      <c r="A475" s="10" t="s">
        <v>15</v>
      </c>
      <c r="B475" s="3"/>
      <c r="C475" s="3"/>
      <c r="D475" s="11"/>
      <c r="E475" s="8"/>
      <c r="H475" s="9"/>
      <c r="I475" s="7"/>
      <c r="J475" s="5"/>
    </row>
    <row r="476" spans="1:10" ht="15.75">
      <c r="A476" s="12" t="s">
        <v>16</v>
      </c>
      <c r="B476" s="12" t="s">
        <v>17</v>
      </c>
      <c r="C476" s="12" t="s">
        <v>18</v>
      </c>
      <c r="D476" s="20">
        <v>111976921</v>
      </c>
      <c r="E476" s="21">
        <v>111977110</v>
      </c>
      <c r="H476" s="9"/>
      <c r="I476" s="7"/>
      <c r="J476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1337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103" t="s">
        <v>0</v>
      </c>
      <c r="B481" s="103" t="s">
        <v>2</v>
      </c>
      <c r="C481" s="103" t="s">
        <v>3</v>
      </c>
      <c r="D481" s="103" t="s">
        <v>4</v>
      </c>
      <c r="E481" s="103" t="s">
        <v>5</v>
      </c>
      <c r="F481" s="105" t="s">
        <v>6</v>
      </c>
      <c r="G481" s="106"/>
      <c r="H481" s="107"/>
      <c r="I481" s="103" t="s">
        <v>7</v>
      </c>
      <c r="J481" s="103" t="s">
        <v>8</v>
      </c>
    </row>
    <row r="482" spans="1:10">
      <c r="A482" s="104"/>
      <c r="B482" s="104"/>
      <c r="C482" s="104"/>
      <c r="D482" s="104"/>
      <c r="E482" s="104"/>
      <c r="F482" s="46" t="s">
        <v>9</v>
      </c>
      <c r="G482" s="46" t="s">
        <v>10</v>
      </c>
      <c r="H482" s="46" t="s">
        <v>11</v>
      </c>
      <c r="I482" s="104"/>
      <c r="J482" s="104"/>
    </row>
    <row r="483" spans="1:10">
      <c r="A483" s="5" t="s">
        <v>1357</v>
      </c>
      <c r="B483" s="6">
        <v>44844.682845555559</v>
      </c>
      <c r="C483" s="5" t="s">
        <v>104</v>
      </c>
      <c r="D483" s="11"/>
      <c r="E483" s="8"/>
      <c r="F483" s="9">
        <v>4260.7</v>
      </c>
      <c r="I483" s="7" t="s">
        <v>9</v>
      </c>
      <c r="J483" s="5" t="s">
        <v>104</v>
      </c>
    </row>
    <row r="484" spans="1:10">
      <c r="A484" s="10" t="s">
        <v>15</v>
      </c>
      <c r="B484" s="3"/>
      <c r="C484" s="3"/>
      <c r="D484" s="11"/>
      <c r="E484" s="8"/>
      <c r="H484" s="9"/>
      <c r="I484" s="7"/>
      <c r="J484" s="5"/>
    </row>
    <row r="485" spans="1:10" ht="15.75">
      <c r="A485" s="12" t="s">
        <v>16</v>
      </c>
      <c r="B485" s="12" t="s">
        <v>17</v>
      </c>
      <c r="C485" s="12" t="s">
        <v>18</v>
      </c>
      <c r="D485" s="20">
        <v>111983684</v>
      </c>
      <c r="E485" s="21">
        <v>111983738</v>
      </c>
      <c r="H485" s="9"/>
      <c r="I485" s="7"/>
      <c r="J485" s="5"/>
    </row>
    <row r="486" spans="1:10">
      <c r="A486" s="5"/>
      <c r="B486" s="6"/>
      <c r="C486" s="5"/>
      <c r="D486" s="11"/>
      <c r="E486" s="8"/>
      <c r="H486" s="9"/>
      <c r="I486" s="7"/>
      <c r="J486" s="5"/>
    </row>
    <row r="487" spans="1:10">
      <c r="A487" s="5"/>
      <c r="B487" s="6"/>
      <c r="C487" s="5"/>
      <c r="D487" s="11"/>
      <c r="E487" s="8"/>
      <c r="H487" s="9"/>
      <c r="I487" s="7"/>
      <c r="J487" s="5"/>
    </row>
    <row r="488" spans="1:10">
      <c r="A488" s="5" t="s">
        <v>1356</v>
      </c>
      <c r="B488" s="6">
        <v>44844.796717997684</v>
      </c>
      <c r="C488" s="5" t="s">
        <v>102</v>
      </c>
      <c r="D488" s="11"/>
      <c r="E488" s="8"/>
      <c r="F488" s="9">
        <v>6448.28</v>
      </c>
      <c r="I488" s="7" t="s">
        <v>9</v>
      </c>
      <c r="J488" s="5" t="s">
        <v>102</v>
      </c>
    </row>
    <row r="489" spans="1:10">
      <c r="A489" s="10" t="s">
        <v>15</v>
      </c>
      <c r="B489" s="3"/>
      <c r="C489" s="3"/>
      <c r="D489" s="11"/>
      <c r="E489" s="8"/>
      <c r="H489" s="9"/>
      <c r="I489" s="7"/>
      <c r="J489" s="5"/>
    </row>
    <row r="490" spans="1:10" ht="15.75">
      <c r="A490" s="12" t="s">
        <v>16</v>
      </c>
      <c r="B490" s="12" t="s">
        <v>17</v>
      </c>
      <c r="C490" s="12" t="s">
        <v>18</v>
      </c>
      <c r="D490" s="20">
        <v>111983685</v>
      </c>
      <c r="E490" s="21">
        <v>111983739</v>
      </c>
      <c r="H490" s="9"/>
      <c r="I490" s="7"/>
      <c r="J490" s="5"/>
    </row>
    <row r="493" spans="1:10">
      <c r="A493" s="1" t="s">
        <v>0</v>
      </c>
      <c r="B493" s="2"/>
      <c r="C493" s="2"/>
      <c r="D493" s="2"/>
      <c r="E493" s="2"/>
      <c r="F493" s="2"/>
      <c r="G493" s="2"/>
      <c r="H493" s="2"/>
      <c r="I493" s="2"/>
      <c r="J493" s="2"/>
    </row>
    <row r="494" spans="1:10">
      <c r="A494" s="3" t="s">
        <v>1374</v>
      </c>
      <c r="B494" s="2"/>
      <c r="C494" s="2"/>
      <c r="D494" s="2"/>
      <c r="E494" s="2"/>
      <c r="F494" s="2"/>
      <c r="G494" s="2"/>
      <c r="H494" s="2"/>
      <c r="I494" s="2"/>
      <c r="J494" s="2"/>
    </row>
    <row r="495" spans="1:10">
      <c r="A495" s="103" t="s">
        <v>0</v>
      </c>
      <c r="B495" s="103" t="s">
        <v>2</v>
      </c>
      <c r="C495" s="103" t="s">
        <v>3</v>
      </c>
      <c r="D495" s="103" t="s">
        <v>4</v>
      </c>
      <c r="E495" s="103" t="s">
        <v>5</v>
      </c>
      <c r="F495" s="105" t="s">
        <v>6</v>
      </c>
      <c r="G495" s="106"/>
      <c r="H495" s="107"/>
      <c r="I495" s="103" t="s">
        <v>7</v>
      </c>
      <c r="J495" s="103" t="s">
        <v>8</v>
      </c>
    </row>
    <row r="496" spans="1:10">
      <c r="A496" s="104"/>
      <c r="B496" s="104"/>
      <c r="C496" s="104"/>
      <c r="D496" s="104"/>
      <c r="E496" s="104"/>
      <c r="F496" s="46" t="s">
        <v>9</v>
      </c>
      <c r="G496" s="46" t="s">
        <v>10</v>
      </c>
      <c r="H496" s="46" t="s">
        <v>11</v>
      </c>
      <c r="I496" s="104"/>
      <c r="J496" s="104"/>
    </row>
    <row r="497" spans="1:10">
      <c r="A497" s="5" t="s">
        <v>1398</v>
      </c>
      <c r="B497" s="6">
        <v>44845.521070891205</v>
      </c>
      <c r="C497" s="5" t="s">
        <v>104</v>
      </c>
      <c r="D497" s="7"/>
      <c r="E497" s="8"/>
      <c r="F497" s="9">
        <v>3283.24</v>
      </c>
      <c r="I497" s="7" t="s">
        <v>9</v>
      </c>
      <c r="J497" s="5" t="s">
        <v>104</v>
      </c>
    </row>
    <row r="498" spans="1:10">
      <c r="A498" s="10" t="s">
        <v>15</v>
      </c>
      <c r="B498" s="3"/>
      <c r="C498" s="3"/>
      <c r="D498" s="11"/>
      <c r="E498" s="8"/>
      <c r="H498" s="9"/>
      <c r="I498" s="7"/>
      <c r="J498" s="5"/>
    </row>
    <row r="499" spans="1:10" ht="15.75">
      <c r="A499" s="12" t="s">
        <v>16</v>
      </c>
      <c r="B499" s="12" t="s">
        <v>17</v>
      </c>
      <c r="C499" s="12" t="s">
        <v>18</v>
      </c>
      <c r="D499" s="20">
        <v>111991454</v>
      </c>
      <c r="E499" s="21">
        <v>111991614</v>
      </c>
      <c r="H499" s="9"/>
      <c r="I499" s="7"/>
      <c r="J499" s="5"/>
    </row>
    <row r="500" spans="1:10">
      <c r="A500" s="5"/>
      <c r="B500" s="6"/>
      <c r="C500" s="5"/>
      <c r="D500" s="11"/>
      <c r="E500" s="8"/>
      <c r="H500" s="9"/>
      <c r="I500" s="7"/>
      <c r="J500" s="5"/>
    </row>
    <row r="501" spans="1:10">
      <c r="A501" s="5"/>
      <c r="B501" s="6"/>
      <c r="C501" s="5"/>
      <c r="D501" s="11"/>
      <c r="E501" s="8"/>
      <c r="H501" s="9"/>
      <c r="I501" s="7"/>
      <c r="J501" s="5"/>
    </row>
    <row r="502" spans="1:10">
      <c r="A502" s="5" t="s">
        <v>1397</v>
      </c>
      <c r="B502" s="6">
        <v>44845.79845746528</v>
      </c>
      <c r="C502" s="5" t="s">
        <v>102</v>
      </c>
      <c r="D502" s="11"/>
      <c r="E502" s="8"/>
      <c r="F502" s="9">
        <v>8156.87</v>
      </c>
      <c r="I502" s="7" t="s">
        <v>9</v>
      </c>
      <c r="J502" s="5" t="s">
        <v>102</v>
      </c>
    </row>
    <row r="503" spans="1:10">
      <c r="A503" s="10" t="s">
        <v>15</v>
      </c>
      <c r="B503" s="3"/>
      <c r="C503" s="3"/>
      <c r="D503" s="11"/>
      <c r="E503" s="8"/>
      <c r="H503" s="9"/>
      <c r="I503" s="7"/>
      <c r="J503" s="5"/>
    </row>
    <row r="504" spans="1:10" ht="15.75">
      <c r="A504" s="12" t="s">
        <v>16</v>
      </c>
      <c r="B504" s="12" t="s">
        <v>17</v>
      </c>
      <c r="C504" s="12" t="s">
        <v>18</v>
      </c>
      <c r="D504" s="20">
        <v>111991455</v>
      </c>
      <c r="E504" s="21">
        <v>111991615</v>
      </c>
      <c r="H504" s="9"/>
      <c r="I504" s="7"/>
      <c r="J504" s="5"/>
    </row>
    <row r="507" spans="1:10">
      <c r="A507" s="1" t="s">
        <v>0</v>
      </c>
      <c r="B507" s="2"/>
      <c r="C507" s="2"/>
      <c r="D507" s="2"/>
      <c r="E507" s="2"/>
      <c r="F507" s="2"/>
      <c r="G507" s="2"/>
      <c r="H507" s="2"/>
      <c r="I507" s="2"/>
      <c r="J507" s="2"/>
    </row>
    <row r="508" spans="1:10">
      <c r="A508" s="3" t="s">
        <v>1415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103" t="s">
        <v>0</v>
      </c>
      <c r="B509" s="103" t="s">
        <v>2</v>
      </c>
      <c r="C509" s="103" t="s">
        <v>3</v>
      </c>
      <c r="D509" s="103" t="s">
        <v>4</v>
      </c>
      <c r="E509" s="103" t="s">
        <v>5</v>
      </c>
      <c r="F509" s="105" t="s">
        <v>6</v>
      </c>
      <c r="G509" s="106"/>
      <c r="H509" s="107"/>
      <c r="I509" s="103" t="s">
        <v>7</v>
      </c>
      <c r="J509" s="103" t="s">
        <v>8</v>
      </c>
    </row>
    <row r="510" spans="1:10">
      <c r="A510" s="104"/>
      <c r="B510" s="104"/>
      <c r="C510" s="104"/>
      <c r="D510" s="104"/>
      <c r="E510" s="104"/>
      <c r="F510" s="46" t="s">
        <v>9</v>
      </c>
      <c r="G510" s="46" t="s">
        <v>10</v>
      </c>
      <c r="H510" s="46" t="s">
        <v>11</v>
      </c>
      <c r="I510" s="104"/>
      <c r="J510" s="104"/>
    </row>
    <row r="511" spans="1:10">
      <c r="A511" s="5" t="s">
        <v>1434</v>
      </c>
      <c r="B511" s="6">
        <v>44846.799595960649</v>
      </c>
      <c r="C511" s="5" t="s">
        <v>102</v>
      </c>
      <c r="D511" s="11"/>
      <c r="E511" s="8"/>
      <c r="F511" s="9">
        <v>14771.12</v>
      </c>
      <c r="I511" s="7" t="s">
        <v>9</v>
      </c>
      <c r="J511" s="5" t="s">
        <v>102</v>
      </c>
    </row>
    <row r="512" spans="1:10">
      <c r="A512" s="10" t="s">
        <v>15</v>
      </c>
      <c r="B512" s="3"/>
      <c r="C512" s="3"/>
      <c r="D512" s="11"/>
      <c r="E512" s="8"/>
      <c r="H512" s="9"/>
      <c r="I512" s="7"/>
      <c r="J512" s="8"/>
    </row>
    <row r="513" spans="1:10" ht="15.75">
      <c r="A513" s="12" t="s">
        <v>16</v>
      </c>
      <c r="B513" s="12" t="s">
        <v>17</v>
      </c>
      <c r="C513" s="12" t="s">
        <v>18</v>
      </c>
      <c r="D513" s="20">
        <v>112000372</v>
      </c>
      <c r="E513" s="21">
        <v>112000581</v>
      </c>
      <c r="H513" s="9"/>
      <c r="I513" s="7"/>
      <c r="J513" s="8"/>
    </row>
    <row r="516" spans="1:10">
      <c r="A516" s="10" t="s">
        <v>15</v>
      </c>
      <c r="B516" s="3"/>
      <c r="C516" s="3"/>
    </row>
    <row r="517" spans="1:10">
      <c r="A517" s="12" t="s">
        <v>16</v>
      </c>
      <c r="B517" s="12" t="s">
        <v>17</v>
      </c>
      <c r="C517" s="12" t="s">
        <v>18</v>
      </c>
    </row>
    <row r="518" spans="1:10">
      <c r="A518" s="23" t="s">
        <v>1558</v>
      </c>
      <c r="B518" s="23"/>
      <c r="C518" s="23"/>
      <c r="D518" s="35"/>
      <c r="E518" s="35"/>
      <c r="F518" s="35"/>
    </row>
    <row r="520" spans="1:10">
      <c r="A520" s="1" t="s">
        <v>0</v>
      </c>
      <c r="B520" s="2"/>
      <c r="C520" s="2"/>
      <c r="D520" s="2"/>
      <c r="E520" s="2"/>
      <c r="F520" s="2"/>
      <c r="G520" s="2"/>
      <c r="H520" s="2"/>
      <c r="I520" s="2"/>
      <c r="J520" s="2"/>
    </row>
    <row r="522" spans="1:10">
      <c r="A522" s="1" t="s">
        <v>0</v>
      </c>
      <c r="B522" s="2"/>
      <c r="C522" s="2"/>
      <c r="D522" s="2"/>
      <c r="E522" s="2"/>
      <c r="F522" s="2"/>
      <c r="G522" s="2"/>
      <c r="H522" s="2"/>
      <c r="I522" s="2"/>
      <c r="J522" s="2"/>
    </row>
    <row r="523" spans="1:10">
      <c r="A523" s="3" t="s">
        <v>1451</v>
      </c>
      <c r="B523" s="2"/>
      <c r="C523" s="2"/>
      <c r="D523" s="2"/>
      <c r="E523" s="2"/>
      <c r="F523" s="2"/>
      <c r="G523" s="2"/>
      <c r="H523" s="2"/>
      <c r="I523" s="2"/>
      <c r="J523" s="2"/>
    </row>
    <row r="524" spans="1:10">
      <c r="A524" s="103" t="s">
        <v>0</v>
      </c>
      <c r="B524" s="103" t="s">
        <v>2</v>
      </c>
      <c r="C524" s="103" t="s">
        <v>3</v>
      </c>
      <c r="D524" s="103" t="s">
        <v>4</v>
      </c>
      <c r="E524" s="103" t="s">
        <v>5</v>
      </c>
      <c r="F524" s="105" t="s">
        <v>6</v>
      </c>
      <c r="G524" s="106"/>
      <c r="H524" s="107"/>
      <c r="I524" s="103" t="s">
        <v>7</v>
      </c>
      <c r="J524" s="103" t="s">
        <v>8</v>
      </c>
    </row>
    <row r="525" spans="1:10">
      <c r="A525" s="104"/>
      <c r="B525" s="104"/>
      <c r="C525" s="104"/>
      <c r="D525" s="104"/>
      <c r="E525" s="104"/>
      <c r="F525" s="46" t="s">
        <v>9</v>
      </c>
      <c r="G525" s="46" t="s">
        <v>10</v>
      </c>
      <c r="H525" s="46" t="s">
        <v>11</v>
      </c>
      <c r="I525" s="104"/>
      <c r="J525" s="104"/>
    </row>
    <row r="526" spans="1:10">
      <c r="A526" s="5" t="s">
        <v>1471</v>
      </c>
      <c r="B526" s="6">
        <v>44847.73597483796</v>
      </c>
      <c r="C526" s="5" t="s">
        <v>102</v>
      </c>
      <c r="D526" s="11"/>
      <c r="E526" s="8"/>
      <c r="F526" s="9">
        <v>12161.56</v>
      </c>
      <c r="I526" s="7" t="s">
        <v>9</v>
      </c>
      <c r="J526" s="5" t="s">
        <v>102</v>
      </c>
    </row>
    <row r="527" spans="1:10">
      <c r="A527" s="10" t="s">
        <v>15</v>
      </c>
      <c r="B527" s="3"/>
      <c r="C527" s="3"/>
      <c r="D527" s="11"/>
      <c r="E527" s="8"/>
      <c r="H527" s="9"/>
      <c r="I527" s="7"/>
      <c r="J527" s="8"/>
    </row>
    <row r="528" spans="1:10" ht="15.75">
      <c r="A528" s="12" t="s">
        <v>16</v>
      </c>
      <c r="B528" s="12" t="s">
        <v>17</v>
      </c>
      <c r="C528" s="12" t="s">
        <v>18</v>
      </c>
      <c r="D528" s="20">
        <v>112010790</v>
      </c>
      <c r="E528" s="21">
        <v>112010919</v>
      </c>
      <c r="H528" s="9"/>
      <c r="I528" s="7"/>
      <c r="J528" s="8"/>
    </row>
    <row r="531" spans="1:10">
      <c r="A531" s="10" t="s">
        <v>15</v>
      </c>
      <c r="B531" s="3"/>
      <c r="C531" s="3"/>
    </row>
    <row r="532" spans="1:10">
      <c r="A532" s="12" t="s">
        <v>16</v>
      </c>
      <c r="B532" s="12" t="s">
        <v>17</v>
      </c>
      <c r="C532" s="12" t="s">
        <v>18</v>
      </c>
    </row>
    <row r="533" spans="1:10">
      <c r="A533" s="23" t="s">
        <v>1558</v>
      </c>
      <c r="B533" s="23"/>
      <c r="C533" s="23"/>
      <c r="D533" s="35"/>
      <c r="E533" s="35"/>
      <c r="F533" s="35"/>
    </row>
    <row r="535" spans="1:10">
      <c r="A535" s="1" t="s">
        <v>0</v>
      </c>
      <c r="B535" s="2"/>
      <c r="C535" s="2"/>
      <c r="D535" s="2"/>
      <c r="E535" s="2"/>
      <c r="F535" s="2"/>
      <c r="G535" s="2"/>
      <c r="H535" s="2"/>
      <c r="I535" s="2"/>
      <c r="J535" s="2"/>
    </row>
    <row r="536" spans="1:10">
      <c r="A536" s="1"/>
      <c r="B536" s="2"/>
      <c r="C536" s="2"/>
      <c r="D536" s="2"/>
      <c r="E536" s="2"/>
      <c r="F536" s="2"/>
      <c r="G536" s="2"/>
      <c r="H536" s="2"/>
      <c r="I536" s="2"/>
      <c r="J536" s="2"/>
    </row>
    <row r="537" spans="1:10">
      <c r="A537" s="3" t="s">
        <v>1496</v>
      </c>
      <c r="B537" s="2"/>
      <c r="C537" s="2"/>
      <c r="D537" s="2"/>
      <c r="E537" s="2"/>
      <c r="F537" s="2"/>
      <c r="G537" s="2"/>
      <c r="H537" s="2"/>
      <c r="I537" s="2"/>
      <c r="J537" s="2"/>
    </row>
    <row r="538" spans="1:10">
      <c r="A538" s="103" t="s">
        <v>0</v>
      </c>
      <c r="B538" s="103" t="s">
        <v>2</v>
      </c>
      <c r="C538" s="103" t="s">
        <v>3</v>
      </c>
      <c r="D538" s="103" t="s">
        <v>4</v>
      </c>
      <c r="E538" s="103" t="s">
        <v>5</v>
      </c>
      <c r="F538" s="105" t="s">
        <v>6</v>
      </c>
      <c r="G538" s="106"/>
      <c r="H538" s="107"/>
      <c r="I538" s="103" t="s">
        <v>7</v>
      </c>
      <c r="J538" s="103" t="s">
        <v>8</v>
      </c>
    </row>
    <row r="539" spans="1:10">
      <c r="A539" s="104"/>
      <c r="B539" s="104"/>
      <c r="C539" s="104"/>
      <c r="D539" s="104"/>
      <c r="E539" s="104"/>
      <c r="F539" s="46" t="s">
        <v>9</v>
      </c>
      <c r="G539" s="46" t="s">
        <v>10</v>
      </c>
      <c r="H539" s="46" t="s">
        <v>11</v>
      </c>
      <c r="I539" s="104"/>
      <c r="J539" s="104"/>
    </row>
    <row r="540" spans="1:10">
      <c r="A540" s="5" t="s">
        <v>1534</v>
      </c>
      <c r="B540" s="6">
        <v>44848.808296111114</v>
      </c>
      <c r="C540" s="5" t="s">
        <v>102</v>
      </c>
      <c r="D540" s="11"/>
      <c r="E540" s="8"/>
      <c r="F540" s="9">
        <v>13442.21</v>
      </c>
      <c r="I540" s="7" t="s">
        <v>9</v>
      </c>
      <c r="J540" s="5" t="s">
        <v>102</v>
      </c>
    </row>
    <row r="541" spans="1:10">
      <c r="A541" s="5" t="s">
        <v>1534</v>
      </c>
      <c r="B541" s="6">
        <v>44848.808296111114</v>
      </c>
      <c r="C541" s="5" t="s">
        <v>102</v>
      </c>
      <c r="D541" s="11"/>
      <c r="E541" s="8"/>
      <c r="H541" s="9">
        <v>61.7</v>
      </c>
      <c r="I541" s="7" t="s">
        <v>1132</v>
      </c>
      <c r="J541" s="5" t="s">
        <v>102</v>
      </c>
    </row>
    <row r="542" spans="1:10">
      <c r="A542" s="10" t="s">
        <v>15</v>
      </c>
      <c r="B542" s="3"/>
      <c r="C542" s="3"/>
      <c r="D542" s="11"/>
      <c r="E542" s="8"/>
      <c r="H542" s="9"/>
      <c r="I542" s="7"/>
      <c r="J542" s="8"/>
    </row>
    <row r="543" spans="1:10" ht="15.75">
      <c r="A543" s="12" t="s">
        <v>16</v>
      </c>
      <c r="B543" s="12" t="s">
        <v>17</v>
      </c>
      <c r="C543" s="12" t="s">
        <v>18</v>
      </c>
      <c r="D543" s="20">
        <v>112011064</v>
      </c>
      <c r="E543" s="21">
        <v>112021005</v>
      </c>
      <c r="H543" s="9"/>
      <c r="I543" s="7"/>
      <c r="J543" s="8"/>
    </row>
    <row r="544" spans="1:10" s="41" customFormat="1" ht="15.75">
      <c r="A544" s="38"/>
      <c r="B544" s="38"/>
      <c r="C544" s="38"/>
      <c r="D544" s="101"/>
      <c r="E544" s="40"/>
      <c r="H544" s="42"/>
      <c r="I544" s="43"/>
      <c r="J544" s="40"/>
    </row>
    <row r="545" spans="1:10" s="99" customFormat="1">
      <c r="A545" s="93" t="s">
        <v>1559</v>
      </c>
      <c r="B545" s="94"/>
      <c r="C545" s="94"/>
      <c r="D545" s="93"/>
      <c r="E545" s="95"/>
      <c r="F545" s="96"/>
      <c r="H545" s="100"/>
      <c r="I545" s="97"/>
      <c r="J545" s="98"/>
    </row>
    <row r="546" spans="1:10">
      <c r="A546" s="5"/>
      <c r="B546" s="6"/>
      <c r="C546" s="5"/>
      <c r="D546" s="11"/>
      <c r="E546" s="8"/>
      <c r="H546" s="9"/>
      <c r="I546" s="7"/>
      <c r="J546" s="8"/>
    </row>
    <row r="547" spans="1:10">
      <c r="A547" s="5"/>
      <c r="B547" s="6"/>
      <c r="C547" s="5"/>
      <c r="D547" s="11"/>
      <c r="E547" s="8"/>
      <c r="H547" s="9"/>
      <c r="I547" s="7"/>
      <c r="J547" s="8"/>
    </row>
    <row r="548" spans="1:10">
      <c r="A548" s="5"/>
      <c r="B548" s="6"/>
      <c r="C548" s="5"/>
      <c r="D548" s="11"/>
      <c r="E548" s="8"/>
      <c r="H548" s="9"/>
      <c r="I548" s="7"/>
      <c r="J548" s="8"/>
    </row>
    <row r="549" spans="1:10">
      <c r="A549" s="5"/>
      <c r="B549" s="6"/>
      <c r="C549" s="5"/>
      <c r="D549" s="11"/>
      <c r="E549" s="8"/>
      <c r="H549" s="9"/>
      <c r="I549" s="7"/>
      <c r="J549" s="8"/>
    </row>
    <row r="550" spans="1:10">
      <c r="A550" s="10" t="s">
        <v>15</v>
      </c>
      <c r="B550" s="3"/>
      <c r="C550" s="3"/>
    </row>
    <row r="551" spans="1:10">
      <c r="A551" s="12" t="s">
        <v>16</v>
      </c>
      <c r="B551" s="12" t="s">
        <v>17</v>
      </c>
      <c r="C551" s="12" t="s">
        <v>18</v>
      </c>
    </row>
    <row r="552" spans="1:10">
      <c r="A552" s="23" t="s">
        <v>1558</v>
      </c>
      <c r="B552" s="23"/>
      <c r="C552" s="23"/>
      <c r="D552" s="35"/>
      <c r="E552" s="35"/>
      <c r="F552" s="35"/>
    </row>
    <row r="554" spans="1:10">
      <c r="A554" s="1" t="s">
        <v>0</v>
      </c>
      <c r="B554" s="2"/>
      <c r="C554" s="2"/>
      <c r="D554" s="2"/>
      <c r="E554" s="2"/>
      <c r="F554" s="2"/>
      <c r="G554" s="2"/>
      <c r="H554" s="2"/>
      <c r="I554" s="2"/>
      <c r="J554" s="2"/>
    </row>
    <row r="555" spans="1:10" s="41" customFormat="1">
      <c r="A555" s="84"/>
      <c r="B555" s="84"/>
      <c r="C555" s="84"/>
    </row>
    <row r="556" spans="1:10">
      <c r="A556" s="1" t="s">
        <v>0</v>
      </c>
      <c r="B556" s="2"/>
      <c r="C556" s="2"/>
      <c r="D556" s="2"/>
      <c r="E556" s="2"/>
      <c r="F556" s="2"/>
      <c r="G556" s="2"/>
      <c r="H556" s="2"/>
      <c r="I556" s="2"/>
      <c r="J556" s="2"/>
    </row>
    <row r="557" spans="1:10">
      <c r="A557" s="3" t="s">
        <v>1491</v>
      </c>
      <c r="B557" s="2"/>
      <c r="C557" s="2"/>
      <c r="D557" s="2"/>
      <c r="E557" s="2"/>
      <c r="F557" s="2"/>
      <c r="G557" s="2"/>
      <c r="H557" s="2"/>
      <c r="I557" s="2"/>
      <c r="J557" s="2"/>
    </row>
    <row r="558" spans="1:10">
      <c r="A558" s="103" t="s">
        <v>0</v>
      </c>
      <c r="B558" s="103" t="s">
        <v>2</v>
      </c>
      <c r="C558" s="103" t="s">
        <v>3</v>
      </c>
      <c r="D558" s="103" t="s">
        <v>4</v>
      </c>
      <c r="E558" s="103" t="s">
        <v>5</v>
      </c>
      <c r="F558" s="105" t="s">
        <v>6</v>
      </c>
      <c r="G558" s="106"/>
      <c r="H558" s="107"/>
      <c r="I558" s="103" t="s">
        <v>7</v>
      </c>
      <c r="J558" s="103" t="s">
        <v>8</v>
      </c>
    </row>
    <row r="559" spans="1:10">
      <c r="A559" s="104"/>
      <c r="B559" s="104"/>
      <c r="C559" s="104"/>
      <c r="D559" s="104"/>
      <c r="E559" s="104"/>
      <c r="F559" s="46" t="s">
        <v>9</v>
      </c>
      <c r="G559" s="46" t="s">
        <v>10</v>
      </c>
      <c r="H559" s="46" t="s">
        <v>11</v>
      </c>
      <c r="I559" s="104"/>
      <c r="J559" s="104"/>
    </row>
    <row r="560" spans="1:10">
      <c r="A560" s="5" t="s">
        <v>1533</v>
      </c>
      <c r="B560" s="6">
        <v>44849.528332106478</v>
      </c>
      <c r="C560" s="5" t="s">
        <v>102</v>
      </c>
      <c r="D560" s="11"/>
      <c r="E560" s="8"/>
      <c r="F560" s="9">
        <v>5945.55</v>
      </c>
      <c r="I560" s="7" t="s">
        <v>9</v>
      </c>
      <c r="J560" s="5" t="s">
        <v>102</v>
      </c>
    </row>
    <row r="561" spans="1:10">
      <c r="A561" s="10" t="s">
        <v>15</v>
      </c>
      <c r="B561" s="3"/>
      <c r="C561" s="3"/>
      <c r="D561" s="11"/>
      <c r="E561" s="8"/>
      <c r="H561" s="9"/>
      <c r="I561" s="7"/>
      <c r="J561" s="8"/>
    </row>
    <row r="562" spans="1:10" ht="15.75">
      <c r="A562" s="12" t="s">
        <v>16</v>
      </c>
      <c r="B562" s="12" t="s">
        <v>17</v>
      </c>
      <c r="C562" s="12" t="s">
        <v>18</v>
      </c>
      <c r="D562" s="20">
        <v>112020934</v>
      </c>
      <c r="E562" s="21">
        <v>112021008</v>
      </c>
      <c r="H562" s="9"/>
      <c r="I562" s="7"/>
      <c r="J562" s="8"/>
    </row>
    <row r="563" spans="1:10">
      <c r="A563" s="5"/>
      <c r="B563" s="6"/>
      <c r="C563" s="5"/>
      <c r="D563" s="11"/>
      <c r="E563" s="8"/>
      <c r="H563" s="9"/>
      <c r="I563" s="7"/>
      <c r="J563" s="8"/>
    </row>
    <row r="564" spans="1:10">
      <c r="A564" s="5"/>
      <c r="B564" s="6"/>
      <c r="C564" s="5"/>
      <c r="D564" s="11"/>
      <c r="E564" s="8"/>
      <c r="H564" s="9"/>
      <c r="I564" s="7"/>
      <c r="J564" s="8"/>
    </row>
    <row r="565" spans="1:10">
      <c r="A565" s="5" t="s">
        <v>1532</v>
      </c>
      <c r="B565" s="6">
        <v>44849.599549861108</v>
      </c>
      <c r="C565" s="5" t="s">
        <v>104</v>
      </c>
      <c r="D565" s="11"/>
      <c r="E565" s="8"/>
      <c r="F565" s="9">
        <v>7379.48</v>
      </c>
      <c r="I565" s="7" t="s">
        <v>9</v>
      </c>
      <c r="J565" s="5" t="s">
        <v>104</v>
      </c>
    </row>
    <row r="566" spans="1:10">
      <c r="A566" s="10" t="s">
        <v>15</v>
      </c>
      <c r="B566" s="3"/>
      <c r="C566" s="3"/>
      <c r="D566" s="11"/>
      <c r="E566" s="8"/>
      <c r="H566" s="9"/>
      <c r="I566" s="7"/>
      <c r="J566" s="8"/>
    </row>
    <row r="567" spans="1:10" ht="15.75">
      <c r="A567" s="12" t="s">
        <v>16</v>
      </c>
      <c r="B567" s="12" t="s">
        <v>17</v>
      </c>
      <c r="C567" s="12" t="s">
        <v>18</v>
      </c>
      <c r="D567" s="20">
        <v>112020936</v>
      </c>
      <c r="E567" s="21">
        <v>112021009</v>
      </c>
      <c r="H567" s="9"/>
      <c r="I567" s="7"/>
      <c r="J567" s="8"/>
    </row>
    <row r="570" spans="1:10">
      <c r="A570" s="1" t="s">
        <v>0</v>
      </c>
      <c r="B570" s="2"/>
      <c r="C570" s="2"/>
      <c r="D570" s="2"/>
      <c r="E570" s="2"/>
      <c r="F570" s="2"/>
      <c r="G570" s="2"/>
      <c r="H570" s="2"/>
      <c r="I570" s="2"/>
      <c r="J570" s="2"/>
    </row>
    <row r="571" spans="1:10">
      <c r="A571" s="3" t="s">
        <v>1564</v>
      </c>
      <c r="B571" s="2"/>
      <c r="C571" s="2"/>
      <c r="D571" s="2"/>
      <c r="E571" s="2"/>
      <c r="F571" s="2"/>
      <c r="G571" s="2"/>
      <c r="H571" s="2"/>
      <c r="I571" s="2"/>
      <c r="J571" s="2"/>
    </row>
    <row r="572" spans="1:10">
      <c r="A572" s="103" t="s">
        <v>0</v>
      </c>
      <c r="B572" s="103" t="s">
        <v>2</v>
      </c>
      <c r="C572" s="103" t="s">
        <v>3</v>
      </c>
      <c r="D572" s="103" t="s">
        <v>4</v>
      </c>
      <c r="E572" s="103" t="s">
        <v>5</v>
      </c>
      <c r="F572" s="105" t="s">
        <v>6</v>
      </c>
      <c r="G572" s="106"/>
      <c r="H572" s="107"/>
      <c r="I572" s="103" t="s">
        <v>7</v>
      </c>
      <c r="J572" s="103" t="s">
        <v>8</v>
      </c>
    </row>
    <row r="573" spans="1:10">
      <c r="A573" s="104"/>
      <c r="B573" s="104"/>
      <c r="C573" s="104"/>
      <c r="D573" s="104"/>
      <c r="E573" s="104"/>
      <c r="F573" s="46" t="s">
        <v>9</v>
      </c>
      <c r="G573" s="46" t="s">
        <v>10</v>
      </c>
      <c r="H573" s="46" t="s">
        <v>11</v>
      </c>
      <c r="I573" s="104"/>
      <c r="J573" s="104"/>
    </row>
    <row r="574" spans="1:10">
      <c r="A574" s="5" t="s">
        <v>1585</v>
      </c>
      <c r="B574" s="6">
        <v>44851.678663622683</v>
      </c>
      <c r="C574" s="5" t="s">
        <v>104</v>
      </c>
      <c r="D574" s="7"/>
      <c r="E574" s="8"/>
      <c r="F574" s="9">
        <v>5145.34</v>
      </c>
      <c r="I574" s="7" t="s">
        <v>9</v>
      </c>
      <c r="J574" s="5" t="s">
        <v>104</v>
      </c>
    </row>
    <row r="575" spans="1:10">
      <c r="A575" s="5" t="s">
        <v>1585</v>
      </c>
      <c r="B575" s="6">
        <v>44851.678663622683</v>
      </c>
      <c r="C575" s="5" t="s">
        <v>104</v>
      </c>
      <c r="D575" s="7"/>
      <c r="E575" s="8"/>
      <c r="H575" s="9">
        <v>43</v>
      </c>
      <c r="I575" s="5" t="s">
        <v>33</v>
      </c>
      <c r="J575" s="5" t="s">
        <v>104</v>
      </c>
    </row>
    <row r="576" spans="1:10">
      <c r="A576" s="10" t="s">
        <v>15</v>
      </c>
      <c r="B576" s="3"/>
      <c r="C576" s="3"/>
      <c r="D576" s="11"/>
      <c r="E576" s="8"/>
      <c r="H576" s="9"/>
      <c r="I576" s="7"/>
      <c r="J576" s="5"/>
    </row>
    <row r="577" spans="1:10" ht="15.75">
      <c r="A577" s="12" t="s">
        <v>16</v>
      </c>
      <c r="B577" s="12" t="s">
        <v>17</v>
      </c>
      <c r="C577" s="12" t="s">
        <v>18</v>
      </c>
      <c r="D577" s="20">
        <v>112025326</v>
      </c>
      <c r="E577" s="21">
        <v>112027991</v>
      </c>
      <c r="H577" s="9"/>
      <c r="I577" s="7"/>
      <c r="J577" s="5"/>
    </row>
    <row r="578" spans="1:10">
      <c r="A578" s="5"/>
      <c r="B578" s="6"/>
      <c r="C578" s="5"/>
      <c r="D578" s="11"/>
      <c r="E578" s="8"/>
      <c r="H578" s="9"/>
      <c r="I578" s="7"/>
      <c r="J578" s="5"/>
    </row>
    <row r="579" spans="1:10">
      <c r="A579" s="5"/>
      <c r="B579" s="6"/>
      <c r="C579" s="5"/>
      <c r="D579" s="11"/>
      <c r="E579" s="8"/>
      <c r="H579" s="9"/>
      <c r="I579" s="7"/>
      <c r="J579" s="5"/>
    </row>
    <row r="580" spans="1:10">
      <c r="A580" s="5" t="s">
        <v>1584</v>
      </c>
      <c r="B580" s="6">
        <v>44851.798762349536</v>
      </c>
      <c r="C580" s="5" t="s">
        <v>102</v>
      </c>
      <c r="D580" s="11"/>
      <c r="E580" s="8"/>
      <c r="F580" s="9">
        <v>8692.2099999999991</v>
      </c>
      <c r="I580" s="7" t="s">
        <v>9</v>
      </c>
      <c r="J580" s="5" t="s">
        <v>102</v>
      </c>
    </row>
    <row r="581" spans="1:10">
      <c r="A581" s="10" t="s">
        <v>15</v>
      </c>
      <c r="B581" s="3"/>
      <c r="C581" s="3"/>
      <c r="D581" s="11"/>
      <c r="E581" s="8"/>
      <c r="H581" s="9"/>
      <c r="I581" s="7"/>
      <c r="J581" s="5"/>
    </row>
    <row r="582" spans="1:10" ht="15.75">
      <c r="A582" s="12" t="s">
        <v>16</v>
      </c>
      <c r="B582" s="12" t="s">
        <v>17</v>
      </c>
      <c r="C582" s="12" t="s">
        <v>18</v>
      </c>
      <c r="D582" s="20">
        <v>112025677</v>
      </c>
      <c r="E582" s="21">
        <v>112027992</v>
      </c>
      <c r="H582" s="9"/>
      <c r="I582" s="7"/>
      <c r="J582" s="5"/>
    </row>
    <row r="585" spans="1:10">
      <c r="A585" s="1" t="s">
        <v>0</v>
      </c>
      <c r="B585" s="2"/>
      <c r="C585" s="2"/>
      <c r="D585" s="2"/>
      <c r="E585" s="2"/>
      <c r="F585" s="2"/>
      <c r="G585" s="2"/>
      <c r="H585" s="2"/>
      <c r="I585" s="2"/>
      <c r="J585" s="2"/>
    </row>
    <row r="586" spans="1:10">
      <c r="A586" s="3" t="s">
        <v>1603</v>
      </c>
      <c r="B586" s="2"/>
      <c r="C586" s="2"/>
      <c r="D586" s="2"/>
      <c r="E586" s="2"/>
      <c r="F586" s="2"/>
      <c r="G586" s="2"/>
      <c r="H586" s="2"/>
      <c r="I586" s="2"/>
      <c r="J586" s="2"/>
    </row>
    <row r="587" spans="1:10">
      <c r="A587" s="103" t="s">
        <v>0</v>
      </c>
      <c r="B587" s="103" t="s">
        <v>2</v>
      </c>
      <c r="C587" s="103" t="s">
        <v>3</v>
      </c>
      <c r="D587" s="103" t="s">
        <v>4</v>
      </c>
      <c r="E587" s="103" t="s">
        <v>5</v>
      </c>
      <c r="F587" s="105" t="s">
        <v>6</v>
      </c>
      <c r="G587" s="106"/>
      <c r="H587" s="107"/>
      <c r="I587" s="103" t="s">
        <v>7</v>
      </c>
      <c r="J587" s="103" t="s">
        <v>8</v>
      </c>
    </row>
    <row r="588" spans="1:10">
      <c r="A588" s="104"/>
      <c r="B588" s="104"/>
      <c r="C588" s="104"/>
      <c r="D588" s="104"/>
      <c r="E588" s="104"/>
      <c r="F588" s="46" t="s">
        <v>9</v>
      </c>
      <c r="G588" s="46" t="s">
        <v>10</v>
      </c>
      <c r="H588" s="46" t="s">
        <v>11</v>
      </c>
      <c r="I588" s="104"/>
      <c r="J588" s="104"/>
    </row>
    <row r="589" spans="1:10">
      <c r="A589" s="5" t="s">
        <v>1623</v>
      </c>
      <c r="B589" s="6">
        <v>44852.673073078702</v>
      </c>
      <c r="C589" s="5" t="s">
        <v>104</v>
      </c>
      <c r="D589" s="11"/>
      <c r="E589" s="8"/>
      <c r="F589" s="9">
        <v>4518.18</v>
      </c>
      <c r="I589" s="7" t="s">
        <v>9</v>
      </c>
      <c r="J589" s="5" t="s">
        <v>104</v>
      </c>
    </row>
    <row r="590" spans="1:10">
      <c r="A590" s="5" t="s">
        <v>1623</v>
      </c>
      <c r="B590" s="6">
        <v>44852.673073078702</v>
      </c>
      <c r="C590" s="5" t="s">
        <v>104</v>
      </c>
      <c r="D590" s="11"/>
      <c r="E590" s="8"/>
      <c r="H590" s="9">
        <v>1588.8</v>
      </c>
      <c r="I590" s="5" t="s">
        <v>33</v>
      </c>
      <c r="J590" s="5" t="s">
        <v>104</v>
      </c>
    </row>
    <row r="591" spans="1:10">
      <c r="A591" s="10" t="s">
        <v>15</v>
      </c>
      <c r="B591" s="3"/>
      <c r="C591" s="3"/>
      <c r="D591" s="11"/>
      <c r="E591" s="8"/>
      <c r="F591" s="7"/>
      <c r="G591" s="5"/>
      <c r="H591" s="9"/>
      <c r="I591" s="5"/>
      <c r="J591" s="7"/>
    </row>
    <row r="592" spans="1:10">
      <c r="A592" s="12" t="s">
        <v>16</v>
      </c>
      <c r="B592" s="12" t="s">
        <v>17</v>
      </c>
      <c r="C592" s="12" t="s">
        <v>18</v>
      </c>
      <c r="D592" s="11"/>
      <c r="E592" s="8"/>
      <c r="F592" s="7"/>
      <c r="G592" s="5"/>
      <c r="H592" s="9"/>
      <c r="I592" s="5"/>
      <c r="J592" s="7"/>
    </row>
    <row r="593" spans="1:10">
      <c r="A593" s="5"/>
      <c r="B593" s="6"/>
      <c r="C593" s="5"/>
      <c r="D593" s="11"/>
      <c r="E593" s="8"/>
      <c r="F593" s="7"/>
      <c r="G593" s="5"/>
      <c r="H593" s="9"/>
      <c r="I593" s="5"/>
      <c r="J593" s="7"/>
    </row>
    <row r="594" spans="1:10">
      <c r="A594" s="5"/>
      <c r="B594" s="6"/>
      <c r="C594" s="5"/>
      <c r="D594" s="11"/>
      <c r="E594" s="8"/>
      <c r="F594" s="7"/>
      <c r="G594" s="5"/>
      <c r="H594" s="9"/>
      <c r="I594" s="5"/>
      <c r="J594" s="7"/>
    </row>
    <row r="595" spans="1:10">
      <c r="A595" s="5" t="s">
        <v>1622</v>
      </c>
      <c r="B595" s="6">
        <v>44852.79873318287</v>
      </c>
      <c r="C595" s="5" t="s">
        <v>102</v>
      </c>
      <c r="D595" s="11"/>
      <c r="E595" s="8"/>
      <c r="F595" s="9">
        <v>11268.46</v>
      </c>
      <c r="I595" s="7" t="s">
        <v>9</v>
      </c>
      <c r="J595" s="5" t="s">
        <v>102</v>
      </c>
    </row>
    <row r="596" spans="1:10">
      <c r="A596" s="5" t="s">
        <v>1622</v>
      </c>
      <c r="B596" s="6">
        <v>44852.79873318287</v>
      </c>
      <c r="C596" s="5" t="s">
        <v>102</v>
      </c>
      <c r="D596" s="11"/>
      <c r="E596" s="8"/>
      <c r="H596" s="9">
        <v>119.01</v>
      </c>
      <c r="I596" s="7" t="s">
        <v>1132</v>
      </c>
      <c r="J596" s="5" t="s">
        <v>102</v>
      </c>
    </row>
    <row r="597" spans="1:10">
      <c r="A597" s="10" t="s">
        <v>15</v>
      </c>
      <c r="B597" s="3"/>
      <c r="C597" s="3"/>
      <c r="D597" s="11"/>
      <c r="E597" s="8"/>
      <c r="F597" s="7"/>
      <c r="G597" s="5"/>
      <c r="H597" s="9"/>
      <c r="I597" s="5"/>
      <c r="J597" s="7"/>
    </row>
    <row r="598" spans="1:10">
      <c r="A598" s="12" t="s">
        <v>16</v>
      </c>
      <c r="B598" s="12" t="s">
        <v>17</v>
      </c>
      <c r="C598" s="12" t="s">
        <v>18</v>
      </c>
      <c r="D598" s="11"/>
      <c r="E598" s="8"/>
      <c r="F598" s="7"/>
      <c r="G598" s="5"/>
      <c r="H598" s="9"/>
      <c r="I598" s="5"/>
      <c r="J598" s="7"/>
    </row>
  </sheetData>
  <mergeCells count="328">
    <mergeCell ref="A524:A525"/>
    <mergeCell ref="B524:B525"/>
    <mergeCell ref="C524:C525"/>
    <mergeCell ref="D524:D525"/>
    <mergeCell ref="E524:E525"/>
    <mergeCell ref="F524:H524"/>
    <mergeCell ref="I524:I525"/>
    <mergeCell ref="J524:J525"/>
    <mergeCell ref="I558:I559"/>
    <mergeCell ref="J558:J559"/>
    <mergeCell ref="A558:A559"/>
    <mergeCell ref="B558:B559"/>
    <mergeCell ref="C558:C559"/>
    <mergeCell ref="D558:D559"/>
    <mergeCell ref="E558:E559"/>
    <mergeCell ref="F558:H558"/>
    <mergeCell ref="I495:I496"/>
    <mergeCell ref="J495:J496"/>
    <mergeCell ref="A495:A496"/>
    <mergeCell ref="B495:B496"/>
    <mergeCell ref="C495:C496"/>
    <mergeCell ref="D495:D496"/>
    <mergeCell ref="E495:E496"/>
    <mergeCell ref="F495:H495"/>
    <mergeCell ref="A509:A510"/>
    <mergeCell ref="B509:B510"/>
    <mergeCell ref="C509:C510"/>
    <mergeCell ref="D509:D510"/>
    <mergeCell ref="E509:E510"/>
    <mergeCell ref="F509:H509"/>
    <mergeCell ref="I509:I510"/>
    <mergeCell ref="J509:J510"/>
    <mergeCell ref="A466:A467"/>
    <mergeCell ref="B466:B467"/>
    <mergeCell ref="C466:C467"/>
    <mergeCell ref="D466:D467"/>
    <mergeCell ref="E466:E467"/>
    <mergeCell ref="F466:H466"/>
    <mergeCell ref="I466:I467"/>
    <mergeCell ref="J466:J467"/>
    <mergeCell ref="A481:A482"/>
    <mergeCell ref="B481:B482"/>
    <mergeCell ref="C481:C482"/>
    <mergeCell ref="D481:D482"/>
    <mergeCell ref="E481:E482"/>
    <mergeCell ref="F481:H481"/>
    <mergeCell ref="I481:I482"/>
    <mergeCell ref="J481:J482"/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A436:A437"/>
    <mergeCell ref="B436:B437"/>
    <mergeCell ref="C436:C437"/>
    <mergeCell ref="D436:D437"/>
    <mergeCell ref="E436:E437"/>
    <mergeCell ref="F436:H436"/>
    <mergeCell ref="I436:I437"/>
    <mergeCell ref="J436:J437"/>
    <mergeCell ref="A422:A423"/>
    <mergeCell ref="B422:B423"/>
    <mergeCell ref="C422:C423"/>
    <mergeCell ref="D422:D423"/>
    <mergeCell ref="E422:E423"/>
    <mergeCell ref="F422:H422"/>
    <mergeCell ref="I422:I423"/>
    <mergeCell ref="J422:J423"/>
    <mergeCell ref="C334:C335"/>
    <mergeCell ref="D334:D335"/>
    <mergeCell ref="E334:E335"/>
    <mergeCell ref="F334:H334"/>
    <mergeCell ref="I334:I335"/>
    <mergeCell ref="J334:J335"/>
    <mergeCell ref="A334:A335"/>
    <mergeCell ref="B334:B335"/>
    <mergeCell ref="A392:A393"/>
    <mergeCell ref="B392:B393"/>
    <mergeCell ref="C392:C393"/>
    <mergeCell ref="D392:D393"/>
    <mergeCell ref="E392:E393"/>
    <mergeCell ref="F392:H392"/>
    <mergeCell ref="I392:I393"/>
    <mergeCell ref="J392:J393"/>
    <mergeCell ref="A349:A350"/>
    <mergeCell ref="B349:B350"/>
    <mergeCell ref="C349:C350"/>
    <mergeCell ref="D349:D350"/>
    <mergeCell ref="E349:E350"/>
    <mergeCell ref="F349:H349"/>
    <mergeCell ref="I349:I350"/>
    <mergeCell ref="J349:J350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64:A265"/>
    <mergeCell ref="B264:B265"/>
    <mergeCell ref="C264:C265"/>
    <mergeCell ref="D264:D265"/>
    <mergeCell ref="E264:E265"/>
    <mergeCell ref="F264:H264"/>
    <mergeCell ref="I264:I265"/>
    <mergeCell ref="J264:J265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F177:H177"/>
    <mergeCell ref="I177:I178"/>
    <mergeCell ref="J177:J178"/>
    <mergeCell ref="A177:A178"/>
    <mergeCell ref="B177:B178"/>
    <mergeCell ref="C177:C178"/>
    <mergeCell ref="D177:D178"/>
    <mergeCell ref="E177:E178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F148:H148"/>
    <mergeCell ref="I148:I149"/>
    <mergeCell ref="J148:J149"/>
    <mergeCell ref="A148:A149"/>
    <mergeCell ref="B148:B149"/>
    <mergeCell ref="C148:C149"/>
    <mergeCell ref="D148:D149"/>
    <mergeCell ref="E148:E149"/>
    <mergeCell ref="A119:A120"/>
    <mergeCell ref="B119:B120"/>
    <mergeCell ref="C119:C120"/>
    <mergeCell ref="D119:D120"/>
    <mergeCell ref="E119:E120"/>
    <mergeCell ref="F133:H133"/>
    <mergeCell ref="I133:I134"/>
    <mergeCell ref="J133:J134"/>
    <mergeCell ref="A133:A134"/>
    <mergeCell ref="B133:B134"/>
    <mergeCell ref="C133:C134"/>
    <mergeCell ref="D133:D134"/>
    <mergeCell ref="E133:E134"/>
    <mergeCell ref="F104:H104"/>
    <mergeCell ref="I104:I105"/>
    <mergeCell ref="J104:J105"/>
    <mergeCell ref="I119:I120"/>
    <mergeCell ref="J119:J120"/>
    <mergeCell ref="F119:H119"/>
    <mergeCell ref="A104:A105"/>
    <mergeCell ref="B104:B105"/>
    <mergeCell ref="C104:C105"/>
    <mergeCell ref="D104:D105"/>
    <mergeCell ref="E104:E105"/>
    <mergeCell ref="J89:J90"/>
    <mergeCell ref="A89:A90"/>
    <mergeCell ref="B89:B90"/>
    <mergeCell ref="C89:C90"/>
    <mergeCell ref="D89:D90"/>
    <mergeCell ref="E89:E90"/>
    <mergeCell ref="F89:H89"/>
    <mergeCell ref="I89:I90"/>
    <mergeCell ref="F75:H75"/>
    <mergeCell ref="I75:I76"/>
    <mergeCell ref="J75:J76"/>
    <mergeCell ref="A75:A76"/>
    <mergeCell ref="B75:B76"/>
    <mergeCell ref="C75:C76"/>
    <mergeCell ref="D75:D76"/>
    <mergeCell ref="E75:E76"/>
    <mergeCell ref="I3:I4"/>
    <mergeCell ref="J3:J4"/>
    <mergeCell ref="A3:A4"/>
    <mergeCell ref="B3:B4"/>
    <mergeCell ref="C3:C4"/>
    <mergeCell ref="D3:D4"/>
    <mergeCell ref="E3:E4"/>
    <mergeCell ref="F3:H3"/>
    <mergeCell ref="I18:I19"/>
    <mergeCell ref="J18:J19"/>
    <mergeCell ref="A18:A19"/>
    <mergeCell ref="B18:B19"/>
    <mergeCell ref="C18:C19"/>
    <mergeCell ref="D18:D19"/>
    <mergeCell ref="E18:E19"/>
    <mergeCell ref="F18:H18"/>
    <mergeCell ref="F33:H33"/>
    <mergeCell ref="I33:I34"/>
    <mergeCell ref="J33:J34"/>
    <mergeCell ref="A33:A34"/>
    <mergeCell ref="B33:B34"/>
    <mergeCell ref="C33:C34"/>
    <mergeCell ref="D33:D34"/>
    <mergeCell ref="E33:E34"/>
    <mergeCell ref="I61:I62"/>
    <mergeCell ref="J61:J62"/>
    <mergeCell ref="A61:A62"/>
    <mergeCell ref="B61:B62"/>
    <mergeCell ref="C61:C62"/>
    <mergeCell ref="D61:D62"/>
    <mergeCell ref="E61:E62"/>
    <mergeCell ref="F61:H61"/>
    <mergeCell ref="F47:H47"/>
    <mergeCell ref="I47:I48"/>
    <mergeCell ref="J47:J48"/>
    <mergeCell ref="A47:A48"/>
    <mergeCell ref="B47:B48"/>
    <mergeCell ref="C47:C48"/>
    <mergeCell ref="D47:D48"/>
    <mergeCell ref="E47:E48"/>
    <mergeCell ref="F163:H163"/>
    <mergeCell ref="I163:I164"/>
    <mergeCell ref="J163:J164"/>
    <mergeCell ref="A163:A164"/>
    <mergeCell ref="B163:B164"/>
    <mergeCell ref="C163:C164"/>
    <mergeCell ref="D163:D164"/>
    <mergeCell ref="E163:E164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I207:I208"/>
    <mergeCell ref="J207:J208"/>
    <mergeCell ref="A207:A208"/>
    <mergeCell ref="B207:B208"/>
    <mergeCell ref="C207:C208"/>
    <mergeCell ref="D207:D208"/>
    <mergeCell ref="E207:E208"/>
    <mergeCell ref="F207:H207"/>
    <mergeCell ref="A278:A279"/>
    <mergeCell ref="B278:B279"/>
    <mergeCell ref="D278:D279"/>
    <mergeCell ref="E278:E279"/>
    <mergeCell ref="F278:H278"/>
    <mergeCell ref="I278:I279"/>
    <mergeCell ref="J278:J279"/>
    <mergeCell ref="C292:C293"/>
    <mergeCell ref="A292:A293"/>
    <mergeCell ref="C278:C279"/>
    <mergeCell ref="B292:B293"/>
    <mergeCell ref="D292:D293"/>
    <mergeCell ref="E292:E293"/>
    <mergeCell ref="F292:H292"/>
    <mergeCell ref="I292:I293"/>
    <mergeCell ref="J292:J293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I363:I364"/>
    <mergeCell ref="J363:J364"/>
    <mergeCell ref="A363:A364"/>
    <mergeCell ref="B363:B364"/>
    <mergeCell ref="C363:C364"/>
    <mergeCell ref="D363:D364"/>
    <mergeCell ref="E363:E364"/>
    <mergeCell ref="F363:H363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377:I378"/>
    <mergeCell ref="J377:J378"/>
    <mergeCell ref="A377:A378"/>
    <mergeCell ref="B377:B378"/>
    <mergeCell ref="C377:C378"/>
    <mergeCell ref="D377:D378"/>
    <mergeCell ref="E377:E378"/>
    <mergeCell ref="F377:H377"/>
    <mergeCell ref="A408:A409"/>
    <mergeCell ref="B408:B409"/>
    <mergeCell ref="C408:C409"/>
    <mergeCell ref="D408:D409"/>
    <mergeCell ref="E408:E409"/>
    <mergeCell ref="F408:H408"/>
    <mergeCell ref="I408:I409"/>
    <mergeCell ref="J408:J409"/>
    <mergeCell ref="I538:I539"/>
    <mergeCell ref="J538:J539"/>
    <mergeCell ref="A538:A539"/>
    <mergeCell ref="B538:B539"/>
    <mergeCell ref="C538:C539"/>
    <mergeCell ref="D538:D539"/>
    <mergeCell ref="E538:E539"/>
    <mergeCell ref="F538:H538"/>
    <mergeCell ref="A587:A588"/>
    <mergeCell ref="B587:B588"/>
    <mergeCell ref="C587:C588"/>
    <mergeCell ref="D587:D588"/>
    <mergeCell ref="E587:E588"/>
    <mergeCell ref="F587:H587"/>
    <mergeCell ref="I587:I588"/>
    <mergeCell ref="J587:J588"/>
    <mergeCell ref="A572:A573"/>
    <mergeCell ref="B572:B573"/>
    <mergeCell ref="C572:C573"/>
    <mergeCell ref="D572:D573"/>
    <mergeCell ref="E572:E573"/>
    <mergeCell ref="F572:H572"/>
    <mergeCell ref="I572:I573"/>
    <mergeCell ref="J572:J57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DC58C-FECD-43D7-9221-D8B133FEDDB4}">
  <sheetPr>
    <tabColor theme="9"/>
  </sheetPr>
  <dimension ref="A1:J391"/>
  <sheetViews>
    <sheetView topLeftCell="A375" workbookViewId="0">
      <selection activeCell="E381" sqref="E38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3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105</v>
      </c>
      <c r="B5" s="6">
        <v>44805.775376296297</v>
      </c>
      <c r="C5" s="5" t="s">
        <v>106</v>
      </c>
      <c r="D5" s="11"/>
      <c r="E5" s="8"/>
      <c r="F5" s="9">
        <v>5983.1</v>
      </c>
      <c r="I5" s="7" t="s">
        <v>9</v>
      </c>
      <c r="J5" s="8" t="s">
        <v>106</v>
      </c>
    </row>
    <row r="6" spans="1:10">
      <c r="A6" s="5" t="s">
        <v>105</v>
      </c>
      <c r="B6" s="6">
        <v>44805.775376296297</v>
      </c>
      <c r="C6" s="5" t="s">
        <v>106</v>
      </c>
      <c r="D6" s="11"/>
      <c r="E6" s="8"/>
      <c r="H6" s="9">
        <v>4691.3</v>
      </c>
      <c r="I6" s="5" t="s">
        <v>33</v>
      </c>
      <c r="J6" s="8" t="s">
        <v>106</v>
      </c>
    </row>
    <row r="7" spans="1:10">
      <c r="A7" s="10" t="s">
        <v>15</v>
      </c>
      <c r="B7" s="3"/>
      <c r="C7" s="3"/>
      <c r="D7" s="11"/>
      <c r="E7" s="8"/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0">
        <v>111734569</v>
      </c>
      <c r="E8" s="21">
        <v>111734711</v>
      </c>
      <c r="H8" s="9"/>
      <c r="I8" s="7"/>
      <c r="J8" s="8"/>
    </row>
    <row r="11" spans="1:10">
      <c r="A11" s="1" t="s">
        <v>229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230</v>
      </c>
      <c r="B15" s="6">
        <v>44806.774173807869</v>
      </c>
      <c r="C15" s="5" t="s">
        <v>106</v>
      </c>
      <c r="D15" s="11"/>
      <c r="E15" s="8"/>
      <c r="F15" s="9">
        <v>6267.73</v>
      </c>
      <c r="I15" s="7" t="s">
        <v>9</v>
      </c>
      <c r="J15" s="8" t="s">
        <v>106</v>
      </c>
    </row>
    <row r="16" spans="1:10">
      <c r="A16" s="10" t="s">
        <v>15</v>
      </c>
      <c r="B16" s="3"/>
      <c r="C16" s="3"/>
      <c r="D16" s="11"/>
      <c r="E16" s="8"/>
      <c r="G16" s="9"/>
      <c r="I16" s="7"/>
      <c r="J16" s="8"/>
    </row>
    <row r="17" spans="1:10" ht="15.75">
      <c r="A17" s="12" t="s">
        <v>16</v>
      </c>
      <c r="B17" s="12" t="s">
        <v>17</v>
      </c>
      <c r="C17" s="12" t="s">
        <v>18</v>
      </c>
      <c r="D17" s="20">
        <v>111734570</v>
      </c>
      <c r="E17" s="21">
        <v>111734712</v>
      </c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159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3" t="s">
        <v>0</v>
      </c>
      <c r="B22" s="103" t="s">
        <v>2</v>
      </c>
      <c r="C22" s="103" t="s">
        <v>3</v>
      </c>
      <c r="D22" s="103" t="s">
        <v>4</v>
      </c>
      <c r="E22" s="103" t="s">
        <v>5</v>
      </c>
      <c r="F22" s="105" t="s">
        <v>6</v>
      </c>
      <c r="G22" s="106"/>
      <c r="H22" s="107"/>
      <c r="I22" s="103" t="s">
        <v>7</v>
      </c>
      <c r="J22" s="103" t="s">
        <v>8</v>
      </c>
    </row>
    <row r="23" spans="1:10">
      <c r="A23" s="104"/>
      <c r="B23" s="104"/>
      <c r="C23" s="104"/>
      <c r="D23" s="104"/>
      <c r="E23" s="104"/>
      <c r="F23" s="4" t="s">
        <v>9</v>
      </c>
      <c r="G23" s="4" t="s">
        <v>10</v>
      </c>
      <c r="H23" s="4" t="s">
        <v>11</v>
      </c>
      <c r="I23" s="104"/>
      <c r="J23" s="104"/>
    </row>
    <row r="24" spans="1:10">
      <c r="A24" s="5" t="s">
        <v>231</v>
      </c>
      <c r="B24" s="6">
        <v>44807.524749398151</v>
      </c>
      <c r="C24" s="5" t="s">
        <v>106</v>
      </c>
      <c r="D24" s="11"/>
      <c r="E24" s="8"/>
      <c r="F24" s="9">
        <v>3512.63</v>
      </c>
      <c r="I24" s="7" t="s">
        <v>9</v>
      </c>
      <c r="J24" s="8" t="s">
        <v>106</v>
      </c>
    </row>
    <row r="25" spans="1:10">
      <c r="A25" s="10" t="s">
        <v>15</v>
      </c>
      <c r="B25" s="3"/>
      <c r="C25" s="3"/>
      <c r="D25" s="11"/>
      <c r="E25" s="8"/>
      <c r="G25" s="9"/>
      <c r="I25" s="7"/>
      <c r="J25" s="8"/>
    </row>
    <row r="26" spans="1:10" ht="15.75">
      <c r="A26" s="12" t="s">
        <v>16</v>
      </c>
      <c r="B26" s="12" t="s">
        <v>17</v>
      </c>
      <c r="C26" s="12" t="s">
        <v>18</v>
      </c>
      <c r="D26" s="20">
        <v>111764730</v>
      </c>
      <c r="E26" s="21">
        <v>111764913</v>
      </c>
      <c r="H26" s="9"/>
      <c r="I26" s="7"/>
      <c r="J26" s="8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260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103" t="s">
        <v>0</v>
      </c>
      <c r="B31" s="103" t="s">
        <v>2</v>
      </c>
      <c r="C31" s="103" t="s">
        <v>3</v>
      </c>
      <c r="D31" s="103" t="s">
        <v>4</v>
      </c>
      <c r="E31" s="103" t="s">
        <v>5</v>
      </c>
      <c r="F31" s="105" t="s">
        <v>6</v>
      </c>
      <c r="G31" s="106"/>
      <c r="H31" s="107"/>
      <c r="I31" s="103" t="s">
        <v>7</v>
      </c>
      <c r="J31" s="103" t="s">
        <v>8</v>
      </c>
    </row>
    <row r="32" spans="1:10">
      <c r="A32" s="104"/>
      <c r="B32" s="104"/>
      <c r="C32" s="104"/>
      <c r="D32" s="104"/>
      <c r="E32" s="104"/>
      <c r="F32" s="4" t="s">
        <v>9</v>
      </c>
      <c r="G32" s="4" t="s">
        <v>10</v>
      </c>
      <c r="H32" s="4" t="s">
        <v>11</v>
      </c>
      <c r="I32" s="104"/>
      <c r="J32" s="104"/>
    </row>
    <row r="33" spans="1:10">
      <c r="A33" s="5" t="s">
        <v>288</v>
      </c>
      <c r="B33" s="6">
        <v>44809.776503553243</v>
      </c>
      <c r="C33" s="5" t="s">
        <v>106</v>
      </c>
      <c r="D33" s="11"/>
      <c r="E33" s="8"/>
      <c r="F33" s="9">
        <v>5724.74</v>
      </c>
      <c r="I33" s="7" t="s">
        <v>9</v>
      </c>
      <c r="J33" s="8" t="s">
        <v>106</v>
      </c>
    </row>
    <row r="34" spans="1:10">
      <c r="A34" s="10" t="s">
        <v>15</v>
      </c>
      <c r="B34" s="3"/>
      <c r="C34" s="3"/>
      <c r="D34" s="11"/>
      <c r="E34" s="8"/>
      <c r="H34" s="9"/>
      <c r="I34" s="7"/>
      <c r="J34" s="5"/>
    </row>
    <row r="35" spans="1:10" ht="15.75">
      <c r="A35" s="12" t="s">
        <v>16</v>
      </c>
      <c r="B35" s="12" t="s">
        <v>17</v>
      </c>
      <c r="C35" s="12" t="s">
        <v>18</v>
      </c>
      <c r="D35" s="20">
        <v>111766488</v>
      </c>
      <c r="E35" s="21">
        <v>111766680</v>
      </c>
      <c r="H35" s="9"/>
      <c r="I35" s="7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312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3" t="s">
        <v>0</v>
      </c>
      <c r="B40" s="103" t="s">
        <v>2</v>
      </c>
      <c r="C40" s="103" t="s">
        <v>3</v>
      </c>
      <c r="D40" s="103" t="s">
        <v>4</v>
      </c>
      <c r="E40" s="103" t="s">
        <v>5</v>
      </c>
      <c r="F40" s="105" t="s">
        <v>6</v>
      </c>
      <c r="G40" s="106"/>
      <c r="H40" s="107"/>
      <c r="I40" s="103" t="s">
        <v>7</v>
      </c>
      <c r="J40" s="103" t="s">
        <v>8</v>
      </c>
    </row>
    <row r="41" spans="1:10">
      <c r="A41" s="104"/>
      <c r="B41" s="104"/>
      <c r="C41" s="104"/>
      <c r="D41" s="104"/>
      <c r="E41" s="104"/>
      <c r="F41" s="46" t="s">
        <v>9</v>
      </c>
      <c r="G41" s="46" t="s">
        <v>10</v>
      </c>
      <c r="H41" s="46" t="s">
        <v>11</v>
      </c>
      <c r="I41" s="104"/>
      <c r="J41" s="104"/>
    </row>
    <row r="42" spans="1:10">
      <c r="A42" s="5" t="s">
        <v>331</v>
      </c>
      <c r="B42" s="6">
        <v>44810.769981064812</v>
      </c>
      <c r="C42" s="5" t="s">
        <v>106</v>
      </c>
      <c r="D42" s="11"/>
      <c r="E42" s="8"/>
      <c r="F42" s="9">
        <v>8632.18</v>
      </c>
      <c r="I42" s="7" t="s">
        <v>9</v>
      </c>
      <c r="J42" s="8" t="s">
        <v>106</v>
      </c>
    </row>
    <row r="43" spans="1:10">
      <c r="A43" s="10" t="s">
        <v>15</v>
      </c>
      <c r="B43" s="3"/>
      <c r="C43" s="3"/>
      <c r="D43" s="11"/>
      <c r="E43" s="8"/>
      <c r="F43" s="9"/>
      <c r="I43" s="7"/>
      <c r="J43" s="5"/>
    </row>
    <row r="44" spans="1:10" ht="15.75">
      <c r="A44" s="12" t="s">
        <v>16</v>
      </c>
      <c r="B44" s="12" t="s">
        <v>17</v>
      </c>
      <c r="C44" s="12" t="s">
        <v>18</v>
      </c>
      <c r="D44" s="20">
        <v>111768152</v>
      </c>
      <c r="E44" s="21">
        <v>111768313</v>
      </c>
      <c r="F44" s="9"/>
      <c r="I44" s="7"/>
      <c r="J44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357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3" t="s">
        <v>0</v>
      </c>
      <c r="B49" s="103" t="s">
        <v>2</v>
      </c>
      <c r="C49" s="103" t="s">
        <v>3</v>
      </c>
      <c r="D49" s="103" t="s">
        <v>4</v>
      </c>
      <c r="E49" s="103" t="s">
        <v>5</v>
      </c>
      <c r="F49" s="105" t="s">
        <v>6</v>
      </c>
      <c r="G49" s="106"/>
      <c r="H49" s="107"/>
      <c r="I49" s="103" t="s">
        <v>7</v>
      </c>
      <c r="J49" s="103" t="s">
        <v>8</v>
      </c>
    </row>
    <row r="50" spans="1:10">
      <c r="A50" s="104"/>
      <c r="B50" s="104"/>
      <c r="C50" s="104"/>
      <c r="D50" s="104"/>
      <c r="E50" s="104"/>
      <c r="F50" s="46" t="s">
        <v>9</v>
      </c>
      <c r="G50" s="46" t="s">
        <v>10</v>
      </c>
      <c r="H50" s="46" t="s">
        <v>11</v>
      </c>
      <c r="I50" s="104"/>
      <c r="J50" s="104"/>
    </row>
    <row r="51" spans="1:10">
      <c r="A51" s="5" t="s">
        <v>378</v>
      </c>
      <c r="B51" s="6">
        <v>44811.773792835651</v>
      </c>
      <c r="C51" s="5" t="s">
        <v>106</v>
      </c>
      <c r="D51" s="11"/>
      <c r="E51" s="8"/>
      <c r="F51" s="9">
        <v>13282.53</v>
      </c>
      <c r="I51" s="7" t="s">
        <v>9</v>
      </c>
      <c r="J51" s="8" t="s">
        <v>106</v>
      </c>
    </row>
    <row r="52" spans="1:10">
      <c r="A52" s="5" t="s">
        <v>378</v>
      </c>
      <c r="B52" s="6">
        <v>44811.773792835651</v>
      </c>
      <c r="C52" s="5" t="s">
        <v>106</v>
      </c>
      <c r="D52" s="11"/>
      <c r="E52" s="8"/>
      <c r="H52" s="9">
        <v>174.23</v>
      </c>
      <c r="I52" s="5" t="s">
        <v>33</v>
      </c>
      <c r="J52" s="8" t="s">
        <v>106</v>
      </c>
    </row>
    <row r="53" spans="1:10">
      <c r="A53" s="10" t="s">
        <v>15</v>
      </c>
      <c r="B53" s="3"/>
      <c r="C53" s="3"/>
      <c r="D53" s="11"/>
      <c r="E53" s="8"/>
      <c r="H53" s="9"/>
      <c r="I53" s="7"/>
      <c r="J53" s="8"/>
    </row>
    <row r="54" spans="1:10" ht="15.75">
      <c r="A54" s="12" t="s">
        <v>16</v>
      </c>
      <c r="B54" s="12" t="s">
        <v>17</v>
      </c>
      <c r="C54" s="12" t="s">
        <v>18</v>
      </c>
      <c r="D54" s="20">
        <v>111784051</v>
      </c>
      <c r="E54" s="21">
        <v>111784109</v>
      </c>
      <c r="H54" s="9"/>
      <c r="I54" s="7"/>
      <c r="J54" s="8"/>
    </row>
    <row r="57" spans="1:10">
      <c r="A57" s="1" t="s">
        <v>0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3" t="s">
        <v>399</v>
      </c>
      <c r="B58" s="2"/>
      <c r="C58" s="2"/>
      <c r="D58" s="2"/>
      <c r="E58" s="2"/>
      <c r="F58" s="2"/>
      <c r="G58" s="2"/>
      <c r="H58" s="2"/>
      <c r="I58" s="2"/>
      <c r="J58" s="2"/>
    </row>
    <row r="59" spans="1:10">
      <c r="A59" s="103" t="s">
        <v>0</v>
      </c>
      <c r="B59" s="103" t="s">
        <v>2</v>
      </c>
      <c r="C59" s="103" t="s">
        <v>3</v>
      </c>
      <c r="D59" s="103" t="s">
        <v>4</v>
      </c>
      <c r="E59" s="103" t="s">
        <v>5</v>
      </c>
      <c r="F59" s="105" t="s">
        <v>6</v>
      </c>
      <c r="G59" s="106"/>
      <c r="H59" s="107"/>
      <c r="I59" s="103" t="s">
        <v>7</v>
      </c>
      <c r="J59" s="103" t="s">
        <v>8</v>
      </c>
    </row>
    <row r="60" spans="1:10">
      <c r="A60" s="104"/>
      <c r="B60" s="104"/>
      <c r="C60" s="104"/>
      <c r="D60" s="104"/>
      <c r="E60" s="104"/>
      <c r="F60" s="46" t="s">
        <v>9</v>
      </c>
      <c r="G60" s="46" t="s">
        <v>10</v>
      </c>
      <c r="H60" s="46" t="s">
        <v>11</v>
      </c>
      <c r="I60" s="104"/>
      <c r="J60" s="104"/>
    </row>
    <row r="61" spans="1:10">
      <c r="A61" s="5" t="s">
        <v>421</v>
      </c>
      <c r="B61" s="6">
        <v>44812.773355324076</v>
      </c>
      <c r="C61" s="5" t="s">
        <v>106</v>
      </c>
      <c r="D61" s="11"/>
      <c r="E61" s="8"/>
      <c r="F61" s="9">
        <v>4643.25</v>
      </c>
      <c r="I61" s="7" t="s">
        <v>9</v>
      </c>
      <c r="J61" s="8" t="s">
        <v>106</v>
      </c>
    </row>
    <row r="62" spans="1:10">
      <c r="A62" s="5" t="s">
        <v>421</v>
      </c>
      <c r="B62" s="6">
        <v>44812.773355324076</v>
      </c>
      <c r="C62" s="5" t="s">
        <v>106</v>
      </c>
      <c r="D62" s="11"/>
      <c r="E62" s="8"/>
      <c r="H62" s="9">
        <v>417.5</v>
      </c>
      <c r="I62" s="5" t="s">
        <v>33</v>
      </c>
      <c r="J62" s="8" t="s">
        <v>106</v>
      </c>
    </row>
    <row r="63" spans="1:10">
      <c r="A63" s="10" t="s">
        <v>15</v>
      </c>
      <c r="B63" s="3"/>
      <c r="C63" s="3"/>
      <c r="D63" s="11"/>
      <c r="E63" s="8"/>
      <c r="H63" s="9"/>
      <c r="I63" s="7"/>
      <c r="J63" s="5"/>
    </row>
    <row r="64" spans="1:10" ht="15.75">
      <c r="A64" s="12" t="s">
        <v>16</v>
      </c>
      <c r="B64" s="12" t="s">
        <v>17</v>
      </c>
      <c r="C64" s="12" t="s">
        <v>18</v>
      </c>
      <c r="D64" s="20">
        <v>111794511</v>
      </c>
      <c r="E64" s="21">
        <v>111794655</v>
      </c>
      <c r="H64" s="9"/>
      <c r="I64" s="7"/>
      <c r="J64" s="5"/>
    </row>
    <row r="67" spans="1:10">
      <c r="A67" s="1" t="s">
        <v>0</v>
      </c>
      <c r="B67" s="2"/>
      <c r="C67" s="2"/>
      <c r="D67" s="2"/>
      <c r="E67" s="2"/>
      <c r="F67" s="2"/>
      <c r="G67" s="2"/>
      <c r="H67" s="2"/>
      <c r="I67" s="2"/>
      <c r="J67" s="2"/>
    </row>
    <row r="68" spans="1:10">
      <c r="A68" s="3" t="s">
        <v>441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103" t="s">
        <v>0</v>
      </c>
      <c r="B69" s="103" t="s">
        <v>2</v>
      </c>
      <c r="C69" s="103" t="s">
        <v>3</v>
      </c>
      <c r="D69" s="103" t="s">
        <v>4</v>
      </c>
      <c r="E69" s="103" t="s">
        <v>5</v>
      </c>
      <c r="F69" s="105" t="s">
        <v>6</v>
      </c>
      <c r="G69" s="106"/>
      <c r="H69" s="107"/>
      <c r="I69" s="103" t="s">
        <v>7</v>
      </c>
      <c r="J69" s="103" t="s">
        <v>8</v>
      </c>
    </row>
    <row r="70" spans="1:10">
      <c r="A70" s="104"/>
      <c r="B70" s="104"/>
      <c r="C70" s="104"/>
      <c r="D70" s="104"/>
      <c r="E70" s="104"/>
      <c r="F70" s="46" t="s">
        <v>9</v>
      </c>
      <c r="G70" s="46" t="s">
        <v>10</v>
      </c>
      <c r="H70" s="46" t="s">
        <v>11</v>
      </c>
      <c r="I70" s="104"/>
      <c r="J70" s="104"/>
    </row>
    <row r="71" spans="1:10">
      <c r="A71" s="5" t="s">
        <v>478</v>
      </c>
      <c r="B71" s="6">
        <v>44813.768140567132</v>
      </c>
      <c r="C71" s="5" t="s">
        <v>106</v>
      </c>
      <c r="D71" s="11"/>
      <c r="E71" s="8"/>
      <c r="F71" s="9">
        <v>6551.19</v>
      </c>
      <c r="I71" s="7" t="s">
        <v>9</v>
      </c>
      <c r="J71" s="8" t="s">
        <v>106</v>
      </c>
    </row>
    <row r="72" spans="1:10">
      <c r="A72" s="5" t="s">
        <v>478</v>
      </c>
      <c r="B72" s="6">
        <v>44813.768140567132</v>
      </c>
      <c r="C72" s="5" t="s">
        <v>106</v>
      </c>
      <c r="D72" s="11"/>
      <c r="E72" s="8"/>
      <c r="H72" s="9">
        <v>89.2</v>
      </c>
      <c r="I72" s="5" t="s">
        <v>33</v>
      </c>
      <c r="J72" s="8" t="s">
        <v>106</v>
      </c>
    </row>
    <row r="73" spans="1:10">
      <c r="A73" s="10" t="s">
        <v>15</v>
      </c>
      <c r="B73" s="3"/>
      <c r="C73" s="3"/>
      <c r="D73" s="11"/>
      <c r="E73" s="8"/>
      <c r="F73" s="9"/>
      <c r="I73" s="7"/>
      <c r="J73" s="8"/>
    </row>
    <row r="74" spans="1:10" ht="15.75">
      <c r="A74" s="12" t="s">
        <v>16</v>
      </c>
      <c r="B74" s="12" t="s">
        <v>17</v>
      </c>
      <c r="C74" s="12" t="s">
        <v>18</v>
      </c>
      <c r="D74" s="20">
        <v>111794512</v>
      </c>
      <c r="E74" s="21">
        <v>111794656</v>
      </c>
      <c r="F74" s="9"/>
      <c r="I74" s="7"/>
      <c r="J74" s="8"/>
    </row>
    <row r="75" spans="1:10">
      <c r="A75" s="5"/>
      <c r="B75" s="6"/>
      <c r="C75" s="5"/>
      <c r="D75" s="11"/>
      <c r="E75" s="8"/>
      <c r="F75" s="9"/>
      <c r="I75" s="7"/>
      <c r="J75" s="8"/>
    </row>
    <row r="76" spans="1:10">
      <c r="A76" s="5"/>
      <c r="B76" s="6"/>
      <c r="C76" s="5"/>
      <c r="D76" s="11"/>
      <c r="E76" s="8"/>
      <c r="F76" s="9"/>
      <c r="I76" s="7"/>
      <c r="J76" s="8"/>
    </row>
    <row r="77" spans="1:10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3" t="s">
        <v>437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103" t="s">
        <v>0</v>
      </c>
      <c r="B79" s="103" t="s">
        <v>2</v>
      </c>
      <c r="C79" s="103" t="s">
        <v>3</v>
      </c>
      <c r="D79" s="103" t="s">
        <v>4</v>
      </c>
      <c r="E79" s="103" t="s">
        <v>5</v>
      </c>
      <c r="F79" s="105" t="s">
        <v>6</v>
      </c>
      <c r="G79" s="106"/>
      <c r="H79" s="107"/>
      <c r="I79" s="103" t="s">
        <v>7</v>
      </c>
      <c r="J79" s="103" t="s">
        <v>8</v>
      </c>
    </row>
    <row r="80" spans="1:10">
      <c r="A80" s="104"/>
      <c r="B80" s="104"/>
      <c r="C80" s="104"/>
      <c r="D80" s="104"/>
      <c r="E80" s="104"/>
      <c r="F80" s="46" t="s">
        <v>9</v>
      </c>
      <c r="G80" s="46" t="s">
        <v>10</v>
      </c>
      <c r="H80" s="46" t="s">
        <v>11</v>
      </c>
      <c r="I80" s="104"/>
      <c r="J80" s="104"/>
    </row>
    <row r="81" spans="1:10">
      <c r="A81" s="5" t="s">
        <v>479</v>
      </c>
      <c r="B81" s="6">
        <v>44814.527866122684</v>
      </c>
      <c r="C81" s="5" t="s">
        <v>106</v>
      </c>
      <c r="D81" s="11"/>
      <c r="E81" s="8"/>
      <c r="F81" s="9">
        <v>4573.5200000000004</v>
      </c>
      <c r="I81" s="7" t="s">
        <v>9</v>
      </c>
      <c r="J81" s="8" t="s">
        <v>106</v>
      </c>
    </row>
    <row r="82" spans="1:10">
      <c r="A82" s="10" t="s">
        <v>15</v>
      </c>
      <c r="B82" s="3"/>
      <c r="C82" s="3"/>
      <c r="D82" s="11"/>
      <c r="E82" s="8"/>
      <c r="H82" s="9"/>
      <c r="I82" s="5"/>
      <c r="J82" s="5"/>
    </row>
    <row r="83" spans="1:10" ht="15.75">
      <c r="A83" s="12" t="s">
        <v>16</v>
      </c>
      <c r="B83" s="12" t="s">
        <v>17</v>
      </c>
      <c r="C83" s="12" t="s">
        <v>18</v>
      </c>
      <c r="D83" s="20">
        <v>111801227</v>
      </c>
      <c r="E83" s="21">
        <v>111803095</v>
      </c>
      <c r="H83" s="9"/>
      <c r="I83" s="5"/>
      <c r="J83" s="5"/>
    </row>
    <row r="86" spans="1:10">
      <c r="A86" s="1" t="s">
        <v>0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3" t="s">
        <v>504</v>
      </c>
      <c r="B87" s="2"/>
      <c r="C87" s="2"/>
      <c r="D87" s="2"/>
      <c r="E87" s="2"/>
      <c r="F87" s="2"/>
      <c r="G87" s="2"/>
      <c r="H87" s="2"/>
      <c r="I87" s="2"/>
      <c r="J87" s="2"/>
    </row>
    <row r="88" spans="1:10">
      <c r="A88" s="103" t="s">
        <v>0</v>
      </c>
      <c r="B88" s="103" t="s">
        <v>2</v>
      </c>
      <c r="C88" s="103" t="s">
        <v>3</v>
      </c>
      <c r="D88" s="103" t="s">
        <v>4</v>
      </c>
      <c r="E88" s="103" t="s">
        <v>5</v>
      </c>
      <c r="F88" s="105" t="s">
        <v>6</v>
      </c>
      <c r="G88" s="106"/>
      <c r="H88" s="107"/>
      <c r="I88" s="103" t="s">
        <v>7</v>
      </c>
      <c r="J88" s="103" t="s">
        <v>8</v>
      </c>
    </row>
    <row r="89" spans="1:10">
      <c r="A89" s="104"/>
      <c r="B89" s="104"/>
      <c r="C89" s="104"/>
      <c r="D89" s="104"/>
      <c r="E89" s="104"/>
      <c r="F89" s="46" t="s">
        <v>9</v>
      </c>
      <c r="G89" s="46" t="s">
        <v>10</v>
      </c>
      <c r="H89" s="46" t="s">
        <v>11</v>
      </c>
      <c r="I89" s="104"/>
      <c r="J89" s="104"/>
    </row>
    <row r="90" spans="1:10">
      <c r="A90" s="5" t="s">
        <v>525</v>
      </c>
      <c r="B90" s="6">
        <v>44816.793225752313</v>
      </c>
      <c r="C90" s="5" t="s">
        <v>106</v>
      </c>
      <c r="D90" s="11"/>
      <c r="E90" s="8"/>
      <c r="F90" s="9">
        <v>6205.34</v>
      </c>
      <c r="I90" s="7" t="s">
        <v>9</v>
      </c>
      <c r="J90" s="8" t="s">
        <v>106</v>
      </c>
    </row>
    <row r="91" spans="1:10">
      <c r="A91" s="5" t="s">
        <v>525</v>
      </c>
      <c r="B91" s="6">
        <v>44816.793225752313</v>
      </c>
      <c r="C91" s="5" t="s">
        <v>106</v>
      </c>
      <c r="D91" s="11"/>
      <c r="E91" s="8"/>
      <c r="H91" s="9">
        <v>253.04</v>
      </c>
      <c r="I91" s="5" t="s">
        <v>33</v>
      </c>
      <c r="J91" s="8" t="s">
        <v>106</v>
      </c>
    </row>
    <row r="92" spans="1:10">
      <c r="A92" s="10" t="s">
        <v>15</v>
      </c>
      <c r="B92" s="3"/>
      <c r="C92" s="3"/>
      <c r="D92" s="11"/>
      <c r="E92" s="8"/>
      <c r="H92" s="9"/>
      <c r="I92" s="7"/>
      <c r="J92" s="8"/>
    </row>
    <row r="93" spans="1:10" ht="15.75">
      <c r="A93" s="12" t="s">
        <v>16</v>
      </c>
      <c r="B93" s="12" t="s">
        <v>17</v>
      </c>
      <c r="C93" s="12" t="s">
        <v>18</v>
      </c>
      <c r="D93" s="20">
        <v>111806212</v>
      </c>
      <c r="E93" s="21">
        <v>111806275</v>
      </c>
      <c r="H93" s="9"/>
      <c r="I93" s="7"/>
      <c r="J93" s="8"/>
    </row>
    <row r="96" spans="1:10">
      <c r="A96" s="1" t="s">
        <v>0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3" t="s">
        <v>542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103" t="s">
        <v>0</v>
      </c>
      <c r="B98" s="103" t="s">
        <v>2</v>
      </c>
      <c r="C98" s="103" t="s">
        <v>3</v>
      </c>
      <c r="D98" s="103" t="s">
        <v>4</v>
      </c>
      <c r="E98" s="103" t="s">
        <v>5</v>
      </c>
      <c r="F98" s="105" t="s">
        <v>6</v>
      </c>
      <c r="G98" s="106"/>
      <c r="H98" s="107"/>
      <c r="I98" s="103" t="s">
        <v>7</v>
      </c>
      <c r="J98" s="103" t="s">
        <v>8</v>
      </c>
    </row>
    <row r="99" spans="1:10">
      <c r="A99" s="104"/>
      <c r="B99" s="104"/>
      <c r="C99" s="104"/>
      <c r="D99" s="104"/>
      <c r="E99" s="104"/>
      <c r="F99" s="46" t="s">
        <v>9</v>
      </c>
      <c r="G99" s="46" t="s">
        <v>10</v>
      </c>
      <c r="H99" s="46" t="s">
        <v>11</v>
      </c>
      <c r="I99" s="104"/>
      <c r="J99" s="104"/>
    </row>
    <row r="100" spans="1:10">
      <c r="A100" s="5" t="s">
        <v>561</v>
      </c>
      <c r="B100" s="6">
        <v>44817.791241550927</v>
      </c>
      <c r="C100" s="5" t="s">
        <v>106</v>
      </c>
      <c r="D100" s="11"/>
      <c r="E100" s="8"/>
      <c r="F100" s="9">
        <v>4887.79</v>
      </c>
      <c r="I100" s="7" t="s">
        <v>9</v>
      </c>
      <c r="J100" s="8" t="s">
        <v>106</v>
      </c>
    </row>
    <row r="101" spans="1:10">
      <c r="A101" s="5" t="s">
        <v>561</v>
      </c>
      <c r="B101" s="6">
        <v>44817.791241550927</v>
      </c>
      <c r="C101" s="5" t="s">
        <v>106</v>
      </c>
      <c r="D101" s="11"/>
      <c r="E101" s="8"/>
      <c r="H101" s="9">
        <v>50</v>
      </c>
      <c r="I101" s="5" t="s">
        <v>33</v>
      </c>
      <c r="J101" s="8" t="s">
        <v>106</v>
      </c>
    </row>
    <row r="102" spans="1:10">
      <c r="A102" s="10" t="s">
        <v>15</v>
      </c>
      <c r="B102" s="3"/>
      <c r="C102" s="3"/>
      <c r="D102" s="11"/>
      <c r="E102" s="8"/>
      <c r="H102" s="9"/>
      <c r="I102" s="5"/>
      <c r="J102" s="5"/>
    </row>
    <row r="103" spans="1:10" ht="15.75">
      <c r="A103" s="12" t="s">
        <v>16</v>
      </c>
      <c r="B103" s="12" t="s">
        <v>17</v>
      </c>
      <c r="C103" s="12" t="s">
        <v>18</v>
      </c>
      <c r="D103" s="20">
        <v>111808245</v>
      </c>
      <c r="E103" s="21">
        <v>111808317</v>
      </c>
      <c r="H103" s="9"/>
      <c r="I103" s="5"/>
      <c r="J103" s="5"/>
    </row>
    <row r="106" spans="1:10">
      <c r="A106" s="1" t="s">
        <v>0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3" t="s">
        <v>573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103" t="s">
        <v>0</v>
      </c>
      <c r="B108" s="103" t="s">
        <v>2</v>
      </c>
      <c r="C108" s="103" t="s">
        <v>3</v>
      </c>
      <c r="D108" s="103" t="s">
        <v>4</v>
      </c>
      <c r="E108" s="103" t="s">
        <v>5</v>
      </c>
      <c r="F108" s="105" t="s">
        <v>6</v>
      </c>
      <c r="G108" s="106"/>
      <c r="H108" s="107"/>
      <c r="I108" s="103" t="s">
        <v>7</v>
      </c>
      <c r="J108" s="103" t="s">
        <v>8</v>
      </c>
    </row>
    <row r="109" spans="1:10">
      <c r="A109" s="104"/>
      <c r="B109" s="104"/>
      <c r="C109" s="104"/>
      <c r="D109" s="104"/>
      <c r="E109" s="104"/>
      <c r="F109" s="46" t="s">
        <v>9</v>
      </c>
      <c r="G109" s="46" t="s">
        <v>10</v>
      </c>
      <c r="H109" s="46" t="s">
        <v>11</v>
      </c>
      <c r="I109" s="104"/>
      <c r="J109" s="104"/>
    </row>
    <row r="110" spans="1:10">
      <c r="A110" s="61" t="s">
        <v>574</v>
      </c>
      <c r="B110" s="61"/>
      <c r="C110" s="61"/>
    </row>
    <row r="111" spans="1:10">
      <c r="A111" s="10" t="s">
        <v>15</v>
      </c>
      <c r="B111" s="3"/>
      <c r="C111" s="3"/>
    </row>
    <row r="112" spans="1:10">
      <c r="A112" s="12" t="s">
        <v>16</v>
      </c>
      <c r="B112" s="12" t="s">
        <v>17</v>
      </c>
      <c r="C112" s="12" t="s">
        <v>18</v>
      </c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606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3" t="s">
        <v>0</v>
      </c>
      <c r="B117" s="103" t="s">
        <v>2</v>
      </c>
      <c r="C117" s="103" t="s">
        <v>3</v>
      </c>
      <c r="D117" s="103" t="s">
        <v>4</v>
      </c>
      <c r="E117" s="103" t="s">
        <v>5</v>
      </c>
      <c r="F117" s="105" t="s">
        <v>6</v>
      </c>
      <c r="G117" s="106"/>
      <c r="H117" s="107"/>
      <c r="I117" s="103" t="s">
        <v>7</v>
      </c>
      <c r="J117" s="103" t="s">
        <v>8</v>
      </c>
    </row>
    <row r="118" spans="1:10">
      <c r="A118" s="104"/>
      <c r="B118" s="104"/>
      <c r="C118" s="104"/>
      <c r="D118" s="104"/>
      <c r="E118" s="104"/>
      <c r="F118" s="46" t="s">
        <v>9</v>
      </c>
      <c r="G118" s="46" t="s">
        <v>10</v>
      </c>
      <c r="H118" s="46" t="s">
        <v>11</v>
      </c>
      <c r="I118" s="104"/>
      <c r="J118" s="104"/>
    </row>
    <row r="119" spans="1:10">
      <c r="A119" s="5" t="s">
        <v>626</v>
      </c>
      <c r="B119" s="6">
        <v>44819.793940451389</v>
      </c>
      <c r="C119" s="5" t="s">
        <v>106</v>
      </c>
      <c r="D119" s="11"/>
      <c r="E119" s="8"/>
      <c r="F119" s="9">
        <v>7105.16</v>
      </c>
      <c r="I119" s="7" t="s">
        <v>9</v>
      </c>
      <c r="J119" s="8" t="s">
        <v>106</v>
      </c>
    </row>
    <row r="120" spans="1:10">
      <c r="A120" s="10" t="s">
        <v>15</v>
      </c>
      <c r="B120" s="3"/>
      <c r="C120" s="3"/>
      <c r="D120" s="11"/>
      <c r="E120" s="8"/>
      <c r="F120" s="62"/>
      <c r="H120" s="9"/>
      <c r="I120" s="7"/>
      <c r="J120" s="8"/>
    </row>
    <row r="121" spans="1:10" ht="15.75">
      <c r="A121" s="12" t="s">
        <v>16</v>
      </c>
      <c r="B121" s="12" t="s">
        <v>17</v>
      </c>
      <c r="C121" s="12" t="s">
        <v>18</v>
      </c>
      <c r="D121" s="20">
        <v>111829733</v>
      </c>
      <c r="E121" s="21">
        <v>111833561</v>
      </c>
      <c r="H121" s="9"/>
      <c r="I121" s="7"/>
      <c r="J121" s="8"/>
    </row>
    <row r="124" spans="1:10">
      <c r="A124" s="1" t="s">
        <v>0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3" t="s">
        <v>650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103" t="s">
        <v>0</v>
      </c>
      <c r="B126" s="103" t="s">
        <v>2</v>
      </c>
      <c r="C126" s="103" t="s">
        <v>3</v>
      </c>
      <c r="D126" s="103" t="s">
        <v>4</v>
      </c>
      <c r="E126" s="103" t="s">
        <v>5</v>
      </c>
      <c r="F126" s="105" t="s">
        <v>6</v>
      </c>
      <c r="G126" s="106"/>
      <c r="H126" s="107"/>
      <c r="I126" s="103" t="s">
        <v>7</v>
      </c>
      <c r="J126" s="103" t="s">
        <v>8</v>
      </c>
    </row>
    <row r="127" spans="1:10">
      <c r="A127" s="104"/>
      <c r="B127" s="104"/>
      <c r="C127" s="104"/>
      <c r="D127" s="104"/>
      <c r="E127" s="104"/>
      <c r="F127" s="46" t="s">
        <v>9</v>
      </c>
      <c r="G127" s="46" t="s">
        <v>10</v>
      </c>
      <c r="H127" s="46" t="s">
        <v>11</v>
      </c>
      <c r="I127" s="104"/>
      <c r="J127" s="104"/>
    </row>
    <row r="128" spans="1:10">
      <c r="A128" s="5" t="s">
        <v>685</v>
      </c>
      <c r="B128" s="6">
        <v>44820.792474421294</v>
      </c>
      <c r="C128" s="5" t="s">
        <v>106</v>
      </c>
      <c r="D128" s="11"/>
      <c r="E128" s="8"/>
      <c r="F128" s="9">
        <v>11042.87</v>
      </c>
      <c r="I128" s="7" t="s">
        <v>9</v>
      </c>
      <c r="J128" s="8" t="s">
        <v>106</v>
      </c>
    </row>
    <row r="129" spans="1:10">
      <c r="A129" s="5" t="s">
        <v>685</v>
      </c>
      <c r="B129" s="6">
        <v>44820.792474421294</v>
      </c>
      <c r="C129" s="5" t="s">
        <v>106</v>
      </c>
      <c r="D129" s="11"/>
      <c r="E129" s="8"/>
      <c r="H129" s="9">
        <v>368.1</v>
      </c>
      <c r="I129" s="5" t="s">
        <v>33</v>
      </c>
      <c r="J129" s="8" t="s">
        <v>106</v>
      </c>
    </row>
    <row r="130" spans="1:10">
      <c r="A130" s="10" t="s">
        <v>15</v>
      </c>
      <c r="B130" s="3"/>
      <c r="C130" s="3"/>
      <c r="D130" s="11"/>
      <c r="E130" s="8"/>
      <c r="H130" s="9"/>
      <c r="I130" s="7"/>
      <c r="J130" s="8"/>
    </row>
    <row r="131" spans="1:10" ht="15.75">
      <c r="A131" s="12" t="s">
        <v>16</v>
      </c>
      <c r="B131" s="12" t="s">
        <v>17</v>
      </c>
      <c r="C131" s="12" t="s">
        <v>18</v>
      </c>
      <c r="D131" s="20">
        <v>111830188</v>
      </c>
      <c r="E131" s="21">
        <v>111833562</v>
      </c>
      <c r="H131" s="9"/>
      <c r="I131" s="7"/>
      <c r="J131" s="8"/>
    </row>
    <row r="132" spans="1:10">
      <c r="A132" s="5"/>
      <c r="B132" s="6"/>
      <c r="C132" s="5"/>
      <c r="D132" s="11"/>
      <c r="E132" s="8"/>
      <c r="H132" s="9"/>
      <c r="I132" s="7"/>
      <c r="J132" s="8"/>
    </row>
    <row r="133" spans="1:10">
      <c r="A133" s="5"/>
      <c r="B133" s="6"/>
      <c r="C133" s="5"/>
      <c r="D133" s="11"/>
      <c r="E133" s="8"/>
      <c r="H133" s="9"/>
      <c r="I133" s="7"/>
      <c r="J133" s="8"/>
    </row>
    <row r="134" spans="1:10">
      <c r="A134" s="1" t="s">
        <v>0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3" t="s">
        <v>645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103" t="s">
        <v>0</v>
      </c>
      <c r="B136" s="103" t="s">
        <v>2</v>
      </c>
      <c r="C136" s="103" t="s">
        <v>3</v>
      </c>
      <c r="D136" s="103" t="s">
        <v>4</v>
      </c>
      <c r="E136" s="103" t="s">
        <v>5</v>
      </c>
      <c r="F136" s="105" t="s">
        <v>6</v>
      </c>
      <c r="G136" s="106"/>
      <c r="H136" s="107"/>
      <c r="I136" s="103" t="s">
        <v>7</v>
      </c>
      <c r="J136" s="103" t="s">
        <v>8</v>
      </c>
    </row>
    <row r="137" spans="1:10">
      <c r="A137" s="104"/>
      <c r="B137" s="104"/>
      <c r="C137" s="104"/>
      <c r="D137" s="104"/>
      <c r="E137" s="104"/>
      <c r="F137" s="46" t="s">
        <v>9</v>
      </c>
      <c r="G137" s="46" t="s">
        <v>10</v>
      </c>
      <c r="H137" s="46" t="s">
        <v>11</v>
      </c>
      <c r="I137" s="104"/>
      <c r="J137" s="104"/>
    </row>
    <row r="138" spans="1:10">
      <c r="A138" s="5" t="s">
        <v>684</v>
      </c>
      <c r="B138" s="6">
        <v>44821.543845277774</v>
      </c>
      <c r="C138" s="5" t="s">
        <v>106</v>
      </c>
      <c r="D138" s="11"/>
      <c r="E138" s="8"/>
      <c r="F138" s="9">
        <v>5731.94</v>
      </c>
      <c r="I138" s="7" t="s">
        <v>9</v>
      </c>
      <c r="J138" s="8" t="s">
        <v>106</v>
      </c>
    </row>
    <row r="139" spans="1:10">
      <c r="A139" s="5" t="s">
        <v>684</v>
      </c>
      <c r="B139" s="6">
        <v>44821.543845277774</v>
      </c>
      <c r="C139" s="5" t="s">
        <v>106</v>
      </c>
      <c r="D139" s="11"/>
      <c r="E139" s="8"/>
      <c r="H139" s="9">
        <v>217.14</v>
      </c>
      <c r="I139" s="5" t="s">
        <v>33</v>
      </c>
      <c r="J139" s="8" t="s">
        <v>106</v>
      </c>
    </row>
    <row r="140" spans="1:10">
      <c r="A140" s="10" t="s">
        <v>15</v>
      </c>
      <c r="B140" s="3"/>
      <c r="C140" s="3"/>
      <c r="D140" s="11"/>
      <c r="E140" s="8"/>
      <c r="H140" s="9"/>
      <c r="I140" s="7"/>
      <c r="J140" s="8"/>
    </row>
    <row r="141" spans="1:10" ht="15.75">
      <c r="A141" s="12" t="s">
        <v>16</v>
      </c>
      <c r="B141" s="12" t="s">
        <v>17</v>
      </c>
      <c r="C141" s="12" t="s">
        <v>18</v>
      </c>
      <c r="D141" s="20">
        <v>111841718</v>
      </c>
      <c r="E141" s="21">
        <v>111842089</v>
      </c>
      <c r="H141" s="9"/>
      <c r="I141" s="7"/>
      <c r="J141" s="8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708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3" t="s">
        <v>0</v>
      </c>
      <c r="B146" s="103" t="s">
        <v>2</v>
      </c>
      <c r="C146" s="103" t="s">
        <v>3</v>
      </c>
      <c r="D146" s="103" t="s">
        <v>4</v>
      </c>
      <c r="E146" s="103" t="s">
        <v>5</v>
      </c>
      <c r="F146" s="105" t="s">
        <v>6</v>
      </c>
      <c r="G146" s="106"/>
      <c r="H146" s="107"/>
      <c r="I146" s="103" t="s">
        <v>7</v>
      </c>
      <c r="J146" s="103" t="s">
        <v>8</v>
      </c>
    </row>
    <row r="147" spans="1:10">
      <c r="A147" s="104"/>
      <c r="B147" s="104"/>
      <c r="C147" s="104"/>
      <c r="D147" s="104"/>
      <c r="E147" s="104"/>
      <c r="F147" s="46" t="s">
        <v>9</v>
      </c>
      <c r="G147" s="46" t="s">
        <v>10</v>
      </c>
      <c r="H147" s="46" t="s">
        <v>11</v>
      </c>
      <c r="I147" s="104"/>
      <c r="J147" s="104"/>
    </row>
    <row r="148" spans="1:10">
      <c r="A148" s="5" t="s">
        <v>728</v>
      </c>
      <c r="B148" s="6">
        <v>44823.794685925925</v>
      </c>
      <c r="C148" s="5" t="s">
        <v>106</v>
      </c>
      <c r="D148" s="11"/>
      <c r="E148" s="8"/>
      <c r="F148" s="9">
        <v>5815.18</v>
      </c>
      <c r="I148" s="7" t="s">
        <v>9</v>
      </c>
      <c r="J148" s="8" t="s">
        <v>106</v>
      </c>
    </row>
    <row r="149" spans="1:10">
      <c r="A149" s="10" t="s">
        <v>15</v>
      </c>
      <c r="B149" s="3"/>
      <c r="C149" s="3"/>
      <c r="D149" s="11"/>
      <c r="E149" s="8"/>
      <c r="H149" s="9"/>
      <c r="I149" s="7"/>
      <c r="J149" s="5"/>
    </row>
    <row r="150" spans="1:10" ht="15.75">
      <c r="A150" s="12" t="s">
        <v>16</v>
      </c>
      <c r="B150" s="12" t="s">
        <v>17</v>
      </c>
      <c r="C150" s="12" t="s">
        <v>18</v>
      </c>
      <c r="D150" s="20">
        <v>111848939</v>
      </c>
      <c r="E150" s="21">
        <v>111848985</v>
      </c>
      <c r="H150" s="9"/>
      <c r="I150" s="7"/>
      <c r="J150" s="5"/>
    </row>
    <row r="153" spans="1:10">
      <c r="A153" s="1" t="s">
        <v>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3" t="s">
        <v>746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103" t="s">
        <v>0</v>
      </c>
      <c r="B155" s="103" t="s">
        <v>2</v>
      </c>
      <c r="C155" s="103" t="s">
        <v>3</v>
      </c>
      <c r="D155" s="103" t="s">
        <v>4</v>
      </c>
      <c r="E155" s="103" t="s">
        <v>5</v>
      </c>
      <c r="F155" s="105" t="s">
        <v>6</v>
      </c>
      <c r="G155" s="106"/>
      <c r="H155" s="107"/>
      <c r="I155" s="103" t="s">
        <v>7</v>
      </c>
      <c r="J155" s="103" t="s">
        <v>8</v>
      </c>
    </row>
    <row r="156" spans="1:10">
      <c r="A156" s="104"/>
      <c r="B156" s="104"/>
      <c r="C156" s="104"/>
      <c r="D156" s="104"/>
      <c r="E156" s="104"/>
      <c r="F156" s="46" t="s">
        <v>9</v>
      </c>
      <c r="G156" s="46" t="s">
        <v>10</v>
      </c>
      <c r="H156" s="46" t="s">
        <v>11</v>
      </c>
      <c r="I156" s="104"/>
      <c r="J156" s="104"/>
    </row>
    <row r="157" spans="1:10">
      <c r="A157" s="5" t="s">
        <v>766</v>
      </c>
      <c r="B157" s="6">
        <v>44824.790352800926</v>
      </c>
      <c r="C157" s="5" t="s">
        <v>106</v>
      </c>
      <c r="D157" s="11"/>
      <c r="E157" s="8"/>
      <c r="F157" s="9">
        <v>5421.53</v>
      </c>
      <c r="I157" s="7" t="s">
        <v>9</v>
      </c>
      <c r="J157" s="8" t="s">
        <v>106</v>
      </c>
    </row>
    <row r="158" spans="1:10">
      <c r="A158" s="5" t="s">
        <v>766</v>
      </c>
      <c r="B158" s="6">
        <v>44824.790352800926</v>
      </c>
      <c r="C158" s="5" t="s">
        <v>106</v>
      </c>
      <c r="D158" s="11"/>
      <c r="E158" s="8"/>
      <c r="H158" s="9">
        <v>47.3</v>
      </c>
      <c r="I158" s="5" t="s">
        <v>33</v>
      </c>
      <c r="J158" s="8" t="s">
        <v>106</v>
      </c>
    </row>
    <row r="159" spans="1:10">
      <c r="A159" s="10" t="s">
        <v>15</v>
      </c>
      <c r="B159" s="3"/>
      <c r="C159" s="3"/>
      <c r="D159" s="11"/>
      <c r="E159" s="8"/>
      <c r="H159" s="9"/>
      <c r="I159" s="7"/>
      <c r="J159" s="5"/>
    </row>
    <row r="160" spans="1:10" ht="15.75">
      <c r="A160" s="12" t="s">
        <v>16</v>
      </c>
      <c r="B160" s="12" t="s">
        <v>17</v>
      </c>
      <c r="C160" s="12" t="s">
        <v>18</v>
      </c>
      <c r="D160" s="20">
        <v>111856694</v>
      </c>
      <c r="E160" s="21">
        <v>111856917</v>
      </c>
      <c r="H160" s="9"/>
      <c r="I160" s="7"/>
      <c r="J160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784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3" t="s">
        <v>0</v>
      </c>
      <c r="B165" s="103" t="s">
        <v>2</v>
      </c>
      <c r="C165" s="103" t="s">
        <v>3</v>
      </c>
      <c r="D165" s="103" t="s">
        <v>4</v>
      </c>
      <c r="E165" s="103" t="s">
        <v>5</v>
      </c>
      <c r="F165" s="105" t="s">
        <v>6</v>
      </c>
      <c r="G165" s="106"/>
      <c r="H165" s="107"/>
      <c r="I165" s="103" t="s">
        <v>7</v>
      </c>
      <c r="J165" s="103" t="s">
        <v>8</v>
      </c>
    </row>
    <row r="166" spans="1:10">
      <c r="A166" s="104"/>
      <c r="B166" s="104"/>
      <c r="C166" s="104"/>
      <c r="D166" s="104"/>
      <c r="E166" s="104"/>
      <c r="F166" s="46" t="s">
        <v>9</v>
      </c>
      <c r="G166" s="46" t="s">
        <v>10</v>
      </c>
      <c r="H166" s="46" t="s">
        <v>11</v>
      </c>
      <c r="I166" s="104"/>
      <c r="J166" s="104"/>
    </row>
    <row r="167" spans="1:10">
      <c r="A167" s="5" t="s">
        <v>803</v>
      </c>
      <c r="B167" s="6">
        <v>44825.791210960648</v>
      </c>
      <c r="C167" s="5" t="s">
        <v>106</v>
      </c>
      <c r="D167" s="11"/>
      <c r="E167" s="8"/>
      <c r="F167" s="9">
        <v>3629.85</v>
      </c>
      <c r="I167" s="7" t="s">
        <v>9</v>
      </c>
      <c r="J167" s="8" t="s">
        <v>106</v>
      </c>
    </row>
    <row r="168" spans="1:10">
      <c r="A168" s="5" t="s">
        <v>803</v>
      </c>
      <c r="B168" s="6">
        <v>44825.791210960648</v>
      </c>
      <c r="C168" s="5" t="s">
        <v>106</v>
      </c>
      <c r="D168" s="11"/>
      <c r="E168" s="8"/>
      <c r="H168" s="9">
        <v>429</v>
      </c>
      <c r="I168" s="5" t="s">
        <v>33</v>
      </c>
      <c r="J168" s="8" t="s">
        <v>106</v>
      </c>
    </row>
    <row r="169" spans="1:10">
      <c r="A169" s="10" t="s">
        <v>15</v>
      </c>
      <c r="B169" s="3"/>
      <c r="C169" s="3"/>
      <c r="D169" s="11"/>
      <c r="E169" s="8"/>
      <c r="H169" s="9"/>
      <c r="I169" s="7"/>
      <c r="J169" s="5"/>
    </row>
    <row r="170" spans="1:10" ht="15.75">
      <c r="A170" s="12" t="s">
        <v>16</v>
      </c>
      <c r="B170" s="12" t="s">
        <v>17</v>
      </c>
      <c r="C170" s="12" t="s">
        <v>18</v>
      </c>
      <c r="D170" s="20">
        <v>111858322</v>
      </c>
      <c r="E170" s="21">
        <v>111864157</v>
      </c>
      <c r="H170" s="9"/>
      <c r="I170" s="7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817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103" t="s">
        <v>0</v>
      </c>
      <c r="B175" s="103" t="s">
        <v>2</v>
      </c>
      <c r="C175" s="103" t="s">
        <v>3</v>
      </c>
      <c r="D175" s="103" t="s">
        <v>4</v>
      </c>
      <c r="E175" s="103" t="s">
        <v>5</v>
      </c>
      <c r="F175" s="105" t="s">
        <v>6</v>
      </c>
      <c r="G175" s="106"/>
      <c r="H175" s="107"/>
      <c r="I175" s="103" t="s">
        <v>7</v>
      </c>
      <c r="J175" s="103" t="s">
        <v>8</v>
      </c>
    </row>
    <row r="176" spans="1:10">
      <c r="A176" s="104"/>
      <c r="B176" s="104"/>
      <c r="C176" s="104"/>
      <c r="D176" s="104"/>
      <c r="E176" s="104"/>
      <c r="F176" s="46" t="s">
        <v>9</v>
      </c>
      <c r="G176" s="46" t="s">
        <v>10</v>
      </c>
      <c r="H176" s="46" t="s">
        <v>11</v>
      </c>
      <c r="I176" s="104"/>
      <c r="J176" s="104"/>
    </row>
    <row r="177" spans="1:10">
      <c r="A177" s="5" t="s">
        <v>834</v>
      </c>
      <c r="B177" s="6">
        <v>44826.790289861114</v>
      </c>
      <c r="C177" s="5" t="s">
        <v>106</v>
      </c>
      <c r="D177" s="11"/>
      <c r="E177" s="8"/>
      <c r="F177" s="9">
        <v>7389.93</v>
      </c>
      <c r="I177" s="7" t="s">
        <v>9</v>
      </c>
      <c r="J177" s="8" t="s">
        <v>106</v>
      </c>
    </row>
    <row r="178" spans="1:10">
      <c r="A178" s="10" t="s">
        <v>15</v>
      </c>
      <c r="B178" s="3"/>
      <c r="C178" s="3"/>
      <c r="D178" s="11"/>
      <c r="E178" s="8"/>
      <c r="H178" s="9"/>
      <c r="I178" s="7"/>
      <c r="J178" s="5"/>
    </row>
    <row r="179" spans="1:10" ht="15.75">
      <c r="A179" s="12" t="s">
        <v>16</v>
      </c>
      <c r="B179" s="12" t="s">
        <v>17</v>
      </c>
      <c r="C179" s="12" t="s">
        <v>18</v>
      </c>
      <c r="D179" s="20">
        <v>111866071</v>
      </c>
      <c r="E179" s="21">
        <v>111866188</v>
      </c>
      <c r="H179" s="9"/>
      <c r="I179" s="7"/>
      <c r="J179" s="5"/>
    </row>
    <row r="182" spans="1:10">
      <c r="A182" s="1" t="s">
        <v>0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3" t="s">
        <v>853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103" t="s">
        <v>0</v>
      </c>
      <c r="B184" s="103" t="s">
        <v>2</v>
      </c>
      <c r="C184" s="103" t="s">
        <v>3</v>
      </c>
      <c r="D184" s="103" t="s">
        <v>4</v>
      </c>
      <c r="E184" s="103" t="s">
        <v>5</v>
      </c>
      <c r="F184" s="105" t="s">
        <v>6</v>
      </c>
      <c r="G184" s="106"/>
      <c r="H184" s="107"/>
      <c r="I184" s="103" t="s">
        <v>7</v>
      </c>
      <c r="J184" s="103" t="s">
        <v>8</v>
      </c>
    </row>
    <row r="185" spans="1:10">
      <c r="A185" s="104"/>
      <c r="B185" s="104"/>
      <c r="C185" s="104"/>
      <c r="D185" s="104"/>
      <c r="E185" s="104"/>
      <c r="F185" s="46" t="s">
        <v>9</v>
      </c>
      <c r="G185" s="46" t="s">
        <v>10</v>
      </c>
      <c r="H185" s="46" t="s">
        <v>11</v>
      </c>
      <c r="I185" s="104"/>
      <c r="J185" s="104"/>
    </row>
    <row r="186" spans="1:10">
      <c r="A186" s="5" t="s">
        <v>889</v>
      </c>
      <c r="B186" s="6">
        <v>44827.788095810189</v>
      </c>
      <c r="C186" s="5" t="s">
        <v>106</v>
      </c>
      <c r="D186" s="11"/>
      <c r="E186" s="8"/>
      <c r="F186" s="9">
        <v>6764.71</v>
      </c>
      <c r="I186" s="7" t="s">
        <v>9</v>
      </c>
      <c r="J186" s="8" t="s">
        <v>106</v>
      </c>
    </row>
    <row r="187" spans="1:10">
      <c r="A187" s="5" t="s">
        <v>889</v>
      </c>
      <c r="B187" s="6">
        <v>44827.788095810189</v>
      </c>
      <c r="C187" s="5" t="s">
        <v>888</v>
      </c>
      <c r="D187" s="11"/>
      <c r="E187" s="8"/>
      <c r="H187" s="9">
        <v>369.8</v>
      </c>
      <c r="I187" s="5" t="s">
        <v>33</v>
      </c>
      <c r="J187" s="8" t="s">
        <v>106</v>
      </c>
    </row>
    <row r="188" spans="1:10">
      <c r="A188" s="10" t="s">
        <v>15</v>
      </c>
      <c r="B188" s="3"/>
      <c r="C188" s="3"/>
      <c r="D188" s="11"/>
      <c r="E188" s="8"/>
      <c r="H188" s="9"/>
      <c r="I188" s="7"/>
      <c r="J188" s="5"/>
    </row>
    <row r="189" spans="1:10" ht="15.75">
      <c r="A189" s="12" t="s">
        <v>16</v>
      </c>
      <c r="B189" s="12" t="s">
        <v>17</v>
      </c>
      <c r="C189" s="12" t="s">
        <v>18</v>
      </c>
      <c r="D189" s="20">
        <v>111866073</v>
      </c>
      <c r="E189" s="21">
        <v>111866190</v>
      </c>
      <c r="H189" s="9"/>
      <c r="I189" s="7"/>
      <c r="J189" s="5"/>
    </row>
    <row r="190" spans="1:10">
      <c r="A190" s="5"/>
      <c r="B190" s="6"/>
      <c r="C190" s="5"/>
      <c r="D190" s="11"/>
      <c r="E190" s="8"/>
      <c r="H190" s="9"/>
      <c r="I190" s="7"/>
      <c r="J190" s="5"/>
    </row>
    <row r="191" spans="1:10">
      <c r="A191" s="5"/>
      <c r="B191" s="6"/>
      <c r="C191" s="5"/>
      <c r="D191" s="11"/>
      <c r="E191" s="8"/>
      <c r="H191" s="9"/>
      <c r="I191" s="7"/>
      <c r="J191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855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103" t="s">
        <v>0</v>
      </c>
      <c r="B194" s="103" t="s">
        <v>2</v>
      </c>
      <c r="C194" s="103" t="s">
        <v>3</v>
      </c>
      <c r="D194" s="103" t="s">
        <v>4</v>
      </c>
      <c r="E194" s="103" t="s">
        <v>5</v>
      </c>
      <c r="F194" s="105" t="s">
        <v>6</v>
      </c>
      <c r="G194" s="106"/>
      <c r="H194" s="107"/>
      <c r="I194" s="103" t="s">
        <v>7</v>
      </c>
      <c r="J194" s="103" t="s">
        <v>8</v>
      </c>
    </row>
    <row r="195" spans="1:10">
      <c r="A195" s="104"/>
      <c r="B195" s="104"/>
      <c r="C195" s="104"/>
      <c r="D195" s="104"/>
      <c r="E195" s="104"/>
      <c r="F195" s="46" t="s">
        <v>9</v>
      </c>
      <c r="G195" s="46" t="s">
        <v>10</v>
      </c>
      <c r="H195" s="46" t="s">
        <v>11</v>
      </c>
      <c r="I195" s="104"/>
      <c r="J195" s="104"/>
    </row>
    <row r="196" spans="1:10">
      <c r="A196" s="5" t="s">
        <v>887</v>
      </c>
      <c r="B196" s="6">
        <v>44828.546847800928</v>
      </c>
      <c r="C196" s="5" t="s">
        <v>106</v>
      </c>
      <c r="D196" s="11"/>
      <c r="E196" s="8"/>
      <c r="F196" s="9">
        <v>4081.35</v>
      </c>
      <c r="I196" s="7" t="s">
        <v>9</v>
      </c>
      <c r="J196" s="8" t="s">
        <v>106</v>
      </c>
    </row>
    <row r="197" spans="1:10">
      <c r="A197" s="10" t="s">
        <v>15</v>
      </c>
      <c r="B197" s="3"/>
      <c r="C197" s="3"/>
      <c r="D197" s="11"/>
      <c r="E197" s="8"/>
      <c r="H197" s="9"/>
      <c r="I197" s="7"/>
      <c r="J197" s="5"/>
    </row>
    <row r="198" spans="1:10" ht="15.75">
      <c r="A198" s="12" t="s">
        <v>16</v>
      </c>
      <c r="B198" s="12" t="s">
        <v>17</v>
      </c>
      <c r="C198" s="12" t="s">
        <v>18</v>
      </c>
      <c r="D198" s="20">
        <v>111867485</v>
      </c>
      <c r="E198" s="21">
        <v>111883158</v>
      </c>
      <c r="H198" s="9"/>
      <c r="I198" s="7"/>
      <c r="J198" s="5"/>
    </row>
    <row r="201" spans="1:10">
      <c r="A201" s="1" t="s">
        <v>0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3" t="s">
        <v>911</v>
      </c>
      <c r="B202" s="2"/>
      <c r="C202" s="2"/>
      <c r="D202" s="2"/>
      <c r="E202" s="2"/>
      <c r="F202" s="2"/>
      <c r="G202" s="2"/>
      <c r="H202" s="2"/>
      <c r="I202" s="2"/>
      <c r="J202" s="2"/>
    </row>
    <row r="203" spans="1:10">
      <c r="A203" s="103" t="s">
        <v>0</v>
      </c>
      <c r="B203" s="103" t="s">
        <v>2</v>
      </c>
      <c r="C203" s="103" t="s">
        <v>3</v>
      </c>
      <c r="D203" s="103" t="s">
        <v>4</v>
      </c>
      <c r="E203" s="103" t="s">
        <v>5</v>
      </c>
      <c r="F203" s="105" t="s">
        <v>6</v>
      </c>
      <c r="G203" s="106"/>
      <c r="H203" s="107"/>
      <c r="I203" s="103" t="s">
        <v>7</v>
      </c>
      <c r="J203" s="103" t="s">
        <v>8</v>
      </c>
    </row>
    <row r="204" spans="1:10">
      <c r="A204" s="104"/>
      <c r="B204" s="104"/>
      <c r="C204" s="104"/>
      <c r="D204" s="104"/>
      <c r="E204" s="104"/>
      <c r="F204" s="46" t="s">
        <v>9</v>
      </c>
      <c r="G204" s="46" t="s">
        <v>10</v>
      </c>
      <c r="H204" s="46" t="s">
        <v>11</v>
      </c>
      <c r="I204" s="104"/>
      <c r="J204" s="104"/>
    </row>
    <row r="205" spans="1:10">
      <c r="A205" s="5" t="s">
        <v>935</v>
      </c>
      <c r="B205" s="6">
        <v>44830.793061898148</v>
      </c>
      <c r="C205" s="5" t="s">
        <v>106</v>
      </c>
      <c r="D205" s="11"/>
      <c r="E205" s="8"/>
      <c r="F205" s="9">
        <v>6710.94</v>
      </c>
      <c r="I205" s="7" t="s">
        <v>9</v>
      </c>
      <c r="J205" s="8" t="s">
        <v>106</v>
      </c>
    </row>
    <row r="206" spans="1:10">
      <c r="A206" s="5" t="s">
        <v>935</v>
      </c>
      <c r="B206" s="6">
        <v>44830.793061898148</v>
      </c>
      <c r="C206" s="5" t="s">
        <v>106</v>
      </c>
      <c r="D206" s="11"/>
      <c r="E206" s="8"/>
      <c r="H206" s="9">
        <v>99</v>
      </c>
      <c r="I206" s="5" t="s">
        <v>33</v>
      </c>
      <c r="J206" s="8" t="s">
        <v>106</v>
      </c>
    </row>
    <row r="207" spans="1:10">
      <c r="A207" s="10" t="s">
        <v>15</v>
      </c>
      <c r="B207" s="3"/>
      <c r="C207" s="3"/>
      <c r="D207" s="11"/>
      <c r="E207" s="8"/>
      <c r="H207" s="9"/>
      <c r="I207" s="7"/>
      <c r="J207" s="8"/>
    </row>
    <row r="208" spans="1:10" ht="15.75">
      <c r="A208" s="12" t="s">
        <v>16</v>
      </c>
      <c r="B208" s="12" t="s">
        <v>17</v>
      </c>
      <c r="C208" s="12" t="s">
        <v>18</v>
      </c>
      <c r="D208" s="20">
        <v>111889390</v>
      </c>
      <c r="E208" s="21">
        <v>111889473</v>
      </c>
      <c r="H208" s="9"/>
      <c r="I208" s="7"/>
      <c r="J208" s="8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952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103" t="s">
        <v>0</v>
      </c>
      <c r="B213" s="103" t="s">
        <v>2</v>
      </c>
      <c r="C213" s="103" t="s">
        <v>3</v>
      </c>
      <c r="D213" s="103" t="s">
        <v>4</v>
      </c>
      <c r="E213" s="103" t="s">
        <v>5</v>
      </c>
      <c r="F213" s="105" t="s">
        <v>6</v>
      </c>
      <c r="G213" s="106"/>
      <c r="H213" s="107"/>
      <c r="I213" s="103" t="s">
        <v>7</v>
      </c>
      <c r="J213" s="103" t="s">
        <v>8</v>
      </c>
    </row>
    <row r="214" spans="1:10">
      <c r="A214" s="104"/>
      <c r="B214" s="104"/>
      <c r="C214" s="104"/>
      <c r="D214" s="104"/>
      <c r="E214" s="104"/>
      <c r="F214" s="46" t="s">
        <v>9</v>
      </c>
      <c r="G214" s="46" t="s">
        <v>10</v>
      </c>
      <c r="H214" s="46" t="s">
        <v>11</v>
      </c>
      <c r="I214" s="104"/>
      <c r="J214" s="104"/>
    </row>
    <row r="215" spans="1:10">
      <c r="A215" s="5" t="s">
        <v>973</v>
      </c>
      <c r="B215" s="6">
        <v>44831.788170972221</v>
      </c>
      <c r="C215" s="5" t="s">
        <v>106</v>
      </c>
      <c r="D215" s="11"/>
      <c r="E215" s="8"/>
      <c r="F215" s="9">
        <v>8834.26</v>
      </c>
      <c r="I215" s="7" t="s">
        <v>9</v>
      </c>
      <c r="J215" s="8" t="s">
        <v>106</v>
      </c>
    </row>
    <row r="216" spans="1:10">
      <c r="A216" s="10" t="s">
        <v>15</v>
      </c>
      <c r="B216" s="3"/>
      <c r="C216" s="3"/>
      <c r="D216" s="11"/>
      <c r="E216" s="8"/>
      <c r="H216" s="9"/>
      <c r="I216" s="7"/>
      <c r="J216" s="5"/>
    </row>
    <row r="217" spans="1:10" ht="15.75">
      <c r="A217" s="12" t="s">
        <v>16</v>
      </c>
      <c r="B217" s="12" t="s">
        <v>17</v>
      </c>
      <c r="C217" s="12" t="s">
        <v>18</v>
      </c>
      <c r="D217" s="20">
        <v>111897307</v>
      </c>
      <c r="E217" s="21">
        <v>111897435</v>
      </c>
      <c r="H217" s="9"/>
      <c r="I217" s="7"/>
      <c r="J217" s="5"/>
    </row>
    <row r="218" spans="1:10">
      <c r="A218" s="5"/>
      <c r="B218" s="6"/>
      <c r="C218" s="5"/>
      <c r="D218" s="11"/>
      <c r="E218" s="8"/>
      <c r="H218" s="9"/>
      <c r="I218" s="7"/>
      <c r="J218" s="5"/>
    </row>
    <row r="220" spans="1:10">
      <c r="A220" s="1" t="s">
        <v>0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3" t="s">
        <v>990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103" t="s">
        <v>0</v>
      </c>
      <c r="B222" s="103" t="s">
        <v>2</v>
      </c>
      <c r="C222" s="103" t="s">
        <v>3</v>
      </c>
      <c r="D222" s="103" t="s">
        <v>4</v>
      </c>
      <c r="E222" s="103" t="s">
        <v>5</v>
      </c>
      <c r="F222" s="105" t="s">
        <v>6</v>
      </c>
      <c r="G222" s="106"/>
      <c r="H222" s="107"/>
      <c r="I222" s="103" t="s">
        <v>7</v>
      </c>
      <c r="J222" s="103" t="s">
        <v>8</v>
      </c>
    </row>
    <row r="223" spans="1:10">
      <c r="A223" s="104"/>
      <c r="B223" s="104"/>
      <c r="C223" s="104"/>
      <c r="D223" s="104"/>
      <c r="E223" s="104"/>
      <c r="F223" s="46" t="s">
        <v>9</v>
      </c>
      <c r="G223" s="46" t="s">
        <v>10</v>
      </c>
      <c r="H223" s="46" t="s">
        <v>11</v>
      </c>
      <c r="I223" s="104"/>
      <c r="J223" s="104"/>
    </row>
    <row r="224" spans="1:10">
      <c r="A224" s="5" t="s">
        <v>1008</v>
      </c>
      <c r="B224" s="6">
        <v>44832.792121446757</v>
      </c>
      <c r="C224" s="5" t="s">
        <v>106</v>
      </c>
      <c r="D224" s="11"/>
      <c r="E224" s="8"/>
      <c r="F224" s="9">
        <v>4971.7</v>
      </c>
      <c r="I224" s="7" t="s">
        <v>9</v>
      </c>
      <c r="J224" s="8" t="s">
        <v>106</v>
      </c>
    </row>
    <row r="225" spans="1:10">
      <c r="A225" s="10" t="s">
        <v>15</v>
      </c>
      <c r="B225" s="3"/>
      <c r="C225" s="3"/>
      <c r="D225" s="11"/>
      <c r="E225" s="8"/>
      <c r="H225" s="9"/>
      <c r="I225" s="7"/>
      <c r="J225" s="8"/>
    </row>
    <row r="226" spans="1:10" ht="15.75">
      <c r="A226" s="12" t="s">
        <v>16</v>
      </c>
      <c r="B226" s="12" t="s">
        <v>17</v>
      </c>
      <c r="C226" s="12" t="s">
        <v>18</v>
      </c>
      <c r="D226" s="20">
        <v>111904995</v>
      </c>
      <c r="E226" s="21">
        <v>111905101</v>
      </c>
      <c r="H226" s="9"/>
      <c r="I226" s="7"/>
      <c r="J226" s="8"/>
    </row>
    <row r="229" spans="1:10">
      <c r="A229" s="1" t="s">
        <v>0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3" t="s">
        <v>1023</v>
      </c>
      <c r="B230" s="2"/>
      <c r="C230" s="2"/>
      <c r="D230" s="2"/>
      <c r="E230" s="2"/>
      <c r="F230" s="2"/>
      <c r="G230" s="2"/>
      <c r="H230" s="2"/>
      <c r="I230" s="2"/>
      <c r="J230" s="2"/>
    </row>
    <row r="231" spans="1:10">
      <c r="A231" s="103" t="s">
        <v>0</v>
      </c>
      <c r="B231" s="103" t="s">
        <v>2</v>
      </c>
      <c r="C231" s="103" t="s">
        <v>3</v>
      </c>
      <c r="D231" s="103" t="s">
        <v>4</v>
      </c>
      <c r="E231" s="103" t="s">
        <v>5</v>
      </c>
      <c r="F231" s="105" t="s">
        <v>6</v>
      </c>
      <c r="G231" s="106"/>
      <c r="H231" s="107"/>
      <c r="I231" s="103" t="s">
        <v>7</v>
      </c>
      <c r="J231" s="103" t="s">
        <v>8</v>
      </c>
    </row>
    <row r="232" spans="1:10">
      <c r="A232" s="104"/>
      <c r="B232" s="104"/>
      <c r="C232" s="104"/>
      <c r="D232" s="104"/>
      <c r="E232" s="104"/>
      <c r="F232" s="46" t="s">
        <v>9</v>
      </c>
      <c r="G232" s="46" t="s">
        <v>10</v>
      </c>
      <c r="H232" s="46" t="s">
        <v>11</v>
      </c>
      <c r="I232" s="104"/>
      <c r="J232" s="104"/>
    </row>
    <row r="233" spans="1:10">
      <c r="A233" s="5" t="s">
        <v>1042</v>
      </c>
      <c r="B233" s="6">
        <v>44833.789578912038</v>
      </c>
      <c r="C233" s="5" t="s">
        <v>106</v>
      </c>
      <c r="D233" s="11"/>
      <c r="E233" s="8"/>
      <c r="F233" s="9">
        <v>5887.91</v>
      </c>
      <c r="I233" s="7" t="s">
        <v>9</v>
      </c>
      <c r="J233" s="8" t="s">
        <v>106</v>
      </c>
    </row>
    <row r="234" spans="1:10">
      <c r="A234" s="5" t="s">
        <v>1042</v>
      </c>
      <c r="B234" s="6">
        <v>44833.789578912038</v>
      </c>
      <c r="C234" s="5" t="s">
        <v>106</v>
      </c>
      <c r="D234" s="11"/>
      <c r="E234" s="8"/>
      <c r="H234" s="9">
        <v>366.6</v>
      </c>
      <c r="I234" s="5" t="s">
        <v>33</v>
      </c>
      <c r="J234" s="8" t="s">
        <v>106</v>
      </c>
    </row>
    <row r="235" spans="1:10">
      <c r="A235" s="10" t="s">
        <v>15</v>
      </c>
      <c r="B235" s="3"/>
      <c r="C235" s="3"/>
      <c r="D235" s="11"/>
      <c r="E235" s="8"/>
      <c r="H235" s="9"/>
      <c r="I235" s="7"/>
      <c r="J235" s="5"/>
    </row>
    <row r="236" spans="1:10" ht="15.75">
      <c r="A236" s="12" t="s">
        <v>16</v>
      </c>
      <c r="B236" s="12" t="s">
        <v>17</v>
      </c>
      <c r="C236" s="12" t="s">
        <v>18</v>
      </c>
      <c r="D236" s="20">
        <v>111916706</v>
      </c>
      <c r="E236" s="21">
        <v>111920586</v>
      </c>
      <c r="H236" s="9"/>
      <c r="I236" s="7"/>
      <c r="J236" s="5"/>
    </row>
    <row r="239" spans="1:10">
      <c r="A239" s="1" t="s">
        <v>0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3" t="s">
        <v>1061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103" t="s">
        <v>0</v>
      </c>
      <c r="B241" s="103" t="s">
        <v>2</v>
      </c>
      <c r="C241" s="103" t="s">
        <v>3</v>
      </c>
      <c r="D241" s="103" t="s">
        <v>4</v>
      </c>
      <c r="E241" s="103" t="s">
        <v>5</v>
      </c>
      <c r="F241" s="105" t="s">
        <v>6</v>
      </c>
      <c r="G241" s="106"/>
      <c r="H241" s="107"/>
      <c r="I241" s="103" t="s">
        <v>7</v>
      </c>
      <c r="J241" s="103" t="s">
        <v>8</v>
      </c>
    </row>
    <row r="242" spans="1:10">
      <c r="A242" s="104"/>
      <c r="B242" s="104"/>
      <c r="C242" s="104"/>
      <c r="D242" s="104"/>
      <c r="E242" s="104"/>
      <c r="F242" s="46" t="s">
        <v>9</v>
      </c>
      <c r="G242" s="46" t="s">
        <v>10</v>
      </c>
      <c r="H242" s="46" t="s">
        <v>11</v>
      </c>
      <c r="I242" s="104"/>
      <c r="J242" s="104"/>
    </row>
    <row r="243" spans="1:10">
      <c r="A243" s="5" t="s">
        <v>1099</v>
      </c>
      <c r="B243" s="6">
        <v>44834.763074386574</v>
      </c>
      <c r="C243" s="5" t="s">
        <v>106</v>
      </c>
      <c r="D243" s="11"/>
      <c r="E243" s="8"/>
      <c r="F243" s="9">
        <v>8086.42</v>
      </c>
      <c r="I243" s="7" t="s">
        <v>9</v>
      </c>
      <c r="J243" s="8" t="s">
        <v>106</v>
      </c>
    </row>
    <row r="244" spans="1:10">
      <c r="A244" s="5" t="s">
        <v>1099</v>
      </c>
      <c r="B244" s="6">
        <v>44834.763074386574</v>
      </c>
      <c r="C244" s="5" t="s">
        <v>106</v>
      </c>
      <c r="D244" s="11"/>
      <c r="E244" s="8"/>
      <c r="H244" s="9">
        <v>58.1</v>
      </c>
      <c r="I244" s="5" t="s">
        <v>33</v>
      </c>
      <c r="J244" s="8" t="s">
        <v>106</v>
      </c>
    </row>
    <row r="245" spans="1:10">
      <c r="A245" s="10" t="s">
        <v>15</v>
      </c>
      <c r="B245" s="3"/>
      <c r="C245" s="3"/>
      <c r="D245" s="11"/>
      <c r="E245" s="8"/>
      <c r="H245" s="9"/>
      <c r="I245" s="5"/>
      <c r="J245" s="5"/>
    </row>
    <row r="246" spans="1:10" ht="15.75">
      <c r="A246" s="12" t="s">
        <v>16</v>
      </c>
      <c r="B246" s="12" t="s">
        <v>17</v>
      </c>
      <c r="C246" s="12" t="s">
        <v>18</v>
      </c>
      <c r="D246" s="20">
        <v>111925696</v>
      </c>
      <c r="E246" s="21">
        <v>111925968</v>
      </c>
      <c r="H246" s="9"/>
      <c r="I246" s="5"/>
      <c r="J246" s="5"/>
    </row>
    <row r="247" spans="1:10">
      <c r="A247" s="5"/>
      <c r="B247" s="6"/>
      <c r="C247" s="5"/>
      <c r="D247" s="11"/>
      <c r="E247" s="8"/>
      <c r="H247" s="9"/>
      <c r="I247" s="5"/>
      <c r="J247" s="5"/>
    </row>
    <row r="248" spans="1:10">
      <c r="A248" s="5"/>
      <c r="B248" s="6"/>
      <c r="C248" s="5"/>
      <c r="D248" s="11"/>
      <c r="E248" s="8"/>
      <c r="H248" s="9"/>
      <c r="I248" s="5"/>
      <c r="J248" s="5"/>
    </row>
    <row r="249" spans="1:10">
      <c r="A249" s="1" t="s">
        <v>0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3" t="s">
        <v>1057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77" t="s">
        <v>0</v>
      </c>
      <c r="B251" s="77" t="s">
        <v>2</v>
      </c>
      <c r="C251" s="77" t="s">
        <v>3</v>
      </c>
      <c r="D251" s="77" t="s">
        <v>4</v>
      </c>
      <c r="E251" s="77" t="s">
        <v>5</v>
      </c>
      <c r="F251" s="79" t="s">
        <v>6</v>
      </c>
      <c r="G251" s="80"/>
      <c r="H251" s="81"/>
      <c r="I251" s="77" t="s">
        <v>7</v>
      </c>
      <c r="J251" s="77" t="s">
        <v>8</v>
      </c>
    </row>
    <row r="252" spans="1:10">
      <c r="A252" s="78"/>
      <c r="B252" s="78"/>
      <c r="C252" s="78"/>
      <c r="D252" s="78"/>
      <c r="E252" s="78"/>
      <c r="F252" s="46" t="s">
        <v>9</v>
      </c>
      <c r="G252" s="46" t="s">
        <v>10</v>
      </c>
      <c r="H252" s="46" t="s">
        <v>11</v>
      </c>
      <c r="I252" s="78"/>
      <c r="J252" s="78"/>
    </row>
    <row r="253" spans="1:10">
      <c r="A253" s="5" t="s">
        <v>1098</v>
      </c>
      <c r="B253" s="6">
        <v>44835.544385671295</v>
      </c>
      <c r="C253" s="5" t="s">
        <v>106</v>
      </c>
      <c r="D253" s="11"/>
      <c r="E253" s="8"/>
      <c r="F253" s="9">
        <v>12173</v>
      </c>
      <c r="I253" s="7" t="s">
        <v>9</v>
      </c>
      <c r="J253" s="8" t="s">
        <v>106</v>
      </c>
    </row>
    <row r="254" spans="1:10">
      <c r="A254" s="10" t="s">
        <v>15</v>
      </c>
      <c r="B254" s="3"/>
      <c r="C254" s="3"/>
      <c r="D254" s="11"/>
      <c r="E254" s="8"/>
      <c r="H254" s="9"/>
      <c r="I254" s="5"/>
      <c r="J254" s="5"/>
    </row>
    <row r="255" spans="1:10" ht="15.75">
      <c r="A255" s="12" t="s">
        <v>16</v>
      </c>
      <c r="B255" s="12" t="s">
        <v>17</v>
      </c>
      <c r="C255" s="12" t="s">
        <v>18</v>
      </c>
      <c r="D255" s="20">
        <v>111925698</v>
      </c>
      <c r="E255" s="21">
        <v>111925975</v>
      </c>
      <c r="H255" s="9"/>
      <c r="I255" s="5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1131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3" t="s">
        <v>0</v>
      </c>
      <c r="B260" s="103" t="s">
        <v>2</v>
      </c>
      <c r="C260" s="103" t="s">
        <v>3</v>
      </c>
      <c r="D260" s="103" t="s">
        <v>4</v>
      </c>
      <c r="E260" s="103" t="s">
        <v>5</v>
      </c>
      <c r="F260" s="105" t="s">
        <v>6</v>
      </c>
      <c r="G260" s="106"/>
      <c r="H260" s="107"/>
      <c r="I260" s="103" t="s">
        <v>7</v>
      </c>
      <c r="J260" s="103" t="s">
        <v>8</v>
      </c>
    </row>
    <row r="261" spans="1:10">
      <c r="A261" s="104"/>
      <c r="B261" s="104"/>
      <c r="C261" s="104"/>
      <c r="D261" s="104"/>
      <c r="E261" s="104"/>
      <c r="F261" s="46" t="s">
        <v>9</v>
      </c>
      <c r="G261" s="46" t="s">
        <v>10</v>
      </c>
      <c r="H261" s="46" t="s">
        <v>11</v>
      </c>
      <c r="I261" s="104"/>
      <c r="J261" s="104"/>
    </row>
    <row r="262" spans="1:10">
      <c r="A262" s="5" t="s">
        <v>1152</v>
      </c>
      <c r="B262" s="6">
        <v>44837.789180543979</v>
      </c>
      <c r="C262" s="5" t="s">
        <v>106</v>
      </c>
      <c r="D262" s="11"/>
      <c r="E262" s="8"/>
      <c r="F262" s="9">
        <v>7978.08</v>
      </c>
      <c r="I262" s="7" t="s">
        <v>9</v>
      </c>
      <c r="J262" s="8" t="s">
        <v>106</v>
      </c>
    </row>
    <row r="263" spans="1:10">
      <c r="A263" s="5" t="s">
        <v>1152</v>
      </c>
      <c r="B263" s="6">
        <v>44837.789180543979</v>
      </c>
      <c r="C263" s="5" t="s">
        <v>106</v>
      </c>
      <c r="D263" s="11"/>
      <c r="E263" s="8"/>
      <c r="H263" s="9">
        <v>43.71</v>
      </c>
      <c r="I263" s="5" t="s">
        <v>33</v>
      </c>
      <c r="J263" s="8" t="s">
        <v>106</v>
      </c>
    </row>
    <row r="264" spans="1:10">
      <c r="A264" s="10" t="s">
        <v>15</v>
      </c>
      <c r="B264" s="3"/>
      <c r="C264" s="3"/>
      <c r="D264" s="11"/>
      <c r="E264" s="8"/>
      <c r="H264" s="9"/>
      <c r="I264" s="7"/>
      <c r="J264" s="8"/>
    </row>
    <row r="265" spans="1:10" ht="15.75">
      <c r="A265" s="12" t="s">
        <v>16</v>
      </c>
      <c r="B265" s="12" t="s">
        <v>17</v>
      </c>
      <c r="C265" s="12" t="s">
        <v>18</v>
      </c>
      <c r="D265" s="20">
        <v>111927591</v>
      </c>
      <c r="E265" s="21">
        <v>111927693</v>
      </c>
      <c r="H265" s="9"/>
      <c r="I265" s="7"/>
      <c r="J265" s="8"/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1170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3" t="s">
        <v>0</v>
      </c>
      <c r="B270" s="103" t="s">
        <v>2</v>
      </c>
      <c r="C270" s="103" t="s">
        <v>3</v>
      </c>
      <c r="D270" s="103" t="s">
        <v>4</v>
      </c>
      <c r="E270" s="103" t="s">
        <v>5</v>
      </c>
      <c r="F270" s="105" t="s">
        <v>6</v>
      </c>
      <c r="G270" s="106"/>
      <c r="H270" s="107"/>
      <c r="I270" s="103" t="s">
        <v>7</v>
      </c>
      <c r="J270" s="103" t="s">
        <v>8</v>
      </c>
    </row>
    <row r="271" spans="1:10">
      <c r="A271" s="104"/>
      <c r="B271" s="104"/>
      <c r="C271" s="104"/>
      <c r="D271" s="104"/>
      <c r="E271" s="104"/>
      <c r="F271" s="46" t="s">
        <v>9</v>
      </c>
      <c r="G271" s="46" t="s">
        <v>10</v>
      </c>
      <c r="H271" s="46" t="s">
        <v>11</v>
      </c>
      <c r="I271" s="104"/>
      <c r="J271" s="104"/>
    </row>
    <row r="272" spans="1:10">
      <c r="A272" s="5" t="s">
        <v>1189</v>
      </c>
      <c r="B272" s="6">
        <v>44838.793456828702</v>
      </c>
      <c r="C272" s="5" t="s">
        <v>106</v>
      </c>
      <c r="D272" s="11"/>
      <c r="E272" s="8"/>
      <c r="F272" s="9">
        <v>7385.48</v>
      </c>
      <c r="I272" s="7" t="s">
        <v>9</v>
      </c>
      <c r="J272" s="8" t="s">
        <v>106</v>
      </c>
    </row>
    <row r="273" spans="1:10">
      <c r="A273" s="5" t="s">
        <v>1189</v>
      </c>
      <c r="B273" s="6">
        <v>44838.793456828702</v>
      </c>
      <c r="C273" s="5" t="s">
        <v>106</v>
      </c>
      <c r="D273" s="11"/>
      <c r="E273" s="8"/>
      <c r="H273" s="9">
        <v>256.41000000000003</v>
      </c>
      <c r="I273" s="5" t="s">
        <v>33</v>
      </c>
      <c r="J273" s="8" t="s">
        <v>106</v>
      </c>
    </row>
    <row r="274" spans="1:10">
      <c r="A274" s="10" t="s">
        <v>15</v>
      </c>
      <c r="B274" s="3"/>
      <c r="C274" s="3"/>
      <c r="D274" s="11"/>
      <c r="E274" s="8"/>
      <c r="H274" s="9"/>
      <c r="I274" s="7"/>
      <c r="J274" s="8"/>
    </row>
    <row r="275" spans="1:10" ht="15.75">
      <c r="A275" s="12" t="s">
        <v>16</v>
      </c>
      <c r="B275" s="12" t="s">
        <v>17</v>
      </c>
      <c r="C275" s="12" t="s">
        <v>18</v>
      </c>
      <c r="D275" s="20">
        <v>111943844</v>
      </c>
      <c r="E275" s="21">
        <v>111951849</v>
      </c>
      <c r="H275" s="9"/>
      <c r="I275" s="7"/>
      <c r="J275" s="8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1205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3" t="s">
        <v>0</v>
      </c>
      <c r="B280" s="103" t="s">
        <v>2</v>
      </c>
      <c r="C280" s="103" t="s">
        <v>3</v>
      </c>
      <c r="D280" s="103" t="s">
        <v>4</v>
      </c>
      <c r="E280" s="103" t="s">
        <v>5</v>
      </c>
      <c r="F280" s="105" t="s">
        <v>6</v>
      </c>
      <c r="G280" s="106"/>
      <c r="H280" s="107"/>
      <c r="I280" s="103" t="s">
        <v>7</v>
      </c>
      <c r="J280" s="103" t="s">
        <v>8</v>
      </c>
    </row>
    <row r="281" spans="1:10">
      <c r="A281" s="104"/>
      <c r="B281" s="104"/>
      <c r="C281" s="104"/>
      <c r="D281" s="104"/>
      <c r="E281" s="104"/>
      <c r="F281" s="46" t="s">
        <v>9</v>
      </c>
      <c r="G281" s="46" t="s">
        <v>10</v>
      </c>
      <c r="H281" s="46" t="s">
        <v>11</v>
      </c>
      <c r="I281" s="104"/>
      <c r="J281" s="104"/>
    </row>
    <row r="282" spans="1:10">
      <c r="A282" s="5" t="s">
        <v>1224</v>
      </c>
      <c r="B282" s="6">
        <v>44839.78913193287</v>
      </c>
      <c r="C282" s="5" t="s">
        <v>106</v>
      </c>
      <c r="D282" s="11"/>
      <c r="E282" s="8"/>
      <c r="F282" s="9">
        <v>5854.43</v>
      </c>
      <c r="I282" s="7" t="s">
        <v>9</v>
      </c>
      <c r="J282" s="8" t="s">
        <v>106</v>
      </c>
    </row>
    <row r="283" spans="1:10">
      <c r="A283" s="5" t="s">
        <v>1224</v>
      </c>
      <c r="B283" s="6">
        <v>44839.78913193287</v>
      </c>
      <c r="C283" s="5" t="s">
        <v>106</v>
      </c>
      <c r="D283" s="11"/>
      <c r="E283" s="8"/>
      <c r="H283" s="9">
        <v>657.03</v>
      </c>
      <c r="I283" s="5" t="s">
        <v>33</v>
      </c>
      <c r="J283" s="8" t="s">
        <v>106</v>
      </c>
    </row>
    <row r="284" spans="1:10">
      <c r="A284" s="10" t="s">
        <v>15</v>
      </c>
      <c r="B284" s="3"/>
      <c r="C284" s="3"/>
      <c r="D284" s="11"/>
      <c r="E284" s="8"/>
      <c r="H284" s="9"/>
      <c r="I284" s="7"/>
      <c r="J284" s="8"/>
    </row>
    <row r="285" spans="1:10" ht="15.75">
      <c r="A285" s="12" t="s">
        <v>16</v>
      </c>
      <c r="B285" s="12" t="s">
        <v>17</v>
      </c>
      <c r="C285" s="12" t="s">
        <v>18</v>
      </c>
      <c r="D285" s="20">
        <v>111958375</v>
      </c>
      <c r="E285" s="21">
        <v>111958467</v>
      </c>
      <c r="H285" s="9"/>
      <c r="I285" s="7"/>
      <c r="J285" s="8"/>
    </row>
    <row r="286" spans="1:10">
      <c r="A286" s="5"/>
      <c r="B286" s="6"/>
      <c r="C286" s="5"/>
      <c r="D286" s="11"/>
      <c r="E286" s="8"/>
      <c r="H286" s="9"/>
      <c r="I286" s="7"/>
      <c r="J286" s="8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1239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3" t="s">
        <v>0</v>
      </c>
      <c r="B290" s="103" t="s">
        <v>2</v>
      </c>
      <c r="C290" s="103" t="s">
        <v>3</v>
      </c>
      <c r="D290" s="103" t="s">
        <v>4</v>
      </c>
      <c r="E290" s="103" t="s">
        <v>5</v>
      </c>
      <c r="F290" s="105" t="s">
        <v>6</v>
      </c>
      <c r="G290" s="106"/>
      <c r="H290" s="107"/>
      <c r="I290" s="103" t="s">
        <v>7</v>
      </c>
      <c r="J290" s="103" t="s">
        <v>8</v>
      </c>
    </row>
    <row r="291" spans="1:10">
      <c r="A291" s="104"/>
      <c r="B291" s="104"/>
      <c r="C291" s="104"/>
      <c r="D291" s="104"/>
      <c r="E291" s="104"/>
      <c r="F291" s="46" t="s">
        <v>9</v>
      </c>
      <c r="G291" s="46" t="s">
        <v>10</v>
      </c>
      <c r="H291" s="46" t="s">
        <v>11</v>
      </c>
      <c r="I291" s="104"/>
      <c r="J291" s="104"/>
    </row>
    <row r="292" spans="1:10">
      <c r="A292" s="5" t="s">
        <v>1257</v>
      </c>
      <c r="B292" s="6">
        <v>44840.753730810182</v>
      </c>
      <c r="C292" s="5" t="s">
        <v>106</v>
      </c>
      <c r="D292" s="11"/>
      <c r="E292" s="8"/>
      <c r="F292" s="9">
        <v>4585.3100000000004</v>
      </c>
      <c r="I292" s="7" t="s">
        <v>9</v>
      </c>
      <c r="J292" s="8" t="s">
        <v>106</v>
      </c>
    </row>
    <row r="293" spans="1:10">
      <c r="A293" s="5" t="s">
        <v>1257</v>
      </c>
      <c r="B293" s="6">
        <v>44840.753730810182</v>
      </c>
      <c r="C293" s="5" t="s">
        <v>106</v>
      </c>
      <c r="D293" s="11"/>
      <c r="E293" s="8"/>
      <c r="H293" s="9">
        <v>2475.73</v>
      </c>
      <c r="I293" s="5" t="s">
        <v>33</v>
      </c>
      <c r="J293" s="8" t="s">
        <v>106</v>
      </c>
    </row>
    <row r="294" spans="1:10">
      <c r="A294" s="10" t="s">
        <v>15</v>
      </c>
      <c r="B294" s="3"/>
      <c r="C294" s="3"/>
      <c r="D294" s="11"/>
      <c r="E294" s="8"/>
      <c r="H294" s="9"/>
      <c r="I294" s="7"/>
      <c r="J294" s="5"/>
    </row>
    <row r="295" spans="1:10" ht="15.75">
      <c r="A295" s="12" t="s">
        <v>16</v>
      </c>
      <c r="B295" s="12" t="s">
        <v>17</v>
      </c>
      <c r="C295" s="12" t="s">
        <v>18</v>
      </c>
      <c r="D295" s="20">
        <v>111968914</v>
      </c>
      <c r="E295" s="21">
        <v>111969023</v>
      </c>
      <c r="H295" s="9"/>
      <c r="I295" s="7"/>
      <c r="J295" s="5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1274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3" t="s">
        <v>0</v>
      </c>
      <c r="B300" s="103" t="s">
        <v>2</v>
      </c>
      <c r="C300" s="103" t="s">
        <v>3</v>
      </c>
      <c r="D300" s="103" t="s">
        <v>4</v>
      </c>
      <c r="E300" s="103" t="s">
        <v>5</v>
      </c>
      <c r="F300" s="105" t="s">
        <v>6</v>
      </c>
      <c r="G300" s="106"/>
      <c r="H300" s="107"/>
      <c r="I300" s="103" t="s">
        <v>7</v>
      </c>
      <c r="J300" s="103" t="s">
        <v>8</v>
      </c>
    </row>
    <row r="301" spans="1:10">
      <c r="A301" s="104"/>
      <c r="B301" s="104"/>
      <c r="C301" s="104"/>
      <c r="D301" s="104"/>
      <c r="E301" s="104"/>
      <c r="F301" s="46" t="s">
        <v>9</v>
      </c>
      <c r="G301" s="46" t="s">
        <v>10</v>
      </c>
      <c r="H301" s="46" t="s">
        <v>11</v>
      </c>
      <c r="I301" s="104"/>
      <c r="J301" s="104"/>
    </row>
    <row r="302" spans="1:10">
      <c r="A302" s="5" t="s">
        <v>1309</v>
      </c>
      <c r="B302" s="6">
        <v>44841.78751884259</v>
      </c>
      <c r="C302" s="5" t="s">
        <v>106</v>
      </c>
      <c r="D302" s="11"/>
      <c r="E302" s="8"/>
      <c r="F302" s="9">
        <v>8771.58</v>
      </c>
      <c r="I302" s="7" t="s">
        <v>9</v>
      </c>
      <c r="J302" s="8" t="s">
        <v>106</v>
      </c>
    </row>
    <row r="303" spans="1:10">
      <c r="A303" s="10" t="s">
        <v>15</v>
      </c>
      <c r="B303" s="3"/>
      <c r="C303" s="3"/>
      <c r="D303" s="11"/>
      <c r="E303" s="8"/>
      <c r="H303" s="9"/>
      <c r="I303" s="7"/>
      <c r="J303" s="5"/>
    </row>
    <row r="304" spans="1:10" ht="15.75">
      <c r="A304" s="12" t="s">
        <v>16</v>
      </c>
      <c r="B304" s="12" t="s">
        <v>17</v>
      </c>
      <c r="C304" s="12" t="s">
        <v>18</v>
      </c>
      <c r="D304" s="20">
        <v>111968915</v>
      </c>
      <c r="E304" s="21">
        <v>111969024</v>
      </c>
      <c r="H304" s="9"/>
      <c r="I304" s="7"/>
      <c r="J304" s="5"/>
    </row>
    <row r="305" spans="1:10">
      <c r="A305" s="5"/>
      <c r="B305" s="6"/>
      <c r="C305" s="5"/>
      <c r="D305" s="11"/>
      <c r="E305" s="8"/>
      <c r="H305" s="9"/>
      <c r="I305" s="7"/>
      <c r="J305" s="5"/>
    </row>
    <row r="306" spans="1:10">
      <c r="A306" s="5"/>
      <c r="B306" s="6"/>
      <c r="C306" s="5"/>
      <c r="D306" s="11"/>
      <c r="E306" s="8"/>
      <c r="H306" s="9"/>
      <c r="I306" s="7"/>
      <c r="J306" s="5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1270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3" t="s">
        <v>0</v>
      </c>
      <c r="B309" s="103" t="s">
        <v>2</v>
      </c>
      <c r="C309" s="103" t="s">
        <v>3</v>
      </c>
      <c r="D309" s="103" t="s">
        <v>4</v>
      </c>
      <c r="E309" s="103" t="s">
        <v>5</v>
      </c>
      <c r="F309" s="105" t="s">
        <v>6</v>
      </c>
      <c r="G309" s="106"/>
      <c r="H309" s="107"/>
      <c r="I309" s="103" t="s">
        <v>7</v>
      </c>
      <c r="J309" s="103" t="s">
        <v>8</v>
      </c>
    </row>
    <row r="310" spans="1:10">
      <c r="A310" s="104"/>
      <c r="B310" s="104"/>
      <c r="C310" s="104"/>
      <c r="D310" s="104"/>
      <c r="E310" s="104"/>
      <c r="F310" s="46" t="s">
        <v>9</v>
      </c>
      <c r="G310" s="46" t="s">
        <v>10</v>
      </c>
      <c r="H310" s="46" t="s">
        <v>11</v>
      </c>
      <c r="I310" s="104"/>
      <c r="J310" s="104"/>
    </row>
    <row r="311" spans="1:10">
      <c r="A311" s="5" t="s">
        <v>1308</v>
      </c>
      <c r="B311" s="6">
        <v>44842.545276493052</v>
      </c>
      <c r="C311" s="5" t="s">
        <v>106</v>
      </c>
      <c r="D311" s="11"/>
      <c r="E311" s="8"/>
      <c r="F311" s="9">
        <v>4727.32</v>
      </c>
      <c r="I311" s="7" t="s">
        <v>9</v>
      </c>
      <c r="J311" s="8" t="s">
        <v>106</v>
      </c>
    </row>
    <row r="312" spans="1:10">
      <c r="A312" s="10" t="s">
        <v>15</v>
      </c>
      <c r="B312" s="3"/>
      <c r="C312" s="3"/>
      <c r="D312" s="11"/>
      <c r="E312" s="8"/>
      <c r="H312" s="9"/>
      <c r="I312" s="7"/>
      <c r="J312" s="5"/>
    </row>
    <row r="313" spans="1:10" ht="15.75">
      <c r="A313" s="12" t="s">
        <v>16</v>
      </c>
      <c r="B313" s="12" t="s">
        <v>17</v>
      </c>
      <c r="C313" s="12" t="s">
        <v>18</v>
      </c>
      <c r="D313" s="20">
        <v>111976922</v>
      </c>
      <c r="E313" s="21">
        <v>111977111</v>
      </c>
      <c r="H313" s="9"/>
      <c r="I313" s="7"/>
      <c r="J313" s="5"/>
    </row>
    <row r="316" spans="1:10">
      <c r="A316" s="1" t="s">
        <v>0</v>
      </c>
      <c r="B316" s="2"/>
      <c r="C316" s="2"/>
      <c r="D316" s="2"/>
      <c r="E316" s="2"/>
      <c r="F316" s="2"/>
      <c r="G316" s="2"/>
      <c r="H316" s="2"/>
      <c r="I316" s="2"/>
      <c r="J316" s="2"/>
    </row>
    <row r="317" spans="1:10">
      <c r="A317" s="3" t="s">
        <v>1337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103" t="s">
        <v>0</v>
      </c>
      <c r="B318" s="103" t="s">
        <v>2</v>
      </c>
      <c r="C318" s="103" t="s">
        <v>3</v>
      </c>
      <c r="D318" s="103" t="s">
        <v>4</v>
      </c>
      <c r="E318" s="103" t="s">
        <v>5</v>
      </c>
      <c r="F318" s="105" t="s">
        <v>6</v>
      </c>
      <c r="G318" s="106"/>
      <c r="H318" s="107"/>
      <c r="I318" s="103" t="s">
        <v>7</v>
      </c>
      <c r="J318" s="103" t="s">
        <v>8</v>
      </c>
    </row>
    <row r="319" spans="1:10">
      <c r="A319" s="104"/>
      <c r="B319" s="104"/>
      <c r="C319" s="104"/>
      <c r="D319" s="104"/>
      <c r="E319" s="104"/>
      <c r="F319" s="46" t="s">
        <v>9</v>
      </c>
      <c r="G319" s="46" t="s">
        <v>10</v>
      </c>
      <c r="H319" s="46" t="s">
        <v>11</v>
      </c>
      <c r="I319" s="104"/>
      <c r="J319" s="104"/>
    </row>
    <row r="320" spans="1:10">
      <c r="A320" s="5" t="s">
        <v>1358</v>
      </c>
      <c r="B320" s="6">
        <v>44844.792364594905</v>
      </c>
      <c r="C320" s="5" t="s">
        <v>106</v>
      </c>
      <c r="D320" s="11"/>
      <c r="E320" s="8"/>
      <c r="F320" s="9">
        <v>4692.26</v>
      </c>
      <c r="I320" s="7" t="s">
        <v>9</v>
      </c>
      <c r="J320" s="8" t="s">
        <v>106</v>
      </c>
    </row>
    <row r="321" spans="1:10">
      <c r="A321" s="5" t="s">
        <v>1358</v>
      </c>
      <c r="B321" s="6">
        <v>44844.792364594905</v>
      </c>
      <c r="C321" s="5" t="s">
        <v>106</v>
      </c>
      <c r="D321" s="11"/>
      <c r="E321" s="8"/>
      <c r="H321" s="9">
        <v>175.08</v>
      </c>
      <c r="I321" s="5" t="s">
        <v>33</v>
      </c>
      <c r="J321" s="8" t="s">
        <v>106</v>
      </c>
    </row>
    <row r="322" spans="1:10">
      <c r="A322" s="10" t="s">
        <v>15</v>
      </c>
      <c r="B322" s="3"/>
      <c r="C322" s="3"/>
      <c r="D322" s="11"/>
      <c r="E322" s="8"/>
      <c r="H322" s="9"/>
      <c r="I322" s="7"/>
      <c r="J322" s="5"/>
    </row>
    <row r="323" spans="1:10" ht="15.75">
      <c r="A323" s="12" t="s">
        <v>16</v>
      </c>
      <c r="B323" s="12" t="s">
        <v>17</v>
      </c>
      <c r="C323" s="12" t="s">
        <v>18</v>
      </c>
      <c r="D323" s="20">
        <v>111983688</v>
      </c>
      <c r="E323" s="21">
        <v>111983740</v>
      </c>
      <c r="H323" s="9"/>
      <c r="I323" s="7"/>
      <c r="J323" s="5"/>
    </row>
    <row r="326" spans="1:10">
      <c r="A326" s="1" t="s">
        <v>0</v>
      </c>
      <c r="B326" s="2"/>
      <c r="C326" s="2"/>
      <c r="D326" s="2"/>
      <c r="E326" s="2"/>
      <c r="F326" s="2"/>
      <c r="G326" s="2"/>
      <c r="H326" s="2"/>
      <c r="I326" s="2"/>
      <c r="J326" s="2"/>
    </row>
    <row r="327" spans="1:10">
      <c r="A327" s="3" t="s">
        <v>1374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103" t="s">
        <v>0</v>
      </c>
      <c r="B328" s="103" t="s">
        <v>2</v>
      </c>
      <c r="C328" s="103" t="s">
        <v>3</v>
      </c>
      <c r="D328" s="103" t="s">
        <v>4</v>
      </c>
      <c r="E328" s="103" t="s">
        <v>5</v>
      </c>
      <c r="F328" s="105" t="s">
        <v>6</v>
      </c>
      <c r="G328" s="106"/>
      <c r="H328" s="107"/>
      <c r="I328" s="103" t="s">
        <v>7</v>
      </c>
      <c r="J328" s="103" t="s">
        <v>8</v>
      </c>
    </row>
    <row r="329" spans="1:10">
      <c r="A329" s="104"/>
      <c r="B329" s="104"/>
      <c r="C329" s="104"/>
      <c r="D329" s="104"/>
      <c r="E329" s="104"/>
      <c r="F329" s="46" t="s">
        <v>9</v>
      </c>
      <c r="G329" s="46" t="s">
        <v>10</v>
      </c>
      <c r="H329" s="46" t="s">
        <v>11</v>
      </c>
      <c r="I329" s="104"/>
      <c r="J329" s="104"/>
    </row>
    <row r="330" spans="1:10">
      <c r="A330" s="5" t="s">
        <v>1399</v>
      </c>
      <c r="B330" s="6">
        <v>44845.792784583333</v>
      </c>
      <c r="C330" s="5" t="s">
        <v>106</v>
      </c>
      <c r="D330" s="11"/>
      <c r="E330" s="8"/>
      <c r="F330" s="9">
        <v>5270.12</v>
      </c>
      <c r="I330" s="7" t="s">
        <v>9</v>
      </c>
      <c r="J330" s="8" t="s">
        <v>106</v>
      </c>
    </row>
    <row r="331" spans="1:10">
      <c r="A331" s="10" t="s">
        <v>15</v>
      </c>
      <c r="B331" s="3"/>
      <c r="C331" s="3"/>
      <c r="D331" s="11"/>
      <c r="E331" s="8"/>
      <c r="H331" s="9"/>
      <c r="I331" s="7"/>
      <c r="J331" s="5"/>
    </row>
    <row r="332" spans="1:10" ht="15.75">
      <c r="A332" s="12" t="s">
        <v>16</v>
      </c>
      <c r="B332" s="12" t="s">
        <v>17</v>
      </c>
      <c r="C332" s="12" t="s">
        <v>18</v>
      </c>
      <c r="D332" s="20">
        <v>111991468</v>
      </c>
      <c r="E332" s="21">
        <v>111991616</v>
      </c>
      <c r="H332" s="9"/>
      <c r="I332" s="7"/>
      <c r="J332" s="5"/>
    </row>
    <row r="335" spans="1:10">
      <c r="A335" s="1" t="s">
        <v>0</v>
      </c>
      <c r="B335" s="2"/>
      <c r="C335" s="2"/>
      <c r="D335" s="2"/>
      <c r="E335" s="2"/>
      <c r="F335" s="2"/>
      <c r="G335" s="2"/>
      <c r="H335" s="2"/>
      <c r="I335" s="2"/>
      <c r="J335" s="2"/>
    </row>
    <row r="336" spans="1:10">
      <c r="A336" s="3" t="s">
        <v>1415</v>
      </c>
      <c r="B336" s="2"/>
      <c r="C336" s="2"/>
      <c r="D336" s="2"/>
      <c r="E336" s="2"/>
      <c r="F336" s="2"/>
      <c r="G336" s="2"/>
      <c r="H336" s="2"/>
      <c r="I336" s="2"/>
      <c r="J336" s="2"/>
    </row>
    <row r="337" spans="1:10">
      <c r="A337" s="103" t="s">
        <v>0</v>
      </c>
      <c r="B337" s="103" t="s">
        <v>2</v>
      </c>
      <c r="C337" s="103" t="s">
        <v>3</v>
      </c>
      <c r="D337" s="103" t="s">
        <v>4</v>
      </c>
      <c r="E337" s="103" t="s">
        <v>5</v>
      </c>
      <c r="F337" s="105" t="s">
        <v>6</v>
      </c>
      <c r="G337" s="106"/>
      <c r="H337" s="107"/>
      <c r="I337" s="103" t="s">
        <v>7</v>
      </c>
      <c r="J337" s="103" t="s">
        <v>8</v>
      </c>
    </row>
    <row r="338" spans="1:10">
      <c r="A338" s="104"/>
      <c r="B338" s="104"/>
      <c r="C338" s="104"/>
      <c r="D338" s="104"/>
      <c r="E338" s="104"/>
      <c r="F338" s="46" t="s">
        <v>9</v>
      </c>
      <c r="G338" s="46" t="s">
        <v>10</v>
      </c>
      <c r="H338" s="46" t="s">
        <v>11</v>
      </c>
      <c r="I338" s="104"/>
      <c r="J338" s="104"/>
    </row>
    <row r="339" spans="1:10">
      <c r="A339" s="5" t="s">
        <v>1435</v>
      </c>
      <c r="B339" s="6">
        <v>44846.792228888888</v>
      </c>
      <c r="C339" s="5" t="s">
        <v>106</v>
      </c>
      <c r="D339" s="11"/>
      <c r="E339" s="8"/>
      <c r="F339" s="9">
        <v>5929.19</v>
      </c>
      <c r="I339" s="7" t="s">
        <v>9</v>
      </c>
      <c r="J339" s="8" t="s">
        <v>106</v>
      </c>
    </row>
    <row r="340" spans="1:10">
      <c r="A340" s="10" t="s">
        <v>15</v>
      </c>
      <c r="B340" s="3"/>
      <c r="C340" s="3"/>
      <c r="D340" s="11"/>
      <c r="E340" s="8"/>
      <c r="H340" s="9"/>
      <c r="I340" s="7"/>
      <c r="J340" s="8"/>
    </row>
    <row r="341" spans="1:10" ht="15.75">
      <c r="A341" s="12" t="s">
        <v>16</v>
      </c>
      <c r="B341" s="12" t="s">
        <v>17</v>
      </c>
      <c r="C341" s="12" t="s">
        <v>18</v>
      </c>
      <c r="D341" s="20">
        <v>112000458</v>
      </c>
      <c r="E341" s="21">
        <v>112000583</v>
      </c>
      <c r="H341" s="9"/>
      <c r="I341" s="7"/>
      <c r="J341" s="8"/>
    </row>
    <row r="344" spans="1:10">
      <c r="A344" s="1" t="s">
        <v>0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3" t="s">
        <v>1451</v>
      </c>
      <c r="B345" s="2"/>
      <c r="C345" s="2"/>
      <c r="D345" s="2"/>
      <c r="E345" s="2"/>
      <c r="F345" s="2"/>
      <c r="G345" s="2"/>
      <c r="H345" s="2"/>
      <c r="I345" s="2"/>
      <c r="J345" s="2"/>
    </row>
    <row r="346" spans="1:10">
      <c r="A346" s="103" t="s">
        <v>0</v>
      </c>
      <c r="B346" s="103" t="s">
        <v>2</v>
      </c>
      <c r="C346" s="103" t="s">
        <v>3</v>
      </c>
      <c r="D346" s="103" t="s">
        <v>4</v>
      </c>
      <c r="E346" s="103" t="s">
        <v>5</v>
      </c>
      <c r="F346" s="105" t="s">
        <v>6</v>
      </c>
      <c r="G346" s="106"/>
      <c r="H346" s="107"/>
      <c r="I346" s="103" t="s">
        <v>7</v>
      </c>
      <c r="J346" s="103" t="s">
        <v>8</v>
      </c>
    </row>
    <row r="347" spans="1:10">
      <c r="A347" s="104"/>
      <c r="B347" s="104"/>
      <c r="C347" s="104"/>
      <c r="D347" s="104"/>
      <c r="E347" s="104"/>
      <c r="F347" s="46" t="s">
        <v>9</v>
      </c>
      <c r="G347" s="46" t="s">
        <v>10</v>
      </c>
      <c r="H347" s="46" t="s">
        <v>11</v>
      </c>
      <c r="I347" s="104"/>
      <c r="J347" s="104"/>
    </row>
    <row r="348" spans="1:10">
      <c r="A348" s="5" t="s">
        <v>1472</v>
      </c>
      <c r="B348" s="6">
        <v>44847.759412083331</v>
      </c>
      <c r="C348" s="5" t="s">
        <v>106</v>
      </c>
      <c r="D348" s="11"/>
      <c r="E348" s="8"/>
      <c r="F348" s="9">
        <v>7857.76</v>
      </c>
      <c r="I348" s="7" t="s">
        <v>9</v>
      </c>
      <c r="J348" s="8" t="s">
        <v>106</v>
      </c>
    </row>
    <row r="349" spans="1:10">
      <c r="A349" s="5" t="s">
        <v>1472</v>
      </c>
      <c r="B349" s="6">
        <v>44847.759412083331</v>
      </c>
      <c r="C349" s="5" t="s">
        <v>106</v>
      </c>
      <c r="D349" s="11"/>
      <c r="E349" s="8"/>
      <c r="H349" s="9">
        <v>25.5</v>
      </c>
      <c r="I349" s="7" t="s">
        <v>1132</v>
      </c>
      <c r="J349" s="8" t="s">
        <v>106</v>
      </c>
    </row>
    <row r="350" spans="1:10">
      <c r="A350" s="10" t="s">
        <v>15</v>
      </c>
      <c r="B350" s="3"/>
      <c r="C350" s="3"/>
      <c r="D350" s="11"/>
      <c r="E350" s="8"/>
      <c r="H350" s="9"/>
      <c r="I350" s="7"/>
      <c r="J350" s="8"/>
    </row>
    <row r="351" spans="1:10" ht="15.75">
      <c r="A351" s="12" t="s">
        <v>16</v>
      </c>
      <c r="B351" s="12" t="s">
        <v>17</v>
      </c>
      <c r="C351" s="12" t="s">
        <v>18</v>
      </c>
      <c r="D351" s="20">
        <v>112010792</v>
      </c>
      <c r="E351" s="21">
        <v>112010921</v>
      </c>
      <c r="H351" s="9"/>
      <c r="I351" s="7"/>
      <c r="J351" s="8"/>
    </row>
    <row r="354" spans="1:10">
      <c r="A354" s="1" t="s">
        <v>0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3" t="s">
        <v>1496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103" t="s">
        <v>0</v>
      </c>
      <c r="B356" s="103" t="s">
        <v>2</v>
      </c>
      <c r="C356" s="103" t="s">
        <v>3</v>
      </c>
      <c r="D356" s="103" t="s">
        <v>4</v>
      </c>
      <c r="E356" s="103" t="s">
        <v>5</v>
      </c>
      <c r="F356" s="105" t="s">
        <v>6</v>
      </c>
      <c r="G356" s="106"/>
      <c r="H356" s="107"/>
      <c r="I356" s="103" t="s">
        <v>7</v>
      </c>
      <c r="J356" s="103" t="s">
        <v>8</v>
      </c>
    </row>
    <row r="357" spans="1:10">
      <c r="A357" s="104"/>
      <c r="B357" s="104"/>
      <c r="C357" s="104"/>
      <c r="D357" s="104"/>
      <c r="E357" s="104"/>
      <c r="F357" s="46" t="s">
        <v>9</v>
      </c>
      <c r="G357" s="46" t="s">
        <v>10</v>
      </c>
      <c r="H357" s="46" t="s">
        <v>11</v>
      </c>
      <c r="I357" s="104"/>
      <c r="J357" s="104"/>
    </row>
    <row r="358" spans="1:10">
      <c r="A358" s="5" t="s">
        <v>1536</v>
      </c>
      <c r="B358" s="6">
        <v>44848.791802129628</v>
      </c>
      <c r="C358" s="5" t="s">
        <v>106</v>
      </c>
      <c r="D358" s="11"/>
      <c r="E358" s="8"/>
      <c r="F358" s="9">
        <v>5449.95</v>
      </c>
      <c r="I358" s="7" t="s">
        <v>9</v>
      </c>
      <c r="J358" s="8" t="s">
        <v>106</v>
      </c>
    </row>
    <row r="359" spans="1:10">
      <c r="A359" s="5" t="s">
        <v>1536</v>
      </c>
      <c r="B359" s="6">
        <v>44848.791802129628</v>
      </c>
      <c r="C359" s="5" t="s">
        <v>106</v>
      </c>
      <c r="D359" s="11"/>
      <c r="E359" s="8"/>
      <c r="H359" s="9">
        <v>1723.94</v>
      </c>
      <c r="I359" s="5" t="s">
        <v>33</v>
      </c>
      <c r="J359" s="8" t="s">
        <v>106</v>
      </c>
    </row>
    <row r="360" spans="1:10">
      <c r="A360" s="10" t="s">
        <v>15</v>
      </c>
      <c r="B360" s="3"/>
      <c r="C360" s="3"/>
      <c r="D360" s="11"/>
      <c r="E360" s="8"/>
      <c r="H360" s="9"/>
      <c r="I360" s="7"/>
      <c r="J360" s="8"/>
    </row>
    <row r="361" spans="1:10" ht="15.75">
      <c r="A361" s="12" t="s">
        <v>16</v>
      </c>
      <c r="B361" s="12" t="s">
        <v>17</v>
      </c>
      <c r="C361" s="12" t="s">
        <v>18</v>
      </c>
      <c r="D361" s="20">
        <v>112010796</v>
      </c>
      <c r="E361" s="21">
        <v>112010922</v>
      </c>
      <c r="H361" s="9"/>
      <c r="I361" s="7"/>
      <c r="J361" s="8"/>
    </row>
    <row r="362" spans="1:10">
      <c r="A362" s="5"/>
      <c r="B362" s="6"/>
      <c r="C362" s="5"/>
      <c r="D362" s="11"/>
      <c r="E362" s="8"/>
      <c r="H362" s="9"/>
      <c r="I362" s="7"/>
      <c r="J362" s="8"/>
    </row>
    <row r="363" spans="1:10">
      <c r="A363" s="5"/>
      <c r="B363" s="6"/>
      <c r="C363" s="5"/>
      <c r="D363" s="11"/>
      <c r="E363" s="8"/>
      <c r="H363" s="9"/>
      <c r="I363" s="7"/>
      <c r="J363" s="8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1491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3" t="s">
        <v>0</v>
      </c>
      <c r="B366" s="103" t="s">
        <v>2</v>
      </c>
      <c r="C366" s="103" t="s">
        <v>3</v>
      </c>
      <c r="D366" s="103" t="s">
        <v>4</v>
      </c>
      <c r="E366" s="103" t="s">
        <v>5</v>
      </c>
      <c r="F366" s="105" t="s">
        <v>6</v>
      </c>
      <c r="G366" s="106"/>
      <c r="H366" s="107"/>
      <c r="I366" s="103" t="s">
        <v>7</v>
      </c>
      <c r="J366" s="103" t="s">
        <v>8</v>
      </c>
    </row>
    <row r="367" spans="1:10">
      <c r="A367" s="104"/>
      <c r="B367" s="104"/>
      <c r="C367" s="104"/>
      <c r="D367" s="104"/>
      <c r="E367" s="104"/>
      <c r="F367" s="46" t="s">
        <v>9</v>
      </c>
      <c r="G367" s="46" t="s">
        <v>10</v>
      </c>
      <c r="H367" s="46" t="s">
        <v>11</v>
      </c>
      <c r="I367" s="104"/>
      <c r="J367" s="104"/>
    </row>
    <row r="368" spans="1:10">
      <c r="A368" s="5" t="s">
        <v>1535</v>
      </c>
      <c r="B368" s="6">
        <v>44849.559108171299</v>
      </c>
      <c r="C368" s="5" t="s">
        <v>106</v>
      </c>
      <c r="D368" s="11"/>
      <c r="E368" s="8"/>
      <c r="F368" s="9">
        <v>7127.78</v>
      </c>
      <c r="I368" s="7" t="s">
        <v>9</v>
      </c>
      <c r="J368" s="8" t="s">
        <v>106</v>
      </c>
    </row>
    <row r="369" spans="1:10">
      <c r="A369" s="5" t="s">
        <v>1535</v>
      </c>
      <c r="B369" s="6">
        <v>44849.559108171299</v>
      </c>
      <c r="C369" s="5" t="s">
        <v>106</v>
      </c>
      <c r="D369" s="11"/>
      <c r="E369" s="8"/>
      <c r="H369" s="9">
        <v>83.64</v>
      </c>
      <c r="I369" s="7" t="s">
        <v>1132</v>
      </c>
      <c r="J369" s="8" t="s">
        <v>106</v>
      </c>
    </row>
    <row r="370" spans="1:10">
      <c r="A370" s="10" t="s">
        <v>15</v>
      </c>
      <c r="B370" s="3"/>
      <c r="C370" s="3"/>
      <c r="D370" s="11"/>
      <c r="E370" s="8"/>
      <c r="H370" s="9"/>
      <c r="I370" s="7"/>
      <c r="J370" s="8"/>
    </row>
    <row r="371" spans="1:10" ht="15.75">
      <c r="A371" s="12" t="s">
        <v>16</v>
      </c>
      <c r="B371" s="12" t="s">
        <v>17</v>
      </c>
      <c r="C371" s="12" t="s">
        <v>18</v>
      </c>
      <c r="D371" s="20">
        <v>112020940</v>
      </c>
      <c r="E371" s="21">
        <v>112021011</v>
      </c>
      <c r="H371" s="9"/>
      <c r="I371" s="7"/>
      <c r="J371" s="8"/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1564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103" t="s">
        <v>0</v>
      </c>
      <c r="B376" s="103" t="s">
        <v>2</v>
      </c>
      <c r="C376" s="103" t="s">
        <v>3</v>
      </c>
      <c r="D376" s="103" t="s">
        <v>4</v>
      </c>
      <c r="E376" s="103" t="s">
        <v>5</v>
      </c>
      <c r="F376" s="105" t="s">
        <v>6</v>
      </c>
      <c r="G376" s="106"/>
      <c r="H376" s="107"/>
      <c r="I376" s="103" t="s">
        <v>7</v>
      </c>
      <c r="J376" s="103" t="s">
        <v>8</v>
      </c>
    </row>
    <row r="377" spans="1:10">
      <c r="A377" s="104"/>
      <c r="B377" s="104"/>
      <c r="C377" s="104"/>
      <c r="D377" s="104"/>
      <c r="E377" s="104"/>
      <c r="F377" s="46" t="s">
        <v>9</v>
      </c>
      <c r="G377" s="46" t="s">
        <v>10</v>
      </c>
      <c r="H377" s="46" t="s">
        <v>11</v>
      </c>
      <c r="I377" s="104"/>
      <c r="J377" s="104"/>
    </row>
    <row r="378" spans="1:10">
      <c r="A378" s="5" t="s">
        <v>1586</v>
      </c>
      <c r="B378" s="6">
        <v>44851.793397453701</v>
      </c>
      <c r="C378" s="5" t="s">
        <v>106</v>
      </c>
      <c r="D378" s="11"/>
      <c r="E378" s="8"/>
      <c r="F378" s="9">
        <v>10004.540000000001</v>
      </c>
      <c r="I378" s="7" t="s">
        <v>9</v>
      </c>
      <c r="J378" s="8" t="s">
        <v>106</v>
      </c>
    </row>
    <row r="379" spans="1:10">
      <c r="A379" s="5" t="s">
        <v>1586</v>
      </c>
      <c r="B379" s="6">
        <v>44851.793397453701</v>
      </c>
      <c r="C379" s="5" t="s">
        <v>106</v>
      </c>
      <c r="D379" s="11"/>
      <c r="E379" s="8"/>
      <c r="H379" s="9">
        <v>214.1</v>
      </c>
      <c r="I379" s="5" t="s">
        <v>33</v>
      </c>
      <c r="J379" s="8" t="s">
        <v>106</v>
      </c>
    </row>
    <row r="380" spans="1:10">
      <c r="A380" s="10" t="s">
        <v>15</v>
      </c>
      <c r="B380" s="3"/>
      <c r="C380" s="3"/>
      <c r="D380" s="11"/>
      <c r="E380" s="8"/>
      <c r="H380" s="9"/>
      <c r="I380" s="7"/>
      <c r="J380" s="5"/>
    </row>
    <row r="381" spans="1:10" ht="15.75">
      <c r="A381" s="12" t="s">
        <v>16</v>
      </c>
      <c r="B381" s="12" t="s">
        <v>17</v>
      </c>
      <c r="C381" s="12" t="s">
        <v>18</v>
      </c>
      <c r="D381" s="20">
        <v>112026158</v>
      </c>
      <c r="E381" s="21">
        <v>112027995</v>
      </c>
      <c r="H381" s="9"/>
      <c r="I381" s="7"/>
      <c r="J381" s="5"/>
    </row>
    <row r="384" spans="1:10">
      <c r="A384" s="1" t="s">
        <v>0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3" t="s">
        <v>1603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103" t="s">
        <v>0</v>
      </c>
      <c r="B386" s="103" t="s">
        <v>2</v>
      </c>
      <c r="C386" s="103" t="s">
        <v>3</v>
      </c>
      <c r="D386" s="103" t="s">
        <v>4</v>
      </c>
      <c r="E386" s="103" t="s">
        <v>5</v>
      </c>
      <c r="F386" s="105" t="s">
        <v>6</v>
      </c>
      <c r="G386" s="106"/>
      <c r="H386" s="107"/>
      <c r="I386" s="103" t="s">
        <v>7</v>
      </c>
      <c r="J386" s="103" t="s">
        <v>8</v>
      </c>
    </row>
    <row r="387" spans="1:10">
      <c r="A387" s="104"/>
      <c r="B387" s="104"/>
      <c r="C387" s="104"/>
      <c r="D387" s="104"/>
      <c r="E387" s="104"/>
      <c r="F387" s="46" t="s">
        <v>9</v>
      </c>
      <c r="G387" s="46" t="s">
        <v>10</v>
      </c>
      <c r="H387" s="46" t="s">
        <v>11</v>
      </c>
      <c r="I387" s="104"/>
      <c r="J387" s="104"/>
    </row>
    <row r="388" spans="1:10">
      <c r="A388" s="5" t="s">
        <v>1624</v>
      </c>
      <c r="B388" s="6">
        <v>44852.789025057871</v>
      </c>
      <c r="C388" s="5" t="s">
        <v>106</v>
      </c>
      <c r="D388" s="11"/>
      <c r="E388" s="8"/>
      <c r="F388" s="9">
        <v>7053.99</v>
      </c>
      <c r="I388" s="7" t="s">
        <v>9</v>
      </c>
      <c r="J388" s="8" t="s">
        <v>106</v>
      </c>
    </row>
    <row r="389" spans="1:10">
      <c r="A389" s="5" t="s">
        <v>1624</v>
      </c>
      <c r="B389" s="6">
        <v>44852.789025057871</v>
      </c>
      <c r="C389" s="5" t="s">
        <v>106</v>
      </c>
      <c r="D389" s="11"/>
      <c r="E389" s="8"/>
      <c r="H389" s="9">
        <v>460</v>
      </c>
      <c r="I389" s="7" t="s">
        <v>1132</v>
      </c>
      <c r="J389" s="8" t="s">
        <v>106</v>
      </c>
    </row>
    <row r="390" spans="1:10">
      <c r="A390" s="10" t="s">
        <v>15</v>
      </c>
      <c r="B390" s="3"/>
      <c r="C390" s="3"/>
      <c r="D390" s="11"/>
      <c r="E390" s="8"/>
      <c r="F390" s="7"/>
      <c r="G390" s="5"/>
      <c r="H390" s="9"/>
      <c r="I390" s="5"/>
      <c r="J390" s="7"/>
    </row>
    <row r="391" spans="1:10">
      <c r="A391" s="12" t="s">
        <v>16</v>
      </c>
      <c r="B391" s="12" t="s">
        <v>17</v>
      </c>
      <c r="C391" s="12" t="s">
        <v>18</v>
      </c>
      <c r="D391" s="11"/>
      <c r="E391" s="8"/>
      <c r="F391" s="7"/>
      <c r="G391" s="5"/>
      <c r="H391" s="9"/>
      <c r="I391" s="5"/>
      <c r="J391" s="7"/>
    </row>
  </sheetData>
  <mergeCells count="320">
    <mergeCell ref="I376:I377"/>
    <mergeCell ref="J376:J377"/>
    <mergeCell ref="A376:A377"/>
    <mergeCell ref="B376:B377"/>
    <mergeCell ref="C376:C377"/>
    <mergeCell ref="D376:D377"/>
    <mergeCell ref="E376:E377"/>
    <mergeCell ref="F376:H376"/>
    <mergeCell ref="A309:A310"/>
    <mergeCell ref="B309:B310"/>
    <mergeCell ref="C309:C310"/>
    <mergeCell ref="D309:D310"/>
    <mergeCell ref="E309:E310"/>
    <mergeCell ref="F309:H309"/>
    <mergeCell ref="I309:I310"/>
    <mergeCell ref="J309:J310"/>
    <mergeCell ref="I346:I347"/>
    <mergeCell ref="J346:J347"/>
    <mergeCell ref="A346:A347"/>
    <mergeCell ref="B346:B347"/>
    <mergeCell ref="C346:C347"/>
    <mergeCell ref="D346:D347"/>
    <mergeCell ref="E346:E347"/>
    <mergeCell ref="F346:H346"/>
    <mergeCell ref="I337:I338"/>
    <mergeCell ref="J337:J338"/>
    <mergeCell ref="A337:A338"/>
    <mergeCell ref="B337:B338"/>
    <mergeCell ref="C337:C338"/>
    <mergeCell ref="D337:D338"/>
    <mergeCell ref="E337:E338"/>
    <mergeCell ref="F337:H337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318:I319"/>
    <mergeCell ref="J318:J319"/>
    <mergeCell ref="A318:A319"/>
    <mergeCell ref="B318:B319"/>
    <mergeCell ref="C318:C319"/>
    <mergeCell ref="D318:D319"/>
    <mergeCell ref="E318:E319"/>
    <mergeCell ref="F318:H318"/>
    <mergeCell ref="I203:I204"/>
    <mergeCell ref="J203:J204"/>
    <mergeCell ref="A203:A204"/>
    <mergeCell ref="I231:I232"/>
    <mergeCell ref="J231:J232"/>
    <mergeCell ref="A231:A232"/>
    <mergeCell ref="B231:B232"/>
    <mergeCell ref="C231:C232"/>
    <mergeCell ref="D231:D232"/>
    <mergeCell ref="E231:E232"/>
    <mergeCell ref="F231:H231"/>
    <mergeCell ref="I222:I223"/>
    <mergeCell ref="J222:J223"/>
    <mergeCell ref="A222:A223"/>
    <mergeCell ref="B222:B223"/>
    <mergeCell ref="C222:C223"/>
    <mergeCell ref="D222:D223"/>
    <mergeCell ref="E222:E223"/>
    <mergeCell ref="F222:H222"/>
    <mergeCell ref="I213:I214"/>
    <mergeCell ref="J213:J214"/>
    <mergeCell ref="A213:A214"/>
    <mergeCell ref="B213:B214"/>
    <mergeCell ref="C213:C214"/>
    <mergeCell ref="D213:D214"/>
    <mergeCell ref="E213:E214"/>
    <mergeCell ref="F213:H213"/>
    <mergeCell ref="B203:B204"/>
    <mergeCell ref="C203:C204"/>
    <mergeCell ref="D203:D204"/>
    <mergeCell ref="E203:E204"/>
    <mergeCell ref="F203:H203"/>
    <mergeCell ref="F194:H194"/>
    <mergeCell ref="E184:E185"/>
    <mergeCell ref="A194:A195"/>
    <mergeCell ref="B194:B195"/>
    <mergeCell ref="C184:C185"/>
    <mergeCell ref="D184:D185"/>
    <mergeCell ref="C194:C195"/>
    <mergeCell ref="D194:D195"/>
    <mergeCell ref="E194:E195"/>
    <mergeCell ref="A184:A185"/>
    <mergeCell ref="B184:B185"/>
    <mergeCell ref="A108:A109"/>
    <mergeCell ref="B108:B109"/>
    <mergeCell ref="C108:C109"/>
    <mergeCell ref="D108:D109"/>
    <mergeCell ref="A175:A176"/>
    <mergeCell ref="B175:B176"/>
    <mergeCell ref="C175:C176"/>
    <mergeCell ref="D175:D176"/>
    <mergeCell ref="E175:E176"/>
    <mergeCell ref="D146:D147"/>
    <mergeCell ref="E146:E147"/>
    <mergeCell ref="E108:E109"/>
    <mergeCell ref="B165:B166"/>
    <mergeCell ref="C165:C166"/>
    <mergeCell ref="D165:D166"/>
    <mergeCell ref="E165:E166"/>
    <mergeCell ref="A117:A118"/>
    <mergeCell ref="B117:B118"/>
    <mergeCell ref="C117:C118"/>
    <mergeCell ref="D117:D118"/>
    <mergeCell ref="E117:E118"/>
    <mergeCell ref="F117:H117"/>
    <mergeCell ref="I126:I127"/>
    <mergeCell ref="J126:J127"/>
    <mergeCell ref="A126:A127"/>
    <mergeCell ref="B126:B127"/>
    <mergeCell ref="C126:C127"/>
    <mergeCell ref="D126:D127"/>
    <mergeCell ref="E126:E127"/>
    <mergeCell ref="F126:H126"/>
    <mergeCell ref="F79:H79"/>
    <mergeCell ref="I79:I80"/>
    <mergeCell ref="J79:J80"/>
    <mergeCell ref="A79:A80"/>
    <mergeCell ref="B79:B80"/>
    <mergeCell ref="C79:C80"/>
    <mergeCell ref="D79:D80"/>
    <mergeCell ref="E79:E80"/>
    <mergeCell ref="A88:A89"/>
    <mergeCell ref="J88:J89"/>
    <mergeCell ref="B88:B89"/>
    <mergeCell ref="C88:C89"/>
    <mergeCell ref="D88:D89"/>
    <mergeCell ref="E88:E89"/>
    <mergeCell ref="F88:H88"/>
    <mergeCell ref="A98:A99"/>
    <mergeCell ref="B136:B137"/>
    <mergeCell ref="C136:C137"/>
    <mergeCell ref="D136:D137"/>
    <mergeCell ref="J136:J137"/>
    <mergeCell ref="I88:I89"/>
    <mergeCell ref="I117:I118"/>
    <mergeCell ref="I3:I4"/>
    <mergeCell ref="J3:J4"/>
    <mergeCell ref="A3:A4"/>
    <mergeCell ref="B3:B4"/>
    <mergeCell ref="C3:C4"/>
    <mergeCell ref="D3:D4"/>
    <mergeCell ref="E3:E4"/>
    <mergeCell ref="F3:H3"/>
    <mergeCell ref="F22:H22"/>
    <mergeCell ref="I22:I23"/>
    <mergeCell ref="J22:J23"/>
    <mergeCell ref="B13:B14"/>
    <mergeCell ref="A13:A14"/>
    <mergeCell ref="J13:J14"/>
    <mergeCell ref="I13:I14"/>
    <mergeCell ref="F13:H13"/>
    <mergeCell ref="E13:E14"/>
    <mergeCell ref="D13:D14"/>
    <mergeCell ref="C13:C14"/>
    <mergeCell ref="A22:A23"/>
    <mergeCell ref="B22:B23"/>
    <mergeCell ref="C22:C23"/>
    <mergeCell ref="D22:D23"/>
    <mergeCell ref="E22:E23"/>
    <mergeCell ref="I31:I32"/>
    <mergeCell ref="J31:J32"/>
    <mergeCell ref="A31:A32"/>
    <mergeCell ref="B31:B32"/>
    <mergeCell ref="C31:C32"/>
    <mergeCell ref="D31:D32"/>
    <mergeCell ref="E31:E32"/>
    <mergeCell ref="I40:I41"/>
    <mergeCell ref="J40:J41"/>
    <mergeCell ref="A40:A41"/>
    <mergeCell ref="B40:B41"/>
    <mergeCell ref="C40:C41"/>
    <mergeCell ref="D40:D41"/>
    <mergeCell ref="E40:E41"/>
    <mergeCell ref="F31:H31"/>
    <mergeCell ref="F40:H40"/>
    <mergeCell ref="J49:J50"/>
    <mergeCell ref="A49:A50"/>
    <mergeCell ref="B49:B50"/>
    <mergeCell ref="C49:C50"/>
    <mergeCell ref="D49:D50"/>
    <mergeCell ref="E49:E50"/>
    <mergeCell ref="F49:H49"/>
    <mergeCell ref="A69:A70"/>
    <mergeCell ref="B69:B70"/>
    <mergeCell ref="C69:C70"/>
    <mergeCell ref="D69:D70"/>
    <mergeCell ref="E69:E70"/>
    <mergeCell ref="I59:I60"/>
    <mergeCell ref="J59:J60"/>
    <mergeCell ref="A59:A60"/>
    <mergeCell ref="B59:B60"/>
    <mergeCell ref="C59:C60"/>
    <mergeCell ref="D59:D60"/>
    <mergeCell ref="E59:E60"/>
    <mergeCell ref="I49:I50"/>
    <mergeCell ref="I69:I70"/>
    <mergeCell ref="J69:J70"/>
    <mergeCell ref="F69:H69"/>
    <mergeCell ref="F59:H59"/>
    <mergeCell ref="J146:J147"/>
    <mergeCell ref="F146:H146"/>
    <mergeCell ref="I98:I99"/>
    <mergeCell ref="J98:J99"/>
    <mergeCell ref="B98:B99"/>
    <mergeCell ref="C98:C99"/>
    <mergeCell ref="D98:D99"/>
    <mergeCell ref="E98:E99"/>
    <mergeCell ref="F98:H98"/>
    <mergeCell ref="F108:H108"/>
    <mergeCell ref="I108:I109"/>
    <mergeCell ref="J108:J109"/>
    <mergeCell ref="J117:J118"/>
    <mergeCell ref="E136:E137"/>
    <mergeCell ref="F136:H136"/>
    <mergeCell ref="I136:I137"/>
    <mergeCell ref="I146:I147"/>
    <mergeCell ref="D241:D242"/>
    <mergeCell ref="E241:E242"/>
    <mergeCell ref="F241:H241"/>
    <mergeCell ref="I241:I242"/>
    <mergeCell ref="J165:J166"/>
    <mergeCell ref="A165:A166"/>
    <mergeCell ref="J155:J156"/>
    <mergeCell ref="A155:A156"/>
    <mergeCell ref="B155:B156"/>
    <mergeCell ref="C155:C156"/>
    <mergeCell ref="D155:D156"/>
    <mergeCell ref="E155:E156"/>
    <mergeCell ref="F155:H155"/>
    <mergeCell ref="F175:H175"/>
    <mergeCell ref="I165:I166"/>
    <mergeCell ref="F165:H165"/>
    <mergeCell ref="I155:I156"/>
    <mergeCell ref="I184:I185"/>
    <mergeCell ref="J184:J185"/>
    <mergeCell ref="I175:I176"/>
    <mergeCell ref="J175:J176"/>
    <mergeCell ref="F184:H184"/>
    <mergeCell ref="I194:I195"/>
    <mergeCell ref="J194:J195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136:A137"/>
    <mergeCell ref="A146:A147"/>
    <mergeCell ref="B146:B147"/>
    <mergeCell ref="C146:C147"/>
    <mergeCell ref="J241:J242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A241:A242"/>
    <mergeCell ref="B241:B242"/>
    <mergeCell ref="C241:C242"/>
    <mergeCell ref="A356:A357"/>
    <mergeCell ref="B356:B357"/>
    <mergeCell ref="C356:C357"/>
    <mergeCell ref="D356:D357"/>
    <mergeCell ref="E356:E357"/>
    <mergeCell ref="F356:H356"/>
    <mergeCell ref="I356:I357"/>
    <mergeCell ref="J356:J357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I386:I387"/>
    <mergeCell ref="J386:J387"/>
    <mergeCell ref="A386:A387"/>
    <mergeCell ref="B386:B387"/>
    <mergeCell ref="C386:C387"/>
    <mergeCell ref="D386:D387"/>
    <mergeCell ref="E386:E387"/>
    <mergeCell ref="F386:H386"/>
    <mergeCell ref="A328:A329"/>
    <mergeCell ref="B328:B329"/>
    <mergeCell ref="C328:C329"/>
    <mergeCell ref="D328:D329"/>
    <mergeCell ref="E328:E329"/>
    <mergeCell ref="F328:H328"/>
    <mergeCell ref="I328:I329"/>
    <mergeCell ref="J328:J329"/>
    <mergeCell ref="A366:A367"/>
    <mergeCell ref="B366:B367"/>
    <mergeCell ref="C366:C367"/>
    <mergeCell ref="D366:D367"/>
    <mergeCell ref="E366:E367"/>
    <mergeCell ref="F366:H366"/>
    <mergeCell ref="I366:I367"/>
    <mergeCell ref="J366:J36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E8A48-5C1B-4180-83EA-F4064C3A9F77}">
  <sheetPr>
    <tabColor theme="8"/>
  </sheetPr>
  <dimension ref="A1:J623"/>
  <sheetViews>
    <sheetView topLeftCell="A611" workbookViewId="0">
      <selection activeCell="D622" sqref="D622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107</v>
      </c>
      <c r="B5" s="6">
        <v>44805.780500925925</v>
      </c>
      <c r="C5" s="5" t="s">
        <v>108</v>
      </c>
      <c r="D5" s="11"/>
      <c r="E5" s="8"/>
      <c r="G5" s="9">
        <v>3554.19</v>
      </c>
      <c r="I5" s="7" t="s">
        <v>10</v>
      </c>
      <c r="J5" s="5" t="s">
        <v>109</v>
      </c>
    </row>
    <row r="6" spans="1:10">
      <c r="A6" s="5" t="s">
        <v>107</v>
      </c>
      <c r="B6" s="6">
        <v>44805.780500925925</v>
      </c>
      <c r="C6" s="5" t="s">
        <v>108</v>
      </c>
      <c r="D6" s="13">
        <v>45172856785</v>
      </c>
      <c r="E6" s="8" t="s">
        <v>110</v>
      </c>
      <c r="H6" s="9">
        <v>3621.6</v>
      </c>
      <c r="I6" s="5" t="s">
        <v>22</v>
      </c>
      <c r="J6" s="5" t="s">
        <v>109</v>
      </c>
    </row>
    <row r="7" spans="1:10">
      <c r="A7" s="5" t="s">
        <v>107</v>
      </c>
      <c r="B7" s="6">
        <v>44805.780500925925</v>
      </c>
      <c r="C7" s="5" t="s">
        <v>108</v>
      </c>
      <c r="D7" s="13">
        <v>45122912203</v>
      </c>
      <c r="E7" s="8" t="s">
        <v>110</v>
      </c>
      <c r="H7" s="9">
        <v>386.1</v>
      </c>
      <c r="I7" s="5" t="s">
        <v>22</v>
      </c>
      <c r="J7" s="8" t="s">
        <v>111</v>
      </c>
    </row>
    <row r="8" spans="1:10">
      <c r="A8" s="5" t="s">
        <v>107</v>
      </c>
      <c r="B8" s="6">
        <v>44805.780500925925</v>
      </c>
      <c r="C8" s="5" t="s">
        <v>108</v>
      </c>
      <c r="D8" s="11"/>
      <c r="E8" s="8"/>
      <c r="F8" s="9">
        <v>11464.9</v>
      </c>
      <c r="I8" s="7" t="s">
        <v>9</v>
      </c>
      <c r="J8" s="5" t="s">
        <v>109</v>
      </c>
    </row>
    <row r="9" spans="1:10">
      <c r="A9" s="5" t="s">
        <v>107</v>
      </c>
      <c r="B9" s="6">
        <v>44805.780500925925</v>
      </c>
      <c r="C9" s="5" t="s">
        <v>108</v>
      </c>
      <c r="D9" s="11"/>
      <c r="E9" s="8"/>
      <c r="F9" s="9">
        <v>12690.4</v>
      </c>
      <c r="I9" s="7" t="s">
        <v>9</v>
      </c>
      <c r="J9" s="8" t="s">
        <v>111</v>
      </c>
    </row>
    <row r="10" spans="1:10">
      <c r="A10" s="5" t="s">
        <v>107</v>
      </c>
      <c r="B10" s="6">
        <v>44805.780500925925</v>
      </c>
      <c r="C10" s="5" t="s">
        <v>108</v>
      </c>
      <c r="D10" s="11"/>
      <c r="E10" s="8"/>
      <c r="F10" s="9">
        <v>101414.39999999999</v>
      </c>
      <c r="I10" s="7" t="s">
        <v>9</v>
      </c>
      <c r="J10" s="5" t="s">
        <v>112</v>
      </c>
    </row>
    <row r="11" spans="1:10">
      <c r="A11" s="10" t="s">
        <v>15</v>
      </c>
      <c r="B11" s="3"/>
      <c r="C11" s="3"/>
      <c r="D11" s="11"/>
      <c r="E11" s="8"/>
      <c r="F11" s="14">
        <f>SUM(F5:G10)</f>
        <v>129123.88999999998</v>
      </c>
      <c r="H11" s="9"/>
      <c r="I11" s="7"/>
      <c r="J11" s="8"/>
    </row>
    <row r="12" spans="1:10" ht="15.75">
      <c r="A12" s="12" t="s">
        <v>16</v>
      </c>
      <c r="B12" s="12" t="s">
        <v>17</v>
      </c>
      <c r="C12" s="12" t="s">
        <v>18</v>
      </c>
      <c r="D12" s="21">
        <v>111734715</v>
      </c>
      <c r="E12" s="8"/>
      <c r="H12" s="9"/>
      <c r="I12" s="7"/>
      <c r="J12" s="8"/>
    </row>
    <row r="15" spans="1:10">
      <c r="A15" s="1" t="s">
        <v>0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3" t="s">
        <v>146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103" t="s">
        <v>0</v>
      </c>
      <c r="B17" s="103" t="s">
        <v>2</v>
      </c>
      <c r="C17" s="103" t="s">
        <v>3</v>
      </c>
      <c r="D17" s="103" t="s">
        <v>4</v>
      </c>
      <c r="E17" s="103" t="s">
        <v>5</v>
      </c>
      <c r="F17" s="105" t="s">
        <v>6</v>
      </c>
      <c r="G17" s="106"/>
      <c r="H17" s="107"/>
      <c r="I17" s="103" t="s">
        <v>7</v>
      </c>
      <c r="J17" s="103" t="s">
        <v>8</v>
      </c>
    </row>
    <row r="18" spans="1:10">
      <c r="A18" s="104"/>
      <c r="B18" s="104"/>
      <c r="C18" s="104"/>
      <c r="D18" s="104"/>
      <c r="E18" s="104"/>
      <c r="F18" s="4" t="s">
        <v>9</v>
      </c>
      <c r="G18" s="4" t="s">
        <v>10</v>
      </c>
      <c r="H18" s="4" t="s">
        <v>11</v>
      </c>
      <c r="I18" s="104"/>
      <c r="J18" s="104"/>
    </row>
    <row r="19" spans="1:10">
      <c r="A19" s="5" t="s">
        <v>232</v>
      </c>
      <c r="B19" s="6">
        <v>44806.909203831019</v>
      </c>
      <c r="C19" s="5" t="s">
        <v>108</v>
      </c>
      <c r="D19" s="11"/>
      <c r="E19" s="8"/>
      <c r="F19" s="9">
        <v>13524.6</v>
      </c>
      <c r="I19" s="7" t="s">
        <v>9</v>
      </c>
      <c r="J19" s="5" t="s">
        <v>109</v>
      </c>
    </row>
    <row r="20" spans="1:10">
      <c r="A20" s="5" t="s">
        <v>232</v>
      </c>
      <c r="B20" s="6">
        <v>44806.909203831019</v>
      </c>
      <c r="C20" s="5" t="s">
        <v>108</v>
      </c>
      <c r="D20" s="11"/>
      <c r="E20" s="8"/>
      <c r="F20" s="9">
        <v>1464.7</v>
      </c>
      <c r="I20" s="7" t="s">
        <v>9</v>
      </c>
      <c r="J20" s="8" t="s">
        <v>111</v>
      </c>
    </row>
    <row r="21" spans="1:10">
      <c r="A21" s="5" t="s">
        <v>232</v>
      </c>
      <c r="B21" s="6">
        <v>44806.909203831019</v>
      </c>
      <c r="C21" s="5" t="s">
        <v>108</v>
      </c>
      <c r="D21" s="11"/>
      <c r="E21" s="8"/>
      <c r="F21" s="9">
        <v>7656.5</v>
      </c>
      <c r="I21" s="7" t="s">
        <v>9</v>
      </c>
      <c r="J21" s="5" t="s">
        <v>112</v>
      </c>
    </row>
    <row r="22" spans="1:10">
      <c r="A22" s="10" t="s">
        <v>15</v>
      </c>
      <c r="B22" s="3"/>
      <c r="C22" s="3"/>
      <c r="D22" s="11"/>
      <c r="E22" s="8"/>
      <c r="F22" s="22">
        <f>SUM(F19:G21)</f>
        <v>22645.800000000003</v>
      </c>
      <c r="G22" s="9"/>
      <c r="I22" s="7"/>
      <c r="J22" s="8"/>
    </row>
    <row r="23" spans="1:10" ht="15.75">
      <c r="A23" s="12" t="s">
        <v>16</v>
      </c>
      <c r="B23" s="12" t="s">
        <v>17</v>
      </c>
      <c r="C23" s="12" t="s">
        <v>18</v>
      </c>
      <c r="D23" s="21">
        <v>111766682</v>
      </c>
      <c r="E23" s="8"/>
      <c r="H23" s="9"/>
      <c r="I23" s="7"/>
      <c r="J23" s="8"/>
    </row>
    <row r="26" spans="1:10">
      <c r="A26" s="1" t="s">
        <v>0</v>
      </c>
      <c r="B26" s="2"/>
      <c r="C26" s="2"/>
      <c r="D26" s="2"/>
      <c r="E26" s="2"/>
      <c r="F26" s="2"/>
      <c r="G26" s="2"/>
      <c r="H26" s="2"/>
      <c r="I26" s="2"/>
      <c r="J26" s="2"/>
    </row>
    <row r="27" spans="1:10">
      <c r="A27" s="3" t="s">
        <v>260</v>
      </c>
      <c r="B27" s="2"/>
      <c r="C27" s="2"/>
      <c r="D27" s="2"/>
      <c r="E27" s="2"/>
      <c r="F27" s="2"/>
      <c r="G27" s="2"/>
      <c r="H27" s="2"/>
      <c r="I27" s="2"/>
      <c r="J27" s="2"/>
    </row>
    <row r="28" spans="1:10">
      <c r="A28" s="103" t="s">
        <v>0</v>
      </c>
      <c r="B28" s="103" t="s">
        <v>2</v>
      </c>
      <c r="C28" s="103" t="s">
        <v>3</v>
      </c>
      <c r="D28" s="103" t="s">
        <v>4</v>
      </c>
      <c r="E28" s="103" t="s">
        <v>5</v>
      </c>
      <c r="F28" s="105" t="s">
        <v>6</v>
      </c>
      <c r="G28" s="106"/>
      <c r="H28" s="107"/>
      <c r="I28" s="103" t="s">
        <v>7</v>
      </c>
      <c r="J28" s="103" t="s">
        <v>8</v>
      </c>
    </row>
    <row r="29" spans="1:10">
      <c r="A29" s="104"/>
      <c r="B29" s="104"/>
      <c r="C29" s="104"/>
      <c r="D29" s="104"/>
      <c r="E29" s="104"/>
      <c r="F29" s="4" t="s">
        <v>9</v>
      </c>
      <c r="G29" s="4" t="s">
        <v>10</v>
      </c>
      <c r="H29" s="4" t="s">
        <v>11</v>
      </c>
      <c r="I29" s="104"/>
      <c r="J29" s="104"/>
    </row>
    <row r="30" spans="1:10">
      <c r="A30" s="5"/>
      <c r="B30" s="6"/>
      <c r="C30" s="5"/>
      <c r="D30" s="11"/>
      <c r="E30" s="8"/>
      <c r="F30" s="9"/>
      <c r="I30" s="7"/>
      <c r="J30" s="8"/>
    </row>
    <row r="31" spans="1:10">
      <c r="A31" s="5"/>
      <c r="B31" s="6"/>
      <c r="C31" s="5"/>
      <c r="D31" s="11"/>
      <c r="E31" s="8"/>
      <c r="F31" s="9"/>
      <c r="I31" s="7"/>
      <c r="J31" s="8"/>
    </row>
    <row r="32" spans="1:10">
      <c r="A32" s="10" t="s">
        <v>15</v>
      </c>
      <c r="B32" s="3"/>
      <c r="C32" s="3"/>
      <c r="D32" s="11"/>
      <c r="E32" s="8"/>
      <c r="H32" s="9"/>
      <c r="I32" s="7"/>
      <c r="J32" s="5"/>
    </row>
    <row r="33" spans="1:10">
      <c r="A33" s="12" t="s">
        <v>16</v>
      </c>
      <c r="B33" s="12" t="s">
        <v>17</v>
      </c>
      <c r="C33" s="12" t="s">
        <v>18</v>
      </c>
      <c r="D33" s="11"/>
      <c r="E33" s="8"/>
      <c r="H33" s="9"/>
      <c r="I33" s="7"/>
      <c r="J33" s="5"/>
    </row>
    <row r="34" spans="1:10" s="41" customFormat="1">
      <c r="A34" s="38"/>
      <c r="B34" s="38"/>
      <c r="C34" s="38"/>
      <c r="D34" s="39"/>
      <c r="E34" s="40"/>
      <c r="H34" s="42"/>
      <c r="I34" s="43"/>
      <c r="J34" s="44"/>
    </row>
    <row r="35" spans="1:10">
      <c r="A35" s="23" t="s">
        <v>289</v>
      </c>
      <c r="B35" s="35"/>
      <c r="C35" s="3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312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3" t="s">
        <v>0</v>
      </c>
      <c r="B39" s="103" t="s">
        <v>2</v>
      </c>
      <c r="C39" s="103" t="s">
        <v>3</v>
      </c>
      <c r="D39" s="103" t="s">
        <v>4</v>
      </c>
      <c r="E39" s="103" t="s">
        <v>5</v>
      </c>
      <c r="F39" s="105" t="s">
        <v>6</v>
      </c>
      <c r="G39" s="106"/>
      <c r="H39" s="107"/>
      <c r="I39" s="103" t="s">
        <v>7</v>
      </c>
      <c r="J39" s="103" t="s">
        <v>8</v>
      </c>
    </row>
    <row r="40" spans="1:10">
      <c r="A40" s="104"/>
      <c r="B40" s="104"/>
      <c r="C40" s="104"/>
      <c r="D40" s="104"/>
      <c r="E40" s="104"/>
      <c r="F40" s="46" t="s">
        <v>9</v>
      </c>
      <c r="G40" s="46" t="s">
        <v>10</v>
      </c>
      <c r="H40" s="46" t="s">
        <v>11</v>
      </c>
      <c r="I40" s="104"/>
      <c r="J40" s="104"/>
    </row>
    <row r="41" spans="1:10">
      <c r="A41" s="5" t="s">
        <v>332</v>
      </c>
      <c r="B41" s="6">
        <v>44810.075812696756</v>
      </c>
      <c r="C41" s="5" t="s">
        <v>108</v>
      </c>
      <c r="D41" s="11"/>
      <c r="E41" s="8"/>
      <c r="G41" s="9">
        <v>3705.71</v>
      </c>
      <c r="I41" s="7" t="s">
        <v>10</v>
      </c>
      <c r="J41" s="5" t="s">
        <v>109</v>
      </c>
    </row>
    <row r="42" spans="1:10">
      <c r="A42" s="5" t="s">
        <v>332</v>
      </c>
      <c r="B42" s="6">
        <v>44810.075812696756</v>
      </c>
      <c r="C42" s="5" t="s">
        <v>108</v>
      </c>
      <c r="D42" s="13">
        <v>45112931294</v>
      </c>
      <c r="E42" s="8" t="s">
        <v>110</v>
      </c>
      <c r="H42" s="9">
        <v>2484</v>
      </c>
      <c r="I42" s="5" t="s">
        <v>22</v>
      </c>
      <c r="J42" s="8" t="s">
        <v>111</v>
      </c>
    </row>
    <row r="43" spans="1:10">
      <c r="A43" s="5" t="s">
        <v>332</v>
      </c>
      <c r="B43" s="6">
        <v>44810.075812696756</v>
      </c>
      <c r="C43" s="5" t="s">
        <v>108</v>
      </c>
      <c r="D43" s="13">
        <v>54610596527</v>
      </c>
      <c r="E43" s="8" t="s">
        <v>110</v>
      </c>
      <c r="H43" s="9">
        <v>122.91</v>
      </c>
      <c r="I43" s="5" t="s">
        <v>22</v>
      </c>
      <c r="J43" s="5" t="s">
        <v>112</v>
      </c>
    </row>
    <row r="44" spans="1:10">
      <c r="A44" s="5" t="s">
        <v>332</v>
      </c>
      <c r="B44" s="6">
        <v>44810.075812696756</v>
      </c>
      <c r="C44" s="5" t="s">
        <v>108</v>
      </c>
      <c r="D44" s="13">
        <v>54510592950</v>
      </c>
      <c r="E44" s="8" t="s">
        <v>110</v>
      </c>
      <c r="H44" s="9">
        <v>192</v>
      </c>
      <c r="I44" s="5" t="s">
        <v>22</v>
      </c>
      <c r="J44" s="5" t="s">
        <v>112</v>
      </c>
    </row>
    <row r="45" spans="1:10">
      <c r="A45" s="5" t="s">
        <v>332</v>
      </c>
      <c r="B45" s="6">
        <v>44810.075812696756</v>
      </c>
      <c r="C45" s="5" t="s">
        <v>108</v>
      </c>
      <c r="D45" s="13">
        <v>54510592951</v>
      </c>
      <c r="E45" s="8" t="s">
        <v>110</v>
      </c>
      <c r="H45" s="9">
        <v>13080.99</v>
      </c>
      <c r="I45" s="5" t="s">
        <v>22</v>
      </c>
      <c r="J45" s="5" t="s">
        <v>112</v>
      </c>
    </row>
    <row r="46" spans="1:10">
      <c r="A46" s="5" t="s">
        <v>332</v>
      </c>
      <c r="B46" s="6">
        <v>44810.075812696756</v>
      </c>
      <c r="C46" s="5" t="s">
        <v>108</v>
      </c>
      <c r="D46" s="13">
        <v>54610596530</v>
      </c>
      <c r="E46" s="8" t="s">
        <v>110</v>
      </c>
      <c r="H46" s="9">
        <v>15118.28</v>
      </c>
      <c r="I46" s="5" t="s">
        <v>22</v>
      </c>
      <c r="J46" s="5" t="s">
        <v>112</v>
      </c>
    </row>
    <row r="47" spans="1:10">
      <c r="A47" s="5" t="s">
        <v>332</v>
      </c>
      <c r="B47" s="6">
        <v>44810.075812696756</v>
      </c>
      <c r="C47" s="5" t="s">
        <v>108</v>
      </c>
      <c r="D47" s="13">
        <v>54110602052</v>
      </c>
      <c r="E47" s="8" t="s">
        <v>110</v>
      </c>
      <c r="H47" s="9">
        <v>3459.66</v>
      </c>
      <c r="I47" s="5" t="s">
        <v>22</v>
      </c>
      <c r="J47" s="5" t="s">
        <v>112</v>
      </c>
    </row>
    <row r="48" spans="1:10">
      <c r="A48" s="5" t="s">
        <v>332</v>
      </c>
      <c r="B48" s="6">
        <v>44810.075812696756</v>
      </c>
      <c r="C48" s="5" t="s">
        <v>108</v>
      </c>
      <c r="D48" s="13">
        <v>45112933056</v>
      </c>
      <c r="E48" s="8" t="s">
        <v>110</v>
      </c>
      <c r="H48" s="9">
        <v>247.3</v>
      </c>
      <c r="I48" s="5" t="s">
        <v>22</v>
      </c>
      <c r="J48" s="5" t="s">
        <v>109</v>
      </c>
    </row>
    <row r="49" spans="1:10">
      <c r="A49" s="5" t="s">
        <v>332</v>
      </c>
      <c r="B49" s="6">
        <v>44810.075812696756</v>
      </c>
      <c r="C49" s="5" t="s">
        <v>108</v>
      </c>
      <c r="D49" s="13">
        <v>54510593008</v>
      </c>
      <c r="E49" s="8" t="s">
        <v>110</v>
      </c>
      <c r="H49" s="9">
        <v>1458.87</v>
      </c>
      <c r="I49" s="5" t="s">
        <v>22</v>
      </c>
      <c r="J49" s="5" t="s">
        <v>109</v>
      </c>
    </row>
    <row r="50" spans="1:10">
      <c r="A50" s="5" t="s">
        <v>332</v>
      </c>
      <c r="B50" s="6">
        <v>44810.075812696756</v>
      </c>
      <c r="C50" s="5" t="s">
        <v>108</v>
      </c>
      <c r="D50" s="13">
        <v>45143170201</v>
      </c>
      <c r="E50" s="8" t="s">
        <v>110</v>
      </c>
      <c r="H50" s="9">
        <v>1643.56</v>
      </c>
      <c r="I50" s="5" t="s">
        <v>22</v>
      </c>
      <c r="J50" s="8" t="s">
        <v>333</v>
      </c>
    </row>
    <row r="51" spans="1:10">
      <c r="A51" s="5" t="s">
        <v>332</v>
      </c>
      <c r="B51" s="6">
        <v>44810.075812696756</v>
      </c>
      <c r="C51" s="5" t="s">
        <v>108</v>
      </c>
      <c r="D51" s="13">
        <v>45172862118</v>
      </c>
      <c r="E51" s="8" t="s">
        <v>110</v>
      </c>
      <c r="H51" s="9">
        <v>541.03</v>
      </c>
      <c r="I51" s="5" t="s">
        <v>22</v>
      </c>
      <c r="J51" s="8" t="s">
        <v>333</v>
      </c>
    </row>
    <row r="52" spans="1:10">
      <c r="A52" s="5" t="s">
        <v>332</v>
      </c>
      <c r="B52" s="6">
        <v>44810.075812696756</v>
      </c>
      <c r="C52" s="5" t="s">
        <v>108</v>
      </c>
      <c r="D52" s="13">
        <v>45162893907</v>
      </c>
      <c r="E52" s="8" t="s">
        <v>110</v>
      </c>
      <c r="H52" s="9">
        <v>4653.22</v>
      </c>
      <c r="I52" s="5" t="s">
        <v>22</v>
      </c>
      <c r="J52" s="5" t="s">
        <v>109</v>
      </c>
    </row>
    <row r="53" spans="1:10">
      <c r="A53" s="5" t="s">
        <v>332</v>
      </c>
      <c r="B53" s="6">
        <v>44810.075812696756</v>
      </c>
      <c r="C53" s="5" t="s">
        <v>108</v>
      </c>
      <c r="D53" s="13">
        <v>54110602335</v>
      </c>
      <c r="E53" s="8" t="s">
        <v>110</v>
      </c>
      <c r="H53" s="9">
        <v>955.84</v>
      </c>
      <c r="I53" s="5" t="s">
        <v>22</v>
      </c>
      <c r="J53" s="5" t="s">
        <v>109</v>
      </c>
    </row>
    <row r="54" spans="1:10">
      <c r="A54" s="5" t="s">
        <v>332</v>
      </c>
      <c r="B54" s="6">
        <v>44810.075812696756</v>
      </c>
      <c r="C54" s="5" t="s">
        <v>108</v>
      </c>
      <c r="D54" s="13">
        <v>54510593233</v>
      </c>
      <c r="E54" s="8" t="s">
        <v>110</v>
      </c>
      <c r="H54" s="9">
        <v>955.84</v>
      </c>
      <c r="I54" s="5" t="s">
        <v>22</v>
      </c>
      <c r="J54" s="5" t="s">
        <v>109</v>
      </c>
    </row>
    <row r="55" spans="1:10">
      <c r="A55" s="5" t="s">
        <v>332</v>
      </c>
      <c r="B55" s="6">
        <v>44810.075812696756</v>
      </c>
      <c r="C55" s="5" t="s">
        <v>108</v>
      </c>
      <c r="D55" s="13">
        <v>54410598094</v>
      </c>
      <c r="E55" s="8" t="s">
        <v>110</v>
      </c>
      <c r="H55" s="9">
        <v>491.96</v>
      </c>
      <c r="I55" s="5" t="s">
        <v>22</v>
      </c>
      <c r="J55" s="5" t="s">
        <v>109</v>
      </c>
    </row>
    <row r="56" spans="1:10">
      <c r="A56" s="5" t="s">
        <v>332</v>
      </c>
      <c r="B56" s="6">
        <v>44810.075812696756</v>
      </c>
      <c r="C56" s="5" t="s">
        <v>108</v>
      </c>
      <c r="D56" s="13">
        <v>45122921433</v>
      </c>
      <c r="E56" s="8" t="s">
        <v>110</v>
      </c>
      <c r="H56" s="9">
        <v>819.94</v>
      </c>
      <c r="I56" s="5" t="s">
        <v>22</v>
      </c>
      <c r="J56" s="5" t="s">
        <v>109</v>
      </c>
    </row>
    <row r="57" spans="1:10">
      <c r="A57" s="5" t="s">
        <v>332</v>
      </c>
      <c r="B57" s="6">
        <v>44810.075812696756</v>
      </c>
      <c r="C57" s="5" t="s">
        <v>108</v>
      </c>
      <c r="D57" s="13">
        <v>45112937811</v>
      </c>
      <c r="E57" s="8" t="s">
        <v>110</v>
      </c>
      <c r="H57" s="9">
        <v>1554</v>
      </c>
      <c r="I57" s="5" t="s">
        <v>22</v>
      </c>
      <c r="J57" s="5" t="s">
        <v>109</v>
      </c>
    </row>
    <row r="58" spans="1:10">
      <c r="A58" s="5" t="s">
        <v>332</v>
      </c>
      <c r="B58" s="6">
        <v>44810.075812696756</v>
      </c>
      <c r="C58" s="5" t="s">
        <v>108</v>
      </c>
      <c r="D58" s="11"/>
      <c r="E58" s="8"/>
      <c r="F58" s="9">
        <v>13341.7</v>
      </c>
      <c r="I58" s="7" t="s">
        <v>9</v>
      </c>
      <c r="J58" s="5" t="s">
        <v>109</v>
      </c>
    </row>
    <row r="59" spans="1:10">
      <c r="A59" s="5" t="s">
        <v>332</v>
      </c>
      <c r="B59" s="6">
        <v>44810.075812696756</v>
      </c>
      <c r="C59" s="5" t="s">
        <v>108</v>
      </c>
      <c r="D59" s="11"/>
      <c r="E59" s="8"/>
      <c r="F59" s="9">
        <v>6776.9</v>
      </c>
      <c r="I59" s="7" t="s">
        <v>9</v>
      </c>
      <c r="J59" s="8" t="s">
        <v>111</v>
      </c>
    </row>
    <row r="60" spans="1:10">
      <c r="A60" s="5" t="s">
        <v>332</v>
      </c>
      <c r="B60" s="6">
        <v>44810.075812696756</v>
      </c>
      <c r="C60" s="5" t="s">
        <v>108</v>
      </c>
      <c r="D60" s="11"/>
      <c r="E60" s="8"/>
      <c r="F60" s="9">
        <v>43282.2</v>
      </c>
      <c r="I60" s="7" t="s">
        <v>9</v>
      </c>
      <c r="J60" s="5" t="s">
        <v>112</v>
      </c>
    </row>
    <row r="61" spans="1:10">
      <c r="A61" s="5" t="s">
        <v>332</v>
      </c>
      <c r="B61" s="6">
        <v>44810.075812696756</v>
      </c>
      <c r="C61" s="5" t="s">
        <v>108</v>
      </c>
      <c r="D61" s="11"/>
      <c r="E61" s="8"/>
      <c r="F61" s="9">
        <v>22180</v>
      </c>
      <c r="I61" s="7" t="s">
        <v>9</v>
      </c>
      <c r="J61" s="8" t="s">
        <v>333</v>
      </c>
    </row>
    <row r="62" spans="1:10">
      <c r="A62" s="5" t="s">
        <v>332</v>
      </c>
      <c r="B62" s="6">
        <v>44810.075812696756</v>
      </c>
      <c r="C62" s="5" t="s">
        <v>108</v>
      </c>
      <c r="D62" s="11"/>
      <c r="E62" s="8"/>
      <c r="F62" s="9">
        <v>6321.9</v>
      </c>
      <c r="I62" s="7" t="s">
        <v>9</v>
      </c>
      <c r="J62" s="8" t="s">
        <v>334</v>
      </c>
    </row>
    <row r="63" spans="1:10">
      <c r="A63" s="10" t="s">
        <v>15</v>
      </c>
      <c r="B63" s="3"/>
      <c r="C63" s="3"/>
      <c r="D63" s="11"/>
      <c r="E63" s="8"/>
      <c r="F63" s="45">
        <f>SUM(F41:G62)</f>
        <v>95608.409999999989</v>
      </c>
      <c r="I63" s="7"/>
      <c r="J63" s="5"/>
    </row>
    <row r="64" spans="1:10" ht="15.75">
      <c r="A64" s="12" t="s">
        <v>16</v>
      </c>
      <c r="B64" s="12" t="s">
        <v>17</v>
      </c>
      <c r="C64" s="12" t="s">
        <v>18</v>
      </c>
      <c r="D64" s="21">
        <v>111766683</v>
      </c>
      <c r="E64" s="8"/>
      <c r="F64" s="9"/>
      <c r="I64" s="7"/>
      <c r="J64" s="5"/>
    </row>
    <row r="65" spans="1:10">
      <c r="A65" s="5"/>
      <c r="B65" s="6"/>
      <c r="C65" s="5"/>
      <c r="E65" s="8"/>
      <c r="F65" s="9"/>
      <c r="I65" s="7"/>
      <c r="J65" s="5"/>
    </row>
    <row r="66" spans="1:10">
      <c r="A66" s="5"/>
      <c r="B66" s="6"/>
      <c r="C66" s="5"/>
      <c r="D66" s="11"/>
      <c r="E66" s="8"/>
      <c r="F66" s="9"/>
      <c r="I66" s="7"/>
      <c r="J66" s="5"/>
    </row>
    <row r="67" spans="1:10">
      <c r="A67" s="5" t="s">
        <v>335</v>
      </c>
      <c r="B67" s="6">
        <v>44810.827092500003</v>
      </c>
      <c r="C67" s="5" t="s">
        <v>108</v>
      </c>
      <c r="D67" s="13">
        <v>45132803312</v>
      </c>
      <c r="E67" s="8" t="s">
        <v>110</v>
      </c>
      <c r="H67" s="9">
        <v>3677.32</v>
      </c>
      <c r="I67" s="5" t="s">
        <v>22</v>
      </c>
      <c r="J67" s="5" t="s">
        <v>109</v>
      </c>
    </row>
    <row r="68" spans="1:10">
      <c r="A68" s="5" t="s">
        <v>336</v>
      </c>
      <c r="B68" s="6">
        <v>44810.827092500003</v>
      </c>
      <c r="C68" s="5" t="s">
        <v>108</v>
      </c>
      <c r="D68" s="13">
        <v>45132803151</v>
      </c>
      <c r="E68" s="8" t="s">
        <v>110</v>
      </c>
      <c r="H68" s="9">
        <v>5540.46</v>
      </c>
      <c r="I68" s="5" t="s">
        <v>22</v>
      </c>
      <c r="J68" s="5" t="s">
        <v>109</v>
      </c>
    </row>
    <row r="69" spans="1:10">
      <c r="A69" s="5" t="s">
        <v>336</v>
      </c>
      <c r="B69" s="6">
        <v>44810.827092500003</v>
      </c>
      <c r="C69" s="5" t="s">
        <v>108</v>
      </c>
      <c r="D69" s="13">
        <v>45152800131</v>
      </c>
      <c r="E69" s="5" t="s">
        <v>57</v>
      </c>
      <c r="H69" s="9">
        <v>1223.9000000000001</v>
      </c>
      <c r="I69" s="5" t="s">
        <v>22</v>
      </c>
      <c r="J69" s="5" t="s">
        <v>109</v>
      </c>
    </row>
    <row r="70" spans="1:10">
      <c r="A70" s="5" t="s">
        <v>336</v>
      </c>
      <c r="B70" s="6">
        <v>44810.827092500003</v>
      </c>
      <c r="C70" s="5" t="s">
        <v>108</v>
      </c>
      <c r="D70" s="11"/>
      <c r="E70" s="8"/>
      <c r="F70" s="9">
        <v>4915</v>
      </c>
      <c r="I70" s="7" t="s">
        <v>9</v>
      </c>
      <c r="J70" s="5" t="s">
        <v>109</v>
      </c>
    </row>
    <row r="71" spans="1:10">
      <c r="A71" s="5" t="s">
        <v>336</v>
      </c>
      <c r="B71" s="6">
        <v>44810.827092500003</v>
      </c>
      <c r="C71" s="5" t="s">
        <v>108</v>
      </c>
      <c r="D71" s="11"/>
      <c r="E71" s="8"/>
      <c r="F71" s="9">
        <v>53209.5</v>
      </c>
      <c r="I71" s="7" t="s">
        <v>9</v>
      </c>
      <c r="J71" s="5" t="s">
        <v>112</v>
      </c>
    </row>
    <row r="72" spans="1:10">
      <c r="A72" s="10" t="s">
        <v>15</v>
      </c>
      <c r="B72" s="3"/>
      <c r="C72" s="3"/>
      <c r="D72" s="11"/>
      <c r="E72" s="8"/>
      <c r="F72" s="45">
        <f>SUM(F67:G71)</f>
        <v>58124.5</v>
      </c>
      <c r="I72" s="7"/>
      <c r="J72" s="5"/>
    </row>
    <row r="73" spans="1:10" ht="15.75">
      <c r="A73" s="12" t="s">
        <v>16</v>
      </c>
      <c r="B73" s="12" t="s">
        <v>17</v>
      </c>
      <c r="C73" s="12" t="s">
        <v>18</v>
      </c>
      <c r="D73" s="21">
        <v>111768316</v>
      </c>
      <c r="E73" s="8"/>
      <c r="F73" s="9"/>
      <c r="I73" s="7"/>
      <c r="J73" s="5"/>
    </row>
    <row r="76" spans="1:10">
      <c r="A76" s="1" t="s">
        <v>0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3" t="s">
        <v>357</v>
      </c>
      <c r="B77" s="2"/>
      <c r="C77" s="2"/>
      <c r="D77" s="2"/>
      <c r="E77" s="2"/>
      <c r="F77" s="2"/>
      <c r="G77" s="2"/>
      <c r="H77" s="2"/>
      <c r="I77" s="2"/>
      <c r="J77" s="2"/>
    </row>
    <row r="78" spans="1:10">
      <c r="A78" s="103" t="s">
        <v>0</v>
      </c>
      <c r="B78" s="103" t="s">
        <v>2</v>
      </c>
      <c r="C78" s="103" t="s">
        <v>3</v>
      </c>
      <c r="D78" s="103" t="s">
        <v>4</v>
      </c>
      <c r="E78" s="103" t="s">
        <v>5</v>
      </c>
      <c r="F78" s="105" t="s">
        <v>6</v>
      </c>
      <c r="G78" s="106"/>
      <c r="H78" s="107"/>
      <c r="I78" s="103" t="s">
        <v>7</v>
      </c>
      <c r="J78" s="103" t="s">
        <v>8</v>
      </c>
    </row>
    <row r="79" spans="1:10">
      <c r="A79" s="104"/>
      <c r="B79" s="104"/>
      <c r="C79" s="104"/>
      <c r="D79" s="104"/>
      <c r="E79" s="104"/>
      <c r="F79" s="46" t="s">
        <v>9</v>
      </c>
      <c r="G79" s="46" t="s">
        <v>10</v>
      </c>
      <c r="H79" s="46" t="s">
        <v>11</v>
      </c>
      <c r="I79" s="104"/>
      <c r="J79" s="104"/>
    </row>
    <row r="80" spans="1:10">
      <c r="A80" s="5" t="s">
        <v>379</v>
      </c>
      <c r="B80" s="6">
        <v>44811.747905300923</v>
      </c>
      <c r="C80" s="5" t="s">
        <v>108</v>
      </c>
      <c r="D80" s="13">
        <v>45132804815</v>
      </c>
      <c r="E80" s="8" t="s">
        <v>110</v>
      </c>
      <c r="H80" s="9">
        <v>12420</v>
      </c>
      <c r="I80" s="5" t="s">
        <v>22</v>
      </c>
      <c r="J80" s="8" t="s">
        <v>334</v>
      </c>
    </row>
    <row r="81" spans="1:10">
      <c r="A81" s="5" t="s">
        <v>379</v>
      </c>
      <c r="B81" s="6">
        <v>44811.747905300923</v>
      </c>
      <c r="C81" s="5" t="s">
        <v>108</v>
      </c>
      <c r="D81" s="13">
        <v>54410599215</v>
      </c>
      <c r="E81" s="8" t="s">
        <v>110</v>
      </c>
      <c r="H81" s="9">
        <v>101.2</v>
      </c>
      <c r="I81" s="5" t="s">
        <v>22</v>
      </c>
      <c r="J81" s="8" t="s">
        <v>334</v>
      </c>
    </row>
    <row r="82" spans="1:10">
      <c r="A82" s="5" t="s">
        <v>379</v>
      </c>
      <c r="B82" s="6">
        <v>44811.747905300923</v>
      </c>
      <c r="C82" s="5" t="s">
        <v>108</v>
      </c>
      <c r="D82" s="13">
        <v>45143176714</v>
      </c>
      <c r="E82" s="8" t="s">
        <v>110</v>
      </c>
      <c r="H82" s="9">
        <v>16577.34</v>
      </c>
      <c r="I82" s="5" t="s">
        <v>22</v>
      </c>
      <c r="J82" s="5" t="s">
        <v>109</v>
      </c>
    </row>
    <row r="83" spans="1:10">
      <c r="A83" s="5" t="s">
        <v>379</v>
      </c>
      <c r="B83" s="6">
        <v>44811.747905300923</v>
      </c>
      <c r="C83" s="5" t="s">
        <v>108</v>
      </c>
      <c r="D83" s="13">
        <v>54710596190</v>
      </c>
      <c r="E83" s="8" t="s">
        <v>110</v>
      </c>
      <c r="H83" s="9">
        <v>32655.58</v>
      </c>
      <c r="I83" s="5" t="s">
        <v>22</v>
      </c>
      <c r="J83" s="5" t="s">
        <v>109</v>
      </c>
    </row>
    <row r="84" spans="1:10">
      <c r="A84" s="5" t="s">
        <v>379</v>
      </c>
      <c r="B84" s="6">
        <v>44811.747905300923</v>
      </c>
      <c r="C84" s="5" t="s">
        <v>108</v>
      </c>
      <c r="D84" s="13">
        <v>45162901378</v>
      </c>
      <c r="E84" s="8" t="s">
        <v>110</v>
      </c>
      <c r="H84" s="9">
        <v>2734.75</v>
      </c>
      <c r="I84" s="5" t="s">
        <v>22</v>
      </c>
      <c r="J84" s="5" t="s">
        <v>109</v>
      </c>
    </row>
    <row r="85" spans="1:10">
      <c r="A85" s="5" t="s">
        <v>379</v>
      </c>
      <c r="B85" s="6">
        <v>44811.747905300923</v>
      </c>
      <c r="C85" s="5" t="s">
        <v>108</v>
      </c>
      <c r="D85" s="13">
        <v>45132807452</v>
      </c>
      <c r="E85" s="8" t="s">
        <v>110</v>
      </c>
      <c r="H85" s="9">
        <v>880</v>
      </c>
      <c r="I85" s="5" t="s">
        <v>22</v>
      </c>
      <c r="J85" s="5" t="s">
        <v>109</v>
      </c>
    </row>
    <row r="86" spans="1:10">
      <c r="A86" s="5" t="s">
        <v>379</v>
      </c>
      <c r="B86" s="6">
        <v>44811.747905300923</v>
      </c>
      <c r="C86" s="5" t="s">
        <v>108</v>
      </c>
      <c r="D86" s="13">
        <v>45122926878</v>
      </c>
      <c r="E86" s="8" t="s">
        <v>110</v>
      </c>
      <c r="H86" s="9">
        <v>4973.13</v>
      </c>
      <c r="I86" s="5" t="s">
        <v>22</v>
      </c>
      <c r="J86" s="5" t="s">
        <v>109</v>
      </c>
    </row>
    <row r="87" spans="1:10">
      <c r="A87" s="5" t="s">
        <v>379</v>
      </c>
      <c r="B87" s="6">
        <v>44811.747905300923</v>
      </c>
      <c r="C87" s="5" t="s">
        <v>108</v>
      </c>
      <c r="D87" s="13">
        <v>45143178455</v>
      </c>
      <c r="E87" s="8" t="s">
        <v>110</v>
      </c>
      <c r="H87" s="9">
        <v>1971.56</v>
      </c>
      <c r="I87" s="5" t="s">
        <v>22</v>
      </c>
      <c r="J87" s="5" t="s">
        <v>112</v>
      </c>
    </row>
    <row r="88" spans="1:10">
      <c r="A88" s="5" t="s">
        <v>379</v>
      </c>
      <c r="B88" s="6">
        <v>44811.747905300923</v>
      </c>
      <c r="C88" s="5" t="s">
        <v>108</v>
      </c>
      <c r="D88" s="11"/>
      <c r="E88" s="8"/>
      <c r="F88" s="9">
        <v>9662.2000000000007</v>
      </c>
      <c r="I88" s="7" t="s">
        <v>9</v>
      </c>
      <c r="J88" s="5" t="s">
        <v>109</v>
      </c>
    </row>
    <row r="89" spans="1:10">
      <c r="A89" s="5" t="s">
        <v>379</v>
      </c>
      <c r="B89" s="6">
        <v>44811.747905300923</v>
      </c>
      <c r="C89" s="5" t="s">
        <v>108</v>
      </c>
      <c r="D89" s="11"/>
      <c r="E89" s="8"/>
      <c r="F89" s="9">
        <v>27446.3</v>
      </c>
      <c r="I89" s="7" t="s">
        <v>9</v>
      </c>
      <c r="J89" s="5" t="s">
        <v>112</v>
      </c>
    </row>
    <row r="90" spans="1:10">
      <c r="A90" s="5" t="s">
        <v>379</v>
      </c>
      <c r="B90" s="6">
        <v>44811.747905300923</v>
      </c>
      <c r="C90" s="5" t="s">
        <v>108</v>
      </c>
      <c r="D90" s="11"/>
      <c r="E90" s="8"/>
      <c r="F90" s="9">
        <v>5660.9</v>
      </c>
      <c r="I90" s="7" t="s">
        <v>9</v>
      </c>
      <c r="J90" s="8" t="s">
        <v>333</v>
      </c>
    </row>
    <row r="91" spans="1:10">
      <c r="A91" s="5" t="s">
        <v>379</v>
      </c>
      <c r="B91" s="6">
        <v>44811.747905300923</v>
      </c>
      <c r="C91" s="5" t="s">
        <v>108</v>
      </c>
      <c r="D91" s="11"/>
      <c r="E91" s="8"/>
      <c r="F91" s="9">
        <v>9514.7999999999993</v>
      </c>
      <c r="I91" s="7" t="s">
        <v>9</v>
      </c>
      <c r="J91" s="8" t="s">
        <v>334</v>
      </c>
    </row>
    <row r="92" spans="1:10">
      <c r="A92" s="5" t="s">
        <v>379</v>
      </c>
      <c r="B92" s="6">
        <v>44811.747905300923</v>
      </c>
      <c r="C92" s="5" t="s">
        <v>108</v>
      </c>
      <c r="D92" s="11"/>
      <c r="E92" s="8"/>
      <c r="F92" s="9">
        <v>4419.3999999999996</v>
      </c>
      <c r="I92" s="7" t="s">
        <v>9</v>
      </c>
      <c r="J92" s="5" t="s">
        <v>380</v>
      </c>
    </row>
    <row r="93" spans="1:10">
      <c r="A93" s="10" t="s">
        <v>15</v>
      </c>
      <c r="B93" s="3"/>
      <c r="C93" s="3"/>
      <c r="D93" s="11"/>
      <c r="E93" s="8"/>
      <c r="F93" s="14">
        <f>SUM(F80:G92)</f>
        <v>56703.6</v>
      </c>
      <c r="H93" s="9"/>
      <c r="I93" s="7"/>
      <c r="J93" s="8"/>
    </row>
    <row r="94" spans="1:10" ht="15.75">
      <c r="A94" s="12" t="s">
        <v>16</v>
      </c>
      <c r="B94" s="12" t="s">
        <v>17</v>
      </c>
      <c r="C94" s="12" t="s">
        <v>18</v>
      </c>
      <c r="D94" s="21">
        <v>111794664</v>
      </c>
      <c r="E94" s="8"/>
      <c r="H94" s="9"/>
      <c r="I94" s="7"/>
      <c r="J94" s="8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399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3" t="s">
        <v>0</v>
      </c>
      <c r="B99" s="103" t="s">
        <v>2</v>
      </c>
      <c r="C99" s="103" t="s">
        <v>3</v>
      </c>
      <c r="D99" s="103" t="s">
        <v>4</v>
      </c>
      <c r="E99" s="103" t="s">
        <v>5</v>
      </c>
      <c r="F99" s="105" t="s">
        <v>6</v>
      </c>
      <c r="G99" s="106"/>
      <c r="H99" s="107"/>
      <c r="I99" s="103" t="s">
        <v>7</v>
      </c>
      <c r="J99" s="103" t="s">
        <v>8</v>
      </c>
    </row>
    <row r="100" spans="1:10">
      <c r="A100" s="104"/>
      <c r="B100" s="104"/>
      <c r="C100" s="104"/>
      <c r="D100" s="104"/>
      <c r="E100" s="104"/>
      <c r="F100" s="46" t="s">
        <v>9</v>
      </c>
      <c r="G100" s="46" t="s">
        <v>10</v>
      </c>
      <c r="H100" s="46" t="s">
        <v>11</v>
      </c>
      <c r="I100" s="104"/>
      <c r="J100" s="104"/>
    </row>
    <row r="101" spans="1:10">
      <c r="A101" s="5" t="s">
        <v>422</v>
      </c>
      <c r="B101" s="6">
        <v>44812.806676250002</v>
      </c>
      <c r="C101" s="5" t="s">
        <v>108</v>
      </c>
      <c r="D101" s="11"/>
      <c r="E101" s="8"/>
      <c r="G101" s="9">
        <v>7148.71</v>
      </c>
      <c r="I101" s="7" t="s">
        <v>10</v>
      </c>
      <c r="J101" s="8" t="s">
        <v>334</v>
      </c>
    </row>
    <row r="102" spans="1:10">
      <c r="A102" s="5" t="s">
        <v>422</v>
      </c>
      <c r="B102" s="6">
        <v>44812.806676250002</v>
      </c>
      <c r="C102" s="5" t="s">
        <v>108</v>
      </c>
      <c r="D102" s="13">
        <v>54410599762</v>
      </c>
      <c r="E102" s="8" t="s">
        <v>110</v>
      </c>
      <c r="H102" s="9">
        <v>1687.49</v>
      </c>
      <c r="I102" s="5" t="s">
        <v>22</v>
      </c>
      <c r="J102" s="5" t="s">
        <v>109</v>
      </c>
    </row>
    <row r="103" spans="1:10">
      <c r="A103" s="5" t="s">
        <v>422</v>
      </c>
      <c r="B103" s="6">
        <v>44812.806676250002</v>
      </c>
      <c r="C103" s="5" t="s">
        <v>108</v>
      </c>
      <c r="D103" s="13">
        <v>45122928388</v>
      </c>
      <c r="E103" s="8" t="s">
        <v>110</v>
      </c>
      <c r="H103" s="9">
        <v>482.16</v>
      </c>
      <c r="I103" s="5" t="s">
        <v>22</v>
      </c>
      <c r="J103" s="5" t="s">
        <v>109</v>
      </c>
    </row>
    <row r="104" spans="1:10">
      <c r="A104" s="5" t="s">
        <v>422</v>
      </c>
      <c r="B104" s="6">
        <v>44812.806676250002</v>
      </c>
      <c r="C104" s="5" t="s">
        <v>108</v>
      </c>
      <c r="D104" s="13">
        <v>45172872583</v>
      </c>
      <c r="E104" s="8" t="s">
        <v>110</v>
      </c>
      <c r="H104" s="9">
        <v>46905.36</v>
      </c>
      <c r="I104" s="5" t="s">
        <v>22</v>
      </c>
      <c r="J104" s="5" t="s">
        <v>109</v>
      </c>
    </row>
    <row r="105" spans="1:10">
      <c r="A105" s="5" t="s">
        <v>422</v>
      </c>
      <c r="B105" s="6">
        <v>44812.806676250002</v>
      </c>
      <c r="C105" s="5" t="s">
        <v>108</v>
      </c>
      <c r="D105" s="13">
        <v>45132810573</v>
      </c>
      <c r="E105" s="8" t="s">
        <v>110</v>
      </c>
      <c r="H105" s="9">
        <v>2140.02</v>
      </c>
      <c r="I105" s="5" t="s">
        <v>22</v>
      </c>
      <c r="J105" s="5" t="s">
        <v>112</v>
      </c>
    </row>
    <row r="106" spans="1:10">
      <c r="A106" s="5" t="s">
        <v>422</v>
      </c>
      <c r="B106" s="6">
        <v>44812.806676250002</v>
      </c>
      <c r="C106" s="5" t="s">
        <v>108</v>
      </c>
      <c r="D106" s="11"/>
      <c r="E106" s="8"/>
      <c r="F106" s="9">
        <v>15174.6</v>
      </c>
      <c r="I106" s="7" t="s">
        <v>9</v>
      </c>
      <c r="J106" s="5" t="s">
        <v>109</v>
      </c>
    </row>
    <row r="107" spans="1:10">
      <c r="A107" s="5" t="s">
        <v>422</v>
      </c>
      <c r="B107" s="6">
        <v>44812.806676250002</v>
      </c>
      <c r="C107" s="5" t="s">
        <v>108</v>
      </c>
      <c r="D107" s="11"/>
      <c r="E107" s="8"/>
      <c r="F107" s="9">
        <v>77097.100000000006</v>
      </c>
      <c r="I107" s="7" t="s">
        <v>9</v>
      </c>
      <c r="J107" s="5" t="s">
        <v>112</v>
      </c>
    </row>
    <row r="108" spans="1:10">
      <c r="A108" s="5" t="s">
        <v>422</v>
      </c>
      <c r="B108" s="6">
        <v>44812.806676250002</v>
      </c>
      <c r="C108" s="5" t="s">
        <v>108</v>
      </c>
      <c r="D108" s="11"/>
      <c r="E108" s="8"/>
      <c r="F108" s="9">
        <v>1453.6</v>
      </c>
      <c r="I108" s="7" t="s">
        <v>9</v>
      </c>
      <c r="J108" s="8" t="s">
        <v>333</v>
      </c>
    </row>
    <row r="109" spans="1:10">
      <c r="A109" s="5" t="s">
        <v>422</v>
      </c>
      <c r="B109" s="6">
        <v>44812.806676250002</v>
      </c>
      <c r="C109" s="5" t="s">
        <v>108</v>
      </c>
      <c r="D109" s="11"/>
      <c r="E109" s="8"/>
      <c r="F109" s="9">
        <v>7333.8</v>
      </c>
      <c r="I109" s="7" t="s">
        <v>9</v>
      </c>
      <c r="J109" s="8" t="s">
        <v>334</v>
      </c>
    </row>
    <row r="110" spans="1:10">
      <c r="A110" s="10" t="s">
        <v>15</v>
      </c>
      <c r="B110" s="3"/>
      <c r="C110" s="3"/>
      <c r="D110" s="11"/>
      <c r="E110" s="8"/>
      <c r="F110" s="34">
        <f>SUM(F101:G109)</f>
        <v>108207.81000000001</v>
      </c>
      <c r="H110" s="9"/>
      <c r="I110" s="7"/>
      <c r="J110" s="5"/>
    </row>
    <row r="111" spans="1:10" ht="15.75">
      <c r="A111" s="12" t="s">
        <v>16</v>
      </c>
      <c r="B111" s="12" t="s">
        <v>17</v>
      </c>
      <c r="C111" s="12" t="s">
        <v>18</v>
      </c>
      <c r="D111" s="21">
        <v>111794666</v>
      </c>
      <c r="E111" s="8"/>
      <c r="H111" s="9"/>
      <c r="I111" s="7"/>
      <c r="J111" s="5"/>
    </row>
    <row r="114" spans="1:10">
      <c r="A114" s="1" t="s">
        <v>0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3" t="s">
        <v>441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103" t="s">
        <v>0</v>
      </c>
      <c r="B116" s="103" t="s">
        <v>2</v>
      </c>
      <c r="C116" s="103" t="s">
        <v>3</v>
      </c>
      <c r="D116" s="103" t="s">
        <v>4</v>
      </c>
      <c r="E116" s="103" t="s">
        <v>5</v>
      </c>
      <c r="F116" s="105" t="s">
        <v>6</v>
      </c>
      <c r="G116" s="106"/>
      <c r="H116" s="107"/>
      <c r="I116" s="103" t="s">
        <v>7</v>
      </c>
      <c r="J116" s="103" t="s">
        <v>8</v>
      </c>
    </row>
    <row r="117" spans="1:10">
      <c r="A117" s="104"/>
      <c r="B117" s="104"/>
      <c r="C117" s="104"/>
      <c r="D117" s="104"/>
      <c r="E117" s="104"/>
      <c r="F117" s="46" t="s">
        <v>9</v>
      </c>
      <c r="G117" s="46" t="s">
        <v>10</v>
      </c>
      <c r="H117" s="46" t="s">
        <v>11</v>
      </c>
      <c r="I117" s="104"/>
      <c r="J117" s="104"/>
    </row>
    <row r="118" spans="1:10">
      <c r="A118" s="5" t="s">
        <v>480</v>
      </c>
      <c r="B118" s="6">
        <v>44813.781500462967</v>
      </c>
      <c r="C118" s="5" t="s">
        <v>108</v>
      </c>
      <c r="D118" s="13">
        <v>45122928821</v>
      </c>
      <c r="E118" s="8" t="s">
        <v>110</v>
      </c>
      <c r="H118" s="9">
        <v>117.5</v>
      </c>
      <c r="I118" s="5" t="s">
        <v>22</v>
      </c>
      <c r="J118" s="8" t="s">
        <v>334</v>
      </c>
    </row>
    <row r="119" spans="1:10">
      <c r="A119" s="5" t="s">
        <v>480</v>
      </c>
      <c r="B119" s="6">
        <v>44813.781500462967</v>
      </c>
      <c r="C119" s="5" t="s">
        <v>108</v>
      </c>
      <c r="D119" s="13">
        <v>45172871923</v>
      </c>
      <c r="E119" s="8" t="s">
        <v>110</v>
      </c>
      <c r="H119" s="9">
        <v>195</v>
      </c>
      <c r="I119" s="5" t="s">
        <v>22</v>
      </c>
      <c r="J119" s="8" t="s">
        <v>334</v>
      </c>
    </row>
    <row r="120" spans="1:10">
      <c r="A120" s="5" t="s">
        <v>480</v>
      </c>
      <c r="B120" s="6">
        <v>44813.781500462967</v>
      </c>
      <c r="C120" s="5" t="s">
        <v>108</v>
      </c>
      <c r="D120" s="11">
        <v>4255858</v>
      </c>
      <c r="E120" s="5" t="s">
        <v>73</v>
      </c>
      <c r="H120" s="9">
        <v>15655.4</v>
      </c>
      <c r="I120" s="5" t="s">
        <v>22</v>
      </c>
      <c r="J120" s="5" t="s">
        <v>109</v>
      </c>
    </row>
    <row r="121" spans="1:10">
      <c r="A121" s="5" t="s">
        <v>480</v>
      </c>
      <c r="B121" s="6">
        <v>44813.781500462967</v>
      </c>
      <c r="C121" s="5" t="s">
        <v>108</v>
      </c>
      <c r="D121" s="13">
        <v>45172875570</v>
      </c>
      <c r="E121" s="8" t="s">
        <v>110</v>
      </c>
      <c r="H121" s="9">
        <v>104.2</v>
      </c>
      <c r="I121" s="5" t="s">
        <v>22</v>
      </c>
      <c r="J121" s="5" t="s">
        <v>112</v>
      </c>
    </row>
    <row r="122" spans="1:10">
      <c r="A122" s="5" t="s">
        <v>480</v>
      </c>
      <c r="B122" s="6">
        <v>44813.781500462967</v>
      </c>
      <c r="C122" s="5" t="s">
        <v>108</v>
      </c>
      <c r="D122" s="13">
        <v>54210611148</v>
      </c>
      <c r="E122" s="8" t="s">
        <v>110</v>
      </c>
      <c r="H122" s="9">
        <v>847.15</v>
      </c>
      <c r="I122" s="5" t="s">
        <v>22</v>
      </c>
      <c r="J122" s="5" t="s">
        <v>109</v>
      </c>
    </row>
    <row r="123" spans="1:10">
      <c r="A123" s="5" t="s">
        <v>480</v>
      </c>
      <c r="B123" s="6">
        <v>44813.781500462967</v>
      </c>
      <c r="C123" s="5" t="s">
        <v>108</v>
      </c>
      <c r="D123" s="11"/>
      <c r="E123" s="8"/>
      <c r="F123" s="9">
        <v>9569.5</v>
      </c>
      <c r="I123" s="7" t="s">
        <v>9</v>
      </c>
      <c r="J123" s="5" t="s">
        <v>109</v>
      </c>
    </row>
    <row r="124" spans="1:10">
      <c r="A124" s="5" t="s">
        <v>480</v>
      </c>
      <c r="B124" s="6">
        <v>44813.781500462967</v>
      </c>
      <c r="C124" s="5" t="s">
        <v>108</v>
      </c>
      <c r="D124" s="11"/>
      <c r="E124" s="8"/>
      <c r="F124" s="9">
        <v>38689.4</v>
      </c>
      <c r="I124" s="7" t="s">
        <v>9</v>
      </c>
      <c r="J124" s="8" t="s">
        <v>111</v>
      </c>
    </row>
    <row r="125" spans="1:10">
      <c r="A125" s="5" t="s">
        <v>480</v>
      </c>
      <c r="B125" s="6">
        <v>44813.781500462967</v>
      </c>
      <c r="C125" s="5" t="s">
        <v>108</v>
      </c>
      <c r="D125" s="11"/>
      <c r="E125" s="8"/>
      <c r="F125" s="9">
        <v>30687.5</v>
      </c>
      <c r="I125" s="7" t="s">
        <v>9</v>
      </c>
      <c r="J125" s="5" t="s">
        <v>112</v>
      </c>
    </row>
    <row r="126" spans="1:10">
      <c r="A126" s="5" t="s">
        <v>480</v>
      </c>
      <c r="B126" s="6">
        <v>44813.781500462967</v>
      </c>
      <c r="C126" s="5" t="s">
        <v>108</v>
      </c>
      <c r="D126" s="11"/>
      <c r="E126" s="8"/>
      <c r="F126" s="9">
        <v>2823</v>
      </c>
      <c r="I126" s="7" t="s">
        <v>9</v>
      </c>
      <c r="J126" s="8" t="s">
        <v>333</v>
      </c>
    </row>
    <row r="127" spans="1:10">
      <c r="A127" s="5" t="s">
        <v>480</v>
      </c>
      <c r="B127" s="6">
        <v>44813.781500462967</v>
      </c>
      <c r="C127" s="5" t="s">
        <v>108</v>
      </c>
      <c r="D127" s="11"/>
      <c r="E127" s="8"/>
      <c r="F127" s="9">
        <v>11215.5</v>
      </c>
      <c r="I127" s="7" t="s">
        <v>9</v>
      </c>
      <c r="J127" s="8" t="s">
        <v>334</v>
      </c>
    </row>
    <row r="128" spans="1:10">
      <c r="A128" s="10" t="s">
        <v>15</v>
      </c>
      <c r="B128" s="3"/>
      <c r="C128" s="3"/>
      <c r="D128" s="11"/>
      <c r="E128" s="8"/>
      <c r="F128" s="32">
        <f>SUM(F118:G127)</f>
        <v>92984.9</v>
      </c>
      <c r="H128" s="9"/>
      <c r="I128" s="5"/>
      <c r="J128" s="5"/>
    </row>
    <row r="129" spans="1:10" ht="15.75">
      <c r="A129" s="12" t="s">
        <v>16</v>
      </c>
      <c r="B129" s="12" t="s">
        <v>17</v>
      </c>
      <c r="C129" s="12" t="s">
        <v>18</v>
      </c>
      <c r="D129" s="21">
        <v>111803097</v>
      </c>
      <c r="E129" s="8"/>
      <c r="H129" s="9"/>
      <c r="I129" s="5"/>
      <c r="J129" s="5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437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3" t="s">
        <v>0</v>
      </c>
      <c r="B134" s="103" t="s">
        <v>2</v>
      </c>
      <c r="C134" s="103" t="s">
        <v>3</v>
      </c>
      <c r="D134" s="103" t="s">
        <v>4</v>
      </c>
      <c r="E134" s="103" t="s">
        <v>5</v>
      </c>
      <c r="F134" s="105" t="s">
        <v>6</v>
      </c>
      <c r="G134" s="106"/>
      <c r="H134" s="107"/>
      <c r="I134" s="103" t="s">
        <v>7</v>
      </c>
      <c r="J134" s="103" t="s">
        <v>8</v>
      </c>
    </row>
    <row r="135" spans="1:10">
      <c r="A135" s="104"/>
      <c r="B135" s="104"/>
      <c r="C135" s="104"/>
      <c r="D135" s="104"/>
      <c r="E135" s="104"/>
      <c r="F135" s="46" t="s">
        <v>9</v>
      </c>
      <c r="G135" s="46" t="s">
        <v>10</v>
      </c>
      <c r="H135" s="46" t="s">
        <v>11</v>
      </c>
      <c r="I135" s="104"/>
      <c r="J135" s="104"/>
    </row>
    <row r="136" spans="1:10">
      <c r="A136" s="19" t="s">
        <v>241</v>
      </c>
      <c r="B136" s="37"/>
      <c r="C136" s="56"/>
      <c r="D136" s="11"/>
      <c r="E136" s="8"/>
      <c r="F136" s="9"/>
      <c r="I136" s="7"/>
      <c r="J136" s="8"/>
    </row>
    <row r="137" spans="1:10">
      <c r="A137" s="10" t="s">
        <v>15</v>
      </c>
      <c r="B137" s="3"/>
      <c r="C137" s="3"/>
      <c r="D137" s="11"/>
      <c r="E137" s="8"/>
      <c r="H137" s="9"/>
      <c r="I137" s="5"/>
      <c r="J137" s="5"/>
    </row>
    <row r="138" spans="1:10">
      <c r="A138" s="12" t="s">
        <v>16</v>
      </c>
      <c r="B138" s="12" t="s">
        <v>17</v>
      </c>
      <c r="C138" s="12" t="s">
        <v>18</v>
      </c>
      <c r="D138" s="11"/>
      <c r="E138" s="8"/>
      <c r="H138" s="9"/>
      <c r="I138" s="5"/>
      <c r="J138" s="5"/>
    </row>
    <row r="141" spans="1:10">
      <c r="A141" s="1" t="s">
        <v>0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3" t="s">
        <v>504</v>
      </c>
      <c r="B142" s="2"/>
      <c r="C142" s="2"/>
      <c r="D142" s="2"/>
      <c r="E142" s="2"/>
      <c r="F142" s="2"/>
      <c r="G142" s="2"/>
      <c r="H142" s="2"/>
      <c r="I142" s="2"/>
      <c r="J142" s="2"/>
    </row>
    <row r="143" spans="1:10">
      <c r="A143" s="103" t="s">
        <v>0</v>
      </c>
      <c r="B143" s="103" t="s">
        <v>2</v>
      </c>
      <c r="C143" s="103" t="s">
        <v>3</v>
      </c>
      <c r="D143" s="103" t="s">
        <v>4</v>
      </c>
      <c r="E143" s="103" t="s">
        <v>5</v>
      </c>
      <c r="F143" s="105" t="s">
        <v>6</v>
      </c>
      <c r="G143" s="106"/>
      <c r="H143" s="107"/>
      <c r="I143" s="103" t="s">
        <v>7</v>
      </c>
      <c r="J143" s="103" t="s">
        <v>8</v>
      </c>
    </row>
    <row r="144" spans="1:10">
      <c r="A144" s="104"/>
      <c r="B144" s="104"/>
      <c r="C144" s="104"/>
      <c r="D144" s="104"/>
      <c r="E144" s="104"/>
      <c r="F144" s="46" t="s">
        <v>9</v>
      </c>
      <c r="G144" s="46" t="s">
        <v>10</v>
      </c>
      <c r="H144" s="46" t="s">
        <v>11</v>
      </c>
      <c r="I144" s="104"/>
      <c r="J144" s="104"/>
    </row>
    <row r="145" spans="1:10">
      <c r="A145" s="5" t="s">
        <v>526</v>
      </c>
      <c r="B145" s="6">
        <v>44816.721644143516</v>
      </c>
      <c r="C145" s="5" t="s">
        <v>108</v>
      </c>
      <c r="D145" s="11"/>
      <c r="E145" s="8"/>
      <c r="G145" s="9">
        <v>323.74</v>
      </c>
      <c r="I145" s="7" t="s">
        <v>10</v>
      </c>
      <c r="J145" s="5" t="s">
        <v>109</v>
      </c>
    </row>
    <row r="146" spans="1:10">
      <c r="A146" s="5" t="s">
        <v>526</v>
      </c>
      <c r="B146" s="6">
        <v>44816.721644143516</v>
      </c>
      <c r="C146" s="5" t="s">
        <v>108</v>
      </c>
      <c r="D146" s="13">
        <v>45132811810</v>
      </c>
      <c r="E146" s="8" t="s">
        <v>110</v>
      </c>
      <c r="H146" s="9">
        <v>610</v>
      </c>
      <c r="I146" s="5" t="s">
        <v>22</v>
      </c>
      <c r="J146" s="5" t="s">
        <v>527</v>
      </c>
    </row>
    <row r="147" spans="1:10">
      <c r="A147" s="5" t="s">
        <v>526</v>
      </c>
      <c r="B147" s="6">
        <v>44816.721644143516</v>
      </c>
      <c r="C147" s="5" t="s">
        <v>108</v>
      </c>
      <c r="D147" s="13">
        <v>54510596308</v>
      </c>
      <c r="E147" s="8" t="s">
        <v>110</v>
      </c>
      <c r="H147" s="9">
        <v>6351.06</v>
      </c>
      <c r="I147" s="5" t="s">
        <v>22</v>
      </c>
      <c r="J147" s="5" t="s">
        <v>109</v>
      </c>
    </row>
    <row r="148" spans="1:10">
      <c r="A148" s="5" t="s">
        <v>526</v>
      </c>
      <c r="B148" s="6">
        <v>44816.721644143516</v>
      </c>
      <c r="C148" s="5" t="s">
        <v>108</v>
      </c>
      <c r="D148" s="13">
        <v>54210612260</v>
      </c>
      <c r="E148" s="8" t="s">
        <v>110</v>
      </c>
      <c r="H148" s="9">
        <v>11324.82</v>
      </c>
      <c r="I148" s="5" t="s">
        <v>22</v>
      </c>
      <c r="J148" s="5" t="s">
        <v>112</v>
      </c>
    </row>
    <row r="149" spans="1:10">
      <c r="A149" s="5" t="s">
        <v>526</v>
      </c>
      <c r="B149" s="6">
        <v>44816.721644143516</v>
      </c>
      <c r="C149" s="5" t="s">
        <v>108</v>
      </c>
      <c r="D149" s="13">
        <v>54510596938</v>
      </c>
      <c r="E149" s="8" t="s">
        <v>110</v>
      </c>
      <c r="H149" s="9">
        <v>924</v>
      </c>
      <c r="I149" s="5" t="s">
        <v>22</v>
      </c>
      <c r="J149" s="5" t="s">
        <v>112</v>
      </c>
    </row>
    <row r="150" spans="1:10">
      <c r="A150" s="5" t="s">
        <v>526</v>
      </c>
      <c r="B150" s="6">
        <v>44816.721644143516</v>
      </c>
      <c r="C150" s="5" t="s">
        <v>108</v>
      </c>
      <c r="D150" s="13">
        <v>45143189578</v>
      </c>
      <c r="E150" s="8" t="s">
        <v>110</v>
      </c>
      <c r="H150" s="9">
        <v>3299.4</v>
      </c>
      <c r="I150" s="5" t="s">
        <v>22</v>
      </c>
      <c r="J150" s="5" t="s">
        <v>109</v>
      </c>
    </row>
    <row r="151" spans="1:10">
      <c r="A151" s="5" t="s">
        <v>526</v>
      </c>
      <c r="B151" s="6">
        <v>44816.721644143516</v>
      </c>
      <c r="C151" s="5" t="s">
        <v>108</v>
      </c>
      <c r="D151" s="11"/>
      <c r="E151" s="8"/>
      <c r="F151" s="9">
        <v>37446.300000000003</v>
      </c>
      <c r="I151" s="7" t="s">
        <v>9</v>
      </c>
      <c r="J151" s="5" t="s">
        <v>109</v>
      </c>
    </row>
    <row r="152" spans="1:10">
      <c r="A152" s="5" t="s">
        <v>526</v>
      </c>
      <c r="B152" s="6">
        <v>44816.721644143516</v>
      </c>
      <c r="C152" s="5" t="s">
        <v>108</v>
      </c>
      <c r="D152" s="11"/>
      <c r="E152" s="8"/>
      <c r="F152" s="9">
        <v>30963.200000000001</v>
      </c>
      <c r="I152" s="7" t="s">
        <v>9</v>
      </c>
      <c r="J152" s="8" t="s">
        <v>111</v>
      </c>
    </row>
    <row r="153" spans="1:10">
      <c r="A153" s="5" t="s">
        <v>526</v>
      </c>
      <c r="B153" s="6">
        <v>44816.721644143516</v>
      </c>
      <c r="C153" s="5" t="s">
        <v>108</v>
      </c>
      <c r="D153" s="11"/>
      <c r="E153" s="8"/>
      <c r="F153" s="9">
        <v>97500.4</v>
      </c>
      <c r="I153" s="7" t="s">
        <v>9</v>
      </c>
      <c r="J153" s="5" t="s">
        <v>112</v>
      </c>
    </row>
    <row r="154" spans="1:10">
      <c r="A154" s="5" t="s">
        <v>526</v>
      </c>
      <c r="B154" s="6">
        <v>44816.721644143516</v>
      </c>
      <c r="C154" s="5" t="s">
        <v>108</v>
      </c>
      <c r="D154" s="11"/>
      <c r="E154" s="8"/>
      <c r="F154" s="9">
        <v>2766.7</v>
      </c>
      <c r="I154" s="7" t="s">
        <v>9</v>
      </c>
      <c r="J154" s="8" t="s">
        <v>333</v>
      </c>
    </row>
    <row r="155" spans="1:10">
      <c r="A155" s="5" t="s">
        <v>526</v>
      </c>
      <c r="B155" s="6">
        <v>44816.721644143516</v>
      </c>
      <c r="C155" s="5" t="s">
        <v>108</v>
      </c>
      <c r="D155" s="11"/>
      <c r="E155" s="8"/>
      <c r="F155" s="9">
        <v>13353.7</v>
      </c>
      <c r="I155" s="7" t="s">
        <v>9</v>
      </c>
      <c r="J155" s="5" t="s">
        <v>380</v>
      </c>
    </row>
    <row r="156" spans="1:10">
      <c r="A156" s="5" t="s">
        <v>526</v>
      </c>
      <c r="B156" s="6">
        <v>44816.721644143516</v>
      </c>
      <c r="C156" s="5" t="s">
        <v>108</v>
      </c>
      <c r="D156" s="11"/>
      <c r="E156" s="8"/>
      <c r="F156" s="9">
        <v>7860.2</v>
      </c>
      <c r="I156" s="7" t="s">
        <v>9</v>
      </c>
      <c r="J156" s="5" t="s">
        <v>527</v>
      </c>
    </row>
    <row r="157" spans="1:10">
      <c r="A157" s="10" t="s">
        <v>15</v>
      </c>
      <c r="B157" s="3"/>
      <c r="C157" s="3"/>
      <c r="D157" s="11"/>
      <c r="E157" s="8"/>
      <c r="F157" s="14">
        <f>SUM(F145:G156)</f>
        <v>190214.24000000005</v>
      </c>
      <c r="H157" s="9"/>
      <c r="I157" s="7"/>
      <c r="J157" s="8"/>
    </row>
    <row r="158" spans="1:10" ht="15.75">
      <c r="A158" s="12" t="s">
        <v>16</v>
      </c>
      <c r="B158" s="12" t="s">
        <v>17</v>
      </c>
      <c r="C158" s="12" t="s">
        <v>18</v>
      </c>
      <c r="D158" s="21">
        <v>111808323</v>
      </c>
      <c r="E158" s="8"/>
      <c r="H158" s="9"/>
      <c r="I158" s="7"/>
      <c r="J158" s="8"/>
    </row>
    <row r="161" spans="1:10">
      <c r="A161" s="1" t="s">
        <v>0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3" t="s">
        <v>542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103" t="s">
        <v>0</v>
      </c>
      <c r="B163" s="103" t="s">
        <v>2</v>
      </c>
      <c r="C163" s="103" t="s">
        <v>3</v>
      </c>
      <c r="D163" s="103" t="s">
        <v>4</v>
      </c>
      <c r="E163" s="103" t="s">
        <v>5</v>
      </c>
      <c r="F163" s="105" t="s">
        <v>6</v>
      </c>
      <c r="G163" s="106"/>
      <c r="H163" s="107"/>
      <c r="I163" s="103" t="s">
        <v>7</v>
      </c>
      <c r="J163" s="103" t="s">
        <v>8</v>
      </c>
    </row>
    <row r="164" spans="1:10">
      <c r="A164" s="104"/>
      <c r="B164" s="104"/>
      <c r="C164" s="104"/>
      <c r="D164" s="104"/>
      <c r="E164" s="104"/>
      <c r="F164" s="46" t="s">
        <v>9</v>
      </c>
      <c r="G164" s="46" t="s">
        <v>10</v>
      </c>
      <c r="H164" s="46" t="s">
        <v>11</v>
      </c>
      <c r="I164" s="104"/>
      <c r="J164" s="104"/>
    </row>
    <row r="165" spans="1:10">
      <c r="A165" s="5" t="s">
        <v>562</v>
      </c>
      <c r="B165" s="6">
        <v>44817.747363622686</v>
      </c>
      <c r="C165" s="5" t="s">
        <v>108</v>
      </c>
      <c r="D165" s="13">
        <v>45162914471</v>
      </c>
      <c r="E165" s="8" t="s">
        <v>110</v>
      </c>
      <c r="H165" s="9">
        <v>8000</v>
      </c>
      <c r="I165" s="5" t="s">
        <v>22</v>
      </c>
      <c r="J165" s="5" t="s">
        <v>109</v>
      </c>
    </row>
    <row r="166" spans="1:10">
      <c r="A166" s="5" t="s">
        <v>562</v>
      </c>
      <c r="B166" s="6">
        <v>44817.747363622686</v>
      </c>
      <c r="C166" s="5" t="s">
        <v>108</v>
      </c>
      <c r="D166" s="13">
        <v>45172887041</v>
      </c>
      <c r="E166" s="8" t="s">
        <v>110</v>
      </c>
      <c r="H166" s="9">
        <v>4336.5</v>
      </c>
      <c r="I166" s="5" t="s">
        <v>22</v>
      </c>
      <c r="J166" s="5" t="s">
        <v>109</v>
      </c>
    </row>
    <row r="167" spans="1:10">
      <c r="A167" s="5" t="s">
        <v>562</v>
      </c>
      <c r="B167" s="6">
        <v>44817.747363622686</v>
      </c>
      <c r="C167" s="5" t="s">
        <v>108</v>
      </c>
      <c r="D167" s="13">
        <v>45143194232</v>
      </c>
      <c r="E167" s="8" t="s">
        <v>110</v>
      </c>
      <c r="H167" s="9">
        <v>1721.97</v>
      </c>
      <c r="I167" s="5" t="s">
        <v>22</v>
      </c>
      <c r="J167" s="5" t="s">
        <v>109</v>
      </c>
    </row>
    <row r="168" spans="1:10">
      <c r="A168" s="5" t="s">
        <v>562</v>
      </c>
      <c r="B168" s="6">
        <v>44817.747363622686</v>
      </c>
      <c r="C168" s="5" t="s">
        <v>108</v>
      </c>
      <c r="D168" s="13">
        <v>54310598016</v>
      </c>
      <c r="E168" s="8" t="s">
        <v>110</v>
      </c>
      <c r="H168" s="9">
        <v>9111.99</v>
      </c>
      <c r="I168" s="5" t="s">
        <v>22</v>
      </c>
      <c r="J168" s="5" t="s">
        <v>109</v>
      </c>
    </row>
    <row r="169" spans="1:10">
      <c r="A169" s="5" t="s">
        <v>562</v>
      </c>
      <c r="B169" s="6">
        <v>44817.747363622686</v>
      </c>
      <c r="C169" s="5" t="s">
        <v>108</v>
      </c>
      <c r="D169" s="13">
        <v>54110606837</v>
      </c>
      <c r="E169" s="8" t="s">
        <v>110</v>
      </c>
      <c r="H169" s="9">
        <v>396.37</v>
      </c>
      <c r="I169" s="5" t="s">
        <v>22</v>
      </c>
      <c r="J169" s="5" t="s">
        <v>109</v>
      </c>
    </row>
    <row r="170" spans="1:10">
      <c r="A170" s="5" t="s">
        <v>562</v>
      </c>
      <c r="B170" s="6">
        <v>44817.747363622686</v>
      </c>
      <c r="C170" s="5" t="s">
        <v>108</v>
      </c>
      <c r="D170" s="11"/>
      <c r="E170" s="8"/>
      <c r="F170" s="9">
        <v>21120.799999999999</v>
      </c>
      <c r="I170" s="7" t="s">
        <v>9</v>
      </c>
      <c r="J170" s="5" t="s">
        <v>109</v>
      </c>
    </row>
    <row r="171" spans="1:10">
      <c r="A171" s="5" t="s">
        <v>562</v>
      </c>
      <c r="B171" s="6">
        <v>44817.747363622686</v>
      </c>
      <c r="C171" s="5" t="s">
        <v>108</v>
      </c>
      <c r="D171" s="11"/>
      <c r="E171" s="8"/>
      <c r="F171" s="9">
        <v>23042.6</v>
      </c>
      <c r="I171" s="7" t="s">
        <v>9</v>
      </c>
      <c r="J171" s="5" t="s">
        <v>112</v>
      </c>
    </row>
    <row r="172" spans="1:10">
      <c r="A172" s="10" t="s">
        <v>15</v>
      </c>
      <c r="B172" s="3"/>
      <c r="C172" s="3"/>
      <c r="D172" s="11"/>
      <c r="E172" s="8"/>
      <c r="F172" s="33">
        <f>SUM(F165:G171)</f>
        <v>44163.399999999994</v>
      </c>
      <c r="H172" s="9"/>
      <c r="I172" s="5"/>
      <c r="J172" s="5"/>
    </row>
    <row r="173" spans="1:10" ht="15.75">
      <c r="A173" s="12" t="s">
        <v>16</v>
      </c>
      <c r="B173" s="12" t="s">
        <v>17</v>
      </c>
      <c r="C173" s="12" t="s">
        <v>18</v>
      </c>
      <c r="D173" s="21">
        <v>111808325</v>
      </c>
      <c r="E173" s="8"/>
      <c r="H173" s="9"/>
      <c r="I173" s="5"/>
      <c r="J173" s="5"/>
    </row>
    <row r="176" spans="1:10">
      <c r="A176" s="1" t="s">
        <v>0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3" t="s">
        <v>573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103" t="s">
        <v>0</v>
      </c>
      <c r="B178" s="103" t="s">
        <v>2</v>
      </c>
      <c r="C178" s="103" t="s">
        <v>3</v>
      </c>
      <c r="D178" s="103" t="s">
        <v>4</v>
      </c>
      <c r="E178" s="103" t="s">
        <v>5</v>
      </c>
      <c r="F178" s="105" t="s">
        <v>6</v>
      </c>
      <c r="G178" s="106"/>
      <c r="H178" s="107"/>
      <c r="I178" s="103" t="s">
        <v>7</v>
      </c>
      <c r="J178" s="103" t="s">
        <v>8</v>
      </c>
    </row>
    <row r="179" spans="1:10">
      <c r="A179" s="104"/>
      <c r="B179" s="104"/>
      <c r="C179" s="104"/>
      <c r="D179" s="104"/>
      <c r="E179" s="104"/>
      <c r="F179" s="46" t="s">
        <v>9</v>
      </c>
      <c r="G179" s="46" t="s">
        <v>10</v>
      </c>
      <c r="H179" s="46" t="s">
        <v>11</v>
      </c>
      <c r="I179" s="104"/>
      <c r="J179" s="104"/>
    </row>
    <row r="180" spans="1:10">
      <c r="A180" s="5" t="s">
        <v>592</v>
      </c>
      <c r="B180" s="6">
        <v>44818.790089780094</v>
      </c>
      <c r="C180" s="5" t="s">
        <v>108</v>
      </c>
      <c r="D180" s="13">
        <v>54310598652</v>
      </c>
      <c r="E180" s="8" t="s">
        <v>110</v>
      </c>
      <c r="H180" s="9">
        <v>5376.31</v>
      </c>
      <c r="I180" s="5" t="s">
        <v>22</v>
      </c>
      <c r="J180" s="5" t="s">
        <v>109</v>
      </c>
    </row>
    <row r="181" spans="1:10">
      <c r="A181" s="5" t="s">
        <v>592</v>
      </c>
      <c r="B181" s="6">
        <v>44818.790089780094</v>
      </c>
      <c r="C181" s="5" t="s">
        <v>108</v>
      </c>
      <c r="D181" s="13">
        <v>45162920660</v>
      </c>
      <c r="E181" s="8" t="s">
        <v>110</v>
      </c>
      <c r="H181" s="9">
        <v>3265.92</v>
      </c>
      <c r="I181" s="5" t="s">
        <v>22</v>
      </c>
      <c r="J181" s="5" t="s">
        <v>109</v>
      </c>
    </row>
    <row r="182" spans="1:10">
      <c r="A182" s="5" t="s">
        <v>592</v>
      </c>
      <c r="B182" s="6">
        <v>44818.790089780094</v>
      </c>
      <c r="C182" s="5" t="s">
        <v>108</v>
      </c>
      <c r="D182" s="13">
        <v>45112956324</v>
      </c>
      <c r="E182" s="5" t="s">
        <v>57</v>
      </c>
      <c r="H182" s="9">
        <v>649.27</v>
      </c>
      <c r="I182" s="5" t="s">
        <v>22</v>
      </c>
      <c r="J182" s="5" t="s">
        <v>109</v>
      </c>
    </row>
    <row r="183" spans="1:10">
      <c r="A183" s="5" t="s">
        <v>592</v>
      </c>
      <c r="B183" s="6">
        <v>44818.790089780094</v>
      </c>
      <c r="C183" s="5" t="s">
        <v>108</v>
      </c>
      <c r="D183" s="11"/>
      <c r="E183" s="8"/>
      <c r="F183" s="9">
        <v>20448.2</v>
      </c>
      <c r="I183" s="7" t="s">
        <v>9</v>
      </c>
      <c r="J183" s="5" t="s">
        <v>109</v>
      </c>
    </row>
    <row r="184" spans="1:10">
      <c r="A184" s="5" t="s">
        <v>592</v>
      </c>
      <c r="B184" s="6">
        <v>44818.790089780094</v>
      </c>
      <c r="C184" s="5" t="s">
        <v>108</v>
      </c>
      <c r="D184" s="11"/>
      <c r="E184" s="8"/>
      <c r="F184" s="9">
        <v>3783.3</v>
      </c>
      <c r="I184" s="7" t="s">
        <v>9</v>
      </c>
      <c r="J184" s="8" t="s">
        <v>111</v>
      </c>
    </row>
    <row r="185" spans="1:10">
      <c r="A185" s="5" t="s">
        <v>592</v>
      </c>
      <c r="B185" s="6">
        <v>44818.790089780094</v>
      </c>
      <c r="C185" s="5" t="s">
        <v>108</v>
      </c>
      <c r="D185" s="11"/>
      <c r="E185" s="8"/>
      <c r="F185" s="9">
        <v>101459.9</v>
      </c>
      <c r="I185" s="7" t="s">
        <v>9</v>
      </c>
      <c r="J185" s="5" t="s">
        <v>112</v>
      </c>
    </row>
    <row r="186" spans="1:10">
      <c r="A186" s="5" t="s">
        <v>592</v>
      </c>
      <c r="B186" s="6">
        <v>44818.790089780094</v>
      </c>
      <c r="C186" s="5" t="s">
        <v>108</v>
      </c>
      <c r="D186" s="11"/>
      <c r="E186" s="8"/>
      <c r="F186" s="9">
        <v>17466.3</v>
      </c>
      <c r="I186" s="7" t="s">
        <v>9</v>
      </c>
      <c r="J186" s="5" t="s">
        <v>380</v>
      </c>
    </row>
    <row r="187" spans="1:10">
      <c r="A187" s="5" t="s">
        <v>592</v>
      </c>
      <c r="B187" s="6">
        <v>44818.790089780094</v>
      </c>
      <c r="C187" s="5" t="s">
        <v>108</v>
      </c>
      <c r="D187" s="11"/>
      <c r="E187" s="8"/>
      <c r="F187" s="9">
        <v>7294.4</v>
      </c>
      <c r="I187" s="7" t="s">
        <v>9</v>
      </c>
      <c r="J187" s="5" t="s">
        <v>527</v>
      </c>
    </row>
    <row r="188" spans="1:10">
      <c r="A188" s="10" t="s">
        <v>15</v>
      </c>
      <c r="B188" s="3"/>
      <c r="C188" s="3"/>
      <c r="D188" s="11"/>
      <c r="E188" s="8"/>
      <c r="F188" s="33">
        <f>SUM(F180:G187)</f>
        <v>150452.09999999998</v>
      </c>
      <c r="H188" s="9"/>
      <c r="I188" s="7"/>
      <c r="J188" s="5"/>
    </row>
    <row r="189" spans="1:10" ht="15.75">
      <c r="A189" s="12" t="s">
        <v>16</v>
      </c>
      <c r="B189" s="12" t="s">
        <v>17</v>
      </c>
      <c r="C189" s="12" t="s">
        <v>18</v>
      </c>
      <c r="D189" s="21">
        <v>111833564</v>
      </c>
      <c r="E189" s="8"/>
      <c r="H189" s="9"/>
      <c r="I189" s="7"/>
      <c r="J189" s="5"/>
    </row>
    <row r="192" spans="1:10">
      <c r="A192" s="1" t="s">
        <v>0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3" t="s">
        <v>606</v>
      </c>
      <c r="B193" s="2"/>
      <c r="C193" s="2"/>
      <c r="D193" s="2"/>
      <c r="E193" s="2"/>
      <c r="F193" s="2"/>
      <c r="G193" s="2"/>
      <c r="H193" s="2"/>
      <c r="I193" s="2"/>
      <c r="J193" s="2"/>
    </row>
    <row r="194" spans="1:10">
      <c r="A194" s="103" t="s">
        <v>0</v>
      </c>
      <c r="B194" s="103" t="s">
        <v>2</v>
      </c>
      <c r="C194" s="103" t="s">
        <v>3</v>
      </c>
      <c r="D194" s="103" t="s">
        <v>4</v>
      </c>
      <c r="E194" s="103" t="s">
        <v>5</v>
      </c>
      <c r="F194" s="105" t="s">
        <v>6</v>
      </c>
      <c r="G194" s="106"/>
      <c r="H194" s="107"/>
      <c r="I194" s="103" t="s">
        <v>7</v>
      </c>
      <c r="J194" s="103" t="s">
        <v>8</v>
      </c>
    </row>
    <row r="195" spans="1:10">
      <c r="A195" s="104"/>
      <c r="B195" s="104"/>
      <c r="C195" s="104"/>
      <c r="D195" s="104"/>
      <c r="E195" s="104"/>
      <c r="F195" s="46" t="s">
        <v>9</v>
      </c>
      <c r="G195" s="46" t="s">
        <v>10</v>
      </c>
      <c r="H195" s="46" t="s">
        <v>11</v>
      </c>
      <c r="I195" s="104"/>
      <c r="J195" s="104"/>
    </row>
    <row r="196" spans="1:10">
      <c r="A196" s="5" t="s">
        <v>627</v>
      </c>
      <c r="B196" s="6">
        <v>44819.76357722222</v>
      </c>
      <c r="C196" s="5" t="s">
        <v>108</v>
      </c>
      <c r="D196" s="13">
        <v>45132828107</v>
      </c>
      <c r="E196" s="8" t="s">
        <v>110</v>
      </c>
      <c r="H196" s="9">
        <v>217.75</v>
      </c>
      <c r="I196" s="5" t="s">
        <v>22</v>
      </c>
      <c r="J196" s="8" t="s">
        <v>111</v>
      </c>
    </row>
    <row r="197" spans="1:10">
      <c r="A197" s="5" t="s">
        <v>627</v>
      </c>
      <c r="B197" s="6">
        <v>44819.76357722222</v>
      </c>
      <c r="C197" s="5" t="s">
        <v>108</v>
      </c>
      <c r="D197" s="11"/>
      <c r="E197" s="8"/>
      <c r="F197" s="9">
        <v>14684.9</v>
      </c>
      <c r="I197" s="7" t="s">
        <v>9</v>
      </c>
      <c r="J197" s="5" t="s">
        <v>109</v>
      </c>
    </row>
    <row r="198" spans="1:10">
      <c r="A198" s="5" t="s">
        <v>627</v>
      </c>
      <c r="B198" s="6">
        <v>44819.76357722222</v>
      </c>
      <c r="C198" s="5" t="s">
        <v>108</v>
      </c>
      <c r="D198" s="11"/>
      <c r="E198" s="8"/>
      <c r="F198" s="9">
        <v>5961.1</v>
      </c>
      <c r="I198" s="7" t="s">
        <v>9</v>
      </c>
      <c r="J198" s="8" t="s">
        <v>111</v>
      </c>
    </row>
    <row r="199" spans="1:10">
      <c r="A199" s="5" t="s">
        <v>627</v>
      </c>
      <c r="B199" s="6">
        <v>44819.76357722222</v>
      </c>
      <c r="C199" s="5" t="s">
        <v>108</v>
      </c>
      <c r="D199" s="11"/>
      <c r="E199" s="8"/>
      <c r="F199" s="9">
        <v>46894.2</v>
      </c>
      <c r="I199" s="7" t="s">
        <v>9</v>
      </c>
      <c r="J199" s="5" t="s">
        <v>112</v>
      </c>
    </row>
    <row r="200" spans="1:10">
      <c r="A200" s="5" t="s">
        <v>627</v>
      </c>
      <c r="B200" s="6">
        <v>44819.76357722222</v>
      </c>
      <c r="C200" s="5" t="s">
        <v>108</v>
      </c>
      <c r="D200" s="11"/>
      <c r="E200" s="8"/>
      <c r="F200" s="9">
        <v>11039</v>
      </c>
      <c r="I200" s="7" t="s">
        <v>9</v>
      </c>
      <c r="J200" s="8" t="s">
        <v>333</v>
      </c>
    </row>
    <row r="201" spans="1:10">
      <c r="A201" s="5" t="s">
        <v>627</v>
      </c>
      <c r="B201" s="6">
        <v>44819.76357722222</v>
      </c>
      <c r="C201" s="5" t="s">
        <v>108</v>
      </c>
      <c r="D201" s="11"/>
      <c r="E201" s="8"/>
      <c r="F201" s="9">
        <v>68383.399999999994</v>
      </c>
      <c r="I201" s="7" t="s">
        <v>9</v>
      </c>
      <c r="J201" s="8" t="s">
        <v>334</v>
      </c>
    </row>
    <row r="202" spans="1:10">
      <c r="A202" s="5" t="s">
        <v>627</v>
      </c>
      <c r="B202" s="6">
        <v>44819.76357722222</v>
      </c>
      <c r="C202" s="5" t="s">
        <v>108</v>
      </c>
      <c r="D202" s="11"/>
      <c r="E202" s="8"/>
      <c r="F202" s="9">
        <v>7937</v>
      </c>
      <c r="I202" s="7" t="s">
        <v>9</v>
      </c>
      <c r="J202" s="5" t="s">
        <v>380</v>
      </c>
    </row>
    <row r="203" spans="1:10">
      <c r="A203" s="10" t="s">
        <v>15</v>
      </c>
      <c r="B203" s="3"/>
      <c r="C203" s="3"/>
      <c r="D203" s="11"/>
      <c r="E203" s="8"/>
      <c r="F203" s="33">
        <f>SUM(F196:G202)</f>
        <v>154899.59999999998</v>
      </c>
      <c r="H203" s="9"/>
      <c r="I203" s="7"/>
      <c r="J203" s="8"/>
    </row>
    <row r="204" spans="1:10" ht="15.75">
      <c r="A204" s="12" t="s">
        <v>16</v>
      </c>
      <c r="B204" s="12" t="s">
        <v>17</v>
      </c>
      <c r="C204" s="12" t="s">
        <v>18</v>
      </c>
      <c r="D204" s="21">
        <v>111833565</v>
      </c>
      <c r="E204" s="8"/>
      <c r="H204" s="9"/>
      <c r="I204" s="7"/>
      <c r="J204" s="8"/>
    </row>
    <row r="207" spans="1:10">
      <c r="A207" s="1" t="s">
        <v>0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3" t="s">
        <v>650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103" t="s">
        <v>0</v>
      </c>
      <c r="B209" s="103" t="s">
        <v>2</v>
      </c>
      <c r="C209" s="103" t="s">
        <v>3</v>
      </c>
      <c r="D209" s="103" t="s">
        <v>4</v>
      </c>
      <c r="E209" s="103" t="s">
        <v>5</v>
      </c>
      <c r="F209" s="105" t="s">
        <v>6</v>
      </c>
      <c r="G209" s="106"/>
      <c r="H209" s="107"/>
      <c r="I209" s="103" t="s">
        <v>7</v>
      </c>
      <c r="J209" s="103" t="s">
        <v>8</v>
      </c>
    </row>
    <row r="210" spans="1:10">
      <c r="A210" s="104"/>
      <c r="B210" s="104"/>
      <c r="C210" s="104"/>
      <c r="D210" s="104"/>
      <c r="E210" s="104"/>
      <c r="F210" s="46" t="s">
        <v>9</v>
      </c>
      <c r="G210" s="46" t="s">
        <v>10</v>
      </c>
      <c r="H210" s="46" t="s">
        <v>11</v>
      </c>
      <c r="I210" s="104"/>
      <c r="J210" s="104"/>
    </row>
    <row r="211" spans="1:10">
      <c r="A211" s="5" t="s">
        <v>686</v>
      </c>
      <c r="B211" s="6">
        <v>44820.729874652781</v>
      </c>
      <c r="C211" s="5" t="s">
        <v>108</v>
      </c>
      <c r="D211" s="13">
        <v>45162921826</v>
      </c>
      <c r="E211" s="8" t="s">
        <v>110</v>
      </c>
      <c r="H211" s="9">
        <v>386.1</v>
      </c>
      <c r="I211" s="5" t="s">
        <v>22</v>
      </c>
      <c r="J211" s="8" t="s">
        <v>333</v>
      </c>
    </row>
    <row r="212" spans="1:10">
      <c r="A212" s="5" t="s">
        <v>686</v>
      </c>
      <c r="B212" s="6">
        <v>44820.729874652781</v>
      </c>
      <c r="C212" s="5" t="s">
        <v>108</v>
      </c>
      <c r="D212" s="13">
        <v>54610602429</v>
      </c>
      <c r="E212" s="8" t="s">
        <v>110</v>
      </c>
      <c r="H212" s="9">
        <v>9566.8799999999992</v>
      </c>
      <c r="I212" s="5" t="s">
        <v>22</v>
      </c>
      <c r="J212" s="5" t="s">
        <v>109</v>
      </c>
    </row>
    <row r="213" spans="1:10">
      <c r="A213" s="5" t="s">
        <v>686</v>
      </c>
      <c r="B213" s="6">
        <v>44820.729874652781</v>
      </c>
      <c r="C213" s="5" t="s">
        <v>108</v>
      </c>
      <c r="D213" s="13">
        <v>45152827747</v>
      </c>
      <c r="E213" s="8" t="s">
        <v>110</v>
      </c>
      <c r="H213" s="9">
        <v>1683.6</v>
      </c>
      <c r="I213" s="5" t="s">
        <v>22</v>
      </c>
      <c r="J213" s="5" t="s">
        <v>109</v>
      </c>
    </row>
    <row r="214" spans="1:10">
      <c r="A214" s="5" t="s">
        <v>686</v>
      </c>
      <c r="B214" s="6">
        <v>44820.729874652781</v>
      </c>
      <c r="C214" s="5" t="s">
        <v>108</v>
      </c>
      <c r="D214" s="11"/>
      <c r="E214" s="8"/>
      <c r="F214" s="9">
        <v>15554.8</v>
      </c>
      <c r="I214" s="7" t="s">
        <v>9</v>
      </c>
      <c r="J214" s="5" t="s">
        <v>109</v>
      </c>
    </row>
    <row r="215" spans="1:10">
      <c r="A215" s="5" t="s">
        <v>686</v>
      </c>
      <c r="B215" s="6">
        <v>44820.729874652781</v>
      </c>
      <c r="C215" s="5" t="s">
        <v>108</v>
      </c>
      <c r="D215" s="11"/>
      <c r="E215" s="8"/>
      <c r="F215" s="9">
        <v>57577.3</v>
      </c>
      <c r="I215" s="7" t="s">
        <v>9</v>
      </c>
      <c r="J215" s="5" t="s">
        <v>112</v>
      </c>
    </row>
    <row r="216" spans="1:10">
      <c r="A216" s="5" t="s">
        <v>686</v>
      </c>
      <c r="B216" s="6">
        <v>44820.729874652781</v>
      </c>
      <c r="C216" s="5" t="s">
        <v>108</v>
      </c>
      <c r="D216" s="11"/>
      <c r="E216" s="8"/>
      <c r="F216" s="9">
        <v>15168.9</v>
      </c>
      <c r="I216" s="7" t="s">
        <v>9</v>
      </c>
      <c r="J216" s="8" t="s">
        <v>333</v>
      </c>
    </row>
    <row r="217" spans="1:10">
      <c r="A217" s="5" t="s">
        <v>686</v>
      </c>
      <c r="B217" s="6">
        <v>44820.729874652781</v>
      </c>
      <c r="C217" s="5" t="s">
        <v>108</v>
      </c>
      <c r="D217" s="11"/>
      <c r="E217" s="8"/>
      <c r="F217" s="9">
        <v>3808.7</v>
      </c>
      <c r="I217" s="7" t="s">
        <v>9</v>
      </c>
      <c r="J217" s="8" t="s">
        <v>334</v>
      </c>
    </row>
    <row r="218" spans="1:10">
      <c r="A218" s="10" t="s">
        <v>15</v>
      </c>
      <c r="B218" s="3"/>
      <c r="C218" s="3"/>
      <c r="D218" s="11"/>
      <c r="E218" s="8"/>
      <c r="F218" s="14">
        <f>SUM(F211:G217)</f>
        <v>92109.7</v>
      </c>
      <c r="H218" s="9"/>
      <c r="I218" s="7"/>
      <c r="J218" s="8"/>
    </row>
    <row r="219" spans="1:10" ht="15.75">
      <c r="A219" s="12" t="s">
        <v>16</v>
      </c>
      <c r="B219" s="12" t="s">
        <v>17</v>
      </c>
      <c r="C219" s="12" t="s">
        <v>18</v>
      </c>
      <c r="D219" s="21">
        <v>111841885</v>
      </c>
      <c r="E219" s="8"/>
      <c r="H219" s="9"/>
      <c r="I219" s="7"/>
      <c r="J219" s="8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645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103" t="s">
        <v>0</v>
      </c>
      <c r="B224" s="103" t="s">
        <v>2</v>
      </c>
      <c r="C224" s="103" t="s">
        <v>3</v>
      </c>
      <c r="D224" s="103" t="s">
        <v>4</v>
      </c>
      <c r="E224" s="103" t="s">
        <v>5</v>
      </c>
      <c r="F224" s="105" t="s">
        <v>6</v>
      </c>
      <c r="G224" s="106"/>
      <c r="H224" s="107"/>
      <c r="I224" s="103" t="s">
        <v>7</v>
      </c>
      <c r="J224" s="103" t="s">
        <v>8</v>
      </c>
    </row>
    <row r="225" spans="1:10">
      <c r="A225" s="104"/>
      <c r="B225" s="104"/>
      <c r="C225" s="104"/>
      <c r="D225" s="104"/>
      <c r="E225" s="104"/>
      <c r="F225" s="46" t="s">
        <v>9</v>
      </c>
      <c r="G225" s="46" t="s">
        <v>10</v>
      </c>
      <c r="H225" s="46" t="s">
        <v>11</v>
      </c>
      <c r="I225" s="104"/>
      <c r="J225" s="104"/>
    </row>
    <row r="226" spans="1:10">
      <c r="A226" s="19" t="s">
        <v>241</v>
      </c>
      <c r="B226" s="37"/>
      <c r="C226" s="56"/>
      <c r="D226" s="11"/>
      <c r="E226" s="8"/>
      <c r="F226" s="9"/>
      <c r="I226" s="7"/>
      <c r="J226" s="8"/>
    </row>
    <row r="227" spans="1:10">
      <c r="A227" s="10" t="s">
        <v>15</v>
      </c>
      <c r="B227" s="3"/>
      <c r="C227" s="3"/>
      <c r="D227" s="11"/>
      <c r="E227" s="8"/>
      <c r="H227" s="9"/>
      <c r="I227" s="5"/>
      <c r="J227" s="5"/>
    </row>
    <row r="228" spans="1:10">
      <c r="A228" s="12" t="s">
        <v>16</v>
      </c>
      <c r="B228" s="12" t="s">
        <v>17</v>
      </c>
      <c r="C228" s="12" t="s">
        <v>18</v>
      </c>
      <c r="D228" s="11"/>
      <c r="E228" s="8"/>
      <c r="H228" s="9"/>
      <c r="I228" s="5"/>
      <c r="J228" s="5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708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3" t="s">
        <v>0</v>
      </c>
      <c r="B233" s="103" t="s">
        <v>2</v>
      </c>
      <c r="C233" s="103" t="s">
        <v>3</v>
      </c>
      <c r="D233" s="103" t="s">
        <v>4</v>
      </c>
      <c r="E233" s="103" t="s">
        <v>5</v>
      </c>
      <c r="F233" s="105" t="s">
        <v>6</v>
      </c>
      <c r="G233" s="106"/>
      <c r="H233" s="107"/>
      <c r="I233" s="103" t="s">
        <v>7</v>
      </c>
      <c r="J233" s="103" t="s">
        <v>8</v>
      </c>
    </row>
    <row r="234" spans="1:10">
      <c r="A234" s="104"/>
      <c r="B234" s="104"/>
      <c r="C234" s="104"/>
      <c r="D234" s="104"/>
      <c r="E234" s="104"/>
      <c r="F234" s="46" t="s">
        <v>9</v>
      </c>
      <c r="G234" s="46" t="s">
        <v>10</v>
      </c>
      <c r="H234" s="46" t="s">
        <v>11</v>
      </c>
      <c r="I234" s="104"/>
      <c r="J234" s="104"/>
    </row>
    <row r="235" spans="1:10">
      <c r="A235" s="5" t="s">
        <v>729</v>
      </c>
      <c r="B235" s="6">
        <v>44823.706535671299</v>
      </c>
      <c r="C235" s="5" t="s">
        <v>108</v>
      </c>
      <c r="D235" s="11"/>
      <c r="E235" s="8"/>
      <c r="G235" s="9">
        <v>18792.84</v>
      </c>
      <c r="I235" s="7" t="s">
        <v>10</v>
      </c>
      <c r="J235" s="5" t="s">
        <v>109</v>
      </c>
    </row>
    <row r="236" spans="1:10">
      <c r="A236" s="5" t="s">
        <v>729</v>
      </c>
      <c r="B236" s="6">
        <v>44823.706535671299</v>
      </c>
      <c r="C236" s="5" t="s">
        <v>108</v>
      </c>
      <c r="D236" s="13">
        <v>45143203850</v>
      </c>
      <c r="E236" s="8" t="s">
        <v>110</v>
      </c>
      <c r="H236" s="9">
        <v>8002.75</v>
      </c>
      <c r="I236" s="5" t="s">
        <v>22</v>
      </c>
      <c r="J236" s="5" t="s">
        <v>109</v>
      </c>
    </row>
    <row r="237" spans="1:10">
      <c r="A237" s="5" t="s">
        <v>729</v>
      </c>
      <c r="B237" s="6">
        <v>44823.706535671299</v>
      </c>
      <c r="C237" s="5" t="s">
        <v>108</v>
      </c>
      <c r="D237" s="13">
        <v>45152828621</v>
      </c>
      <c r="E237" s="8" t="s">
        <v>110</v>
      </c>
      <c r="H237" s="9">
        <v>28482.26</v>
      </c>
      <c r="I237" s="5" t="s">
        <v>22</v>
      </c>
      <c r="J237" s="5" t="s">
        <v>109</v>
      </c>
    </row>
    <row r="238" spans="1:10">
      <c r="A238" s="5" t="s">
        <v>729</v>
      </c>
      <c r="B238" s="6">
        <v>44823.706535671299</v>
      </c>
      <c r="C238" s="5" t="s">
        <v>108</v>
      </c>
      <c r="D238" s="13">
        <v>54310599646</v>
      </c>
      <c r="E238" s="8" t="s">
        <v>110</v>
      </c>
      <c r="H238" s="9">
        <v>226.52</v>
      </c>
      <c r="I238" s="5" t="s">
        <v>22</v>
      </c>
      <c r="J238" s="8" t="s">
        <v>333</v>
      </c>
    </row>
    <row r="239" spans="1:10">
      <c r="A239" s="5" t="s">
        <v>729</v>
      </c>
      <c r="B239" s="6">
        <v>44823.706535671299</v>
      </c>
      <c r="C239" s="5" t="s">
        <v>108</v>
      </c>
      <c r="D239" s="13">
        <v>45172896335</v>
      </c>
      <c r="E239" s="8" t="s">
        <v>110</v>
      </c>
      <c r="H239" s="9">
        <v>7831.6</v>
      </c>
      <c r="I239" s="5" t="s">
        <v>22</v>
      </c>
      <c r="J239" s="5" t="s">
        <v>109</v>
      </c>
    </row>
    <row r="240" spans="1:10">
      <c r="A240" s="5" t="s">
        <v>729</v>
      </c>
      <c r="B240" s="6">
        <v>44823.706535671299</v>
      </c>
      <c r="C240" s="5" t="s">
        <v>108</v>
      </c>
      <c r="D240" s="13">
        <v>45152832292</v>
      </c>
      <c r="E240" s="8" t="s">
        <v>110</v>
      </c>
      <c r="H240" s="9">
        <v>23926</v>
      </c>
      <c r="I240" s="5" t="s">
        <v>22</v>
      </c>
      <c r="J240" s="5" t="s">
        <v>109</v>
      </c>
    </row>
    <row r="241" spans="1:10">
      <c r="A241" s="5" t="s">
        <v>729</v>
      </c>
      <c r="B241" s="6">
        <v>44823.706535671299</v>
      </c>
      <c r="C241" s="5" t="s">
        <v>108</v>
      </c>
      <c r="D241" s="13">
        <v>45132837242</v>
      </c>
      <c r="E241" s="8" t="s">
        <v>110</v>
      </c>
      <c r="H241" s="9">
        <v>26641.78</v>
      </c>
      <c r="I241" s="5" t="s">
        <v>22</v>
      </c>
      <c r="J241" s="5" t="s">
        <v>109</v>
      </c>
    </row>
    <row r="242" spans="1:10">
      <c r="A242" s="5" t="s">
        <v>729</v>
      </c>
      <c r="B242" s="6">
        <v>44823.706535671299</v>
      </c>
      <c r="C242" s="5" t="s">
        <v>108</v>
      </c>
      <c r="D242" s="13">
        <v>54510600445</v>
      </c>
      <c r="E242" s="8" t="s">
        <v>110</v>
      </c>
      <c r="H242" s="9">
        <v>6291.11</v>
      </c>
      <c r="I242" s="5" t="s">
        <v>22</v>
      </c>
      <c r="J242" s="5" t="s">
        <v>109</v>
      </c>
    </row>
    <row r="243" spans="1:10">
      <c r="A243" s="5" t="s">
        <v>729</v>
      </c>
      <c r="B243" s="6">
        <v>44823.706535671299</v>
      </c>
      <c r="C243" s="5" t="s">
        <v>108</v>
      </c>
      <c r="D243" s="11"/>
      <c r="E243" s="8"/>
      <c r="F243" s="9">
        <v>26211.4</v>
      </c>
      <c r="I243" s="7" t="s">
        <v>9</v>
      </c>
      <c r="J243" s="5" t="s">
        <v>109</v>
      </c>
    </row>
    <row r="244" spans="1:10">
      <c r="A244" s="5" t="s">
        <v>729</v>
      </c>
      <c r="B244" s="6">
        <v>44823.706535671299</v>
      </c>
      <c r="C244" s="5" t="s">
        <v>108</v>
      </c>
      <c r="D244" s="11"/>
      <c r="E244" s="8"/>
      <c r="F244" s="9">
        <v>23737.9</v>
      </c>
      <c r="I244" s="7" t="s">
        <v>9</v>
      </c>
      <c r="J244" s="5" t="s">
        <v>112</v>
      </c>
    </row>
    <row r="245" spans="1:10">
      <c r="A245" s="5" t="s">
        <v>729</v>
      </c>
      <c r="B245" s="6">
        <v>44823.706535671299</v>
      </c>
      <c r="C245" s="5" t="s">
        <v>108</v>
      </c>
      <c r="D245" s="11"/>
      <c r="E245" s="8"/>
      <c r="F245" s="9">
        <v>34296.699999999997</v>
      </c>
      <c r="I245" s="7" t="s">
        <v>9</v>
      </c>
      <c r="J245" s="8" t="s">
        <v>333</v>
      </c>
    </row>
    <row r="246" spans="1:10">
      <c r="A246" s="5" t="s">
        <v>729</v>
      </c>
      <c r="B246" s="6">
        <v>44823.706535671299</v>
      </c>
      <c r="C246" s="5" t="s">
        <v>108</v>
      </c>
      <c r="D246" s="11"/>
      <c r="E246" s="8"/>
      <c r="F246" s="9">
        <v>2454.6</v>
      </c>
      <c r="I246" s="7" t="s">
        <v>9</v>
      </c>
      <c r="J246" s="5" t="s">
        <v>380</v>
      </c>
    </row>
    <row r="247" spans="1:10">
      <c r="A247" s="10" t="s">
        <v>15</v>
      </c>
      <c r="B247" s="3"/>
      <c r="C247" s="3"/>
      <c r="D247" s="11"/>
      <c r="E247" s="8"/>
      <c r="F247" s="33">
        <f>SUM(F235:G246)</f>
        <v>105493.44000000002</v>
      </c>
      <c r="H247" s="9"/>
      <c r="I247" s="7"/>
      <c r="J247" s="5"/>
    </row>
    <row r="248" spans="1:10" ht="15.75">
      <c r="A248" s="12" t="s">
        <v>16</v>
      </c>
      <c r="B248" s="12" t="s">
        <v>17</v>
      </c>
      <c r="C248" s="12" t="s">
        <v>18</v>
      </c>
      <c r="D248" s="21">
        <v>111856751</v>
      </c>
      <c r="E248" s="8"/>
      <c r="H248" s="9"/>
      <c r="I248" s="7"/>
      <c r="J248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746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103" t="s">
        <v>0</v>
      </c>
      <c r="B253" s="103" t="s">
        <v>2</v>
      </c>
      <c r="C253" s="103" t="s">
        <v>3</v>
      </c>
      <c r="D253" s="103" t="s">
        <v>4</v>
      </c>
      <c r="E253" s="103" t="s">
        <v>5</v>
      </c>
      <c r="F253" s="105" t="s">
        <v>6</v>
      </c>
      <c r="G253" s="106"/>
      <c r="H253" s="107"/>
      <c r="I253" s="103" t="s">
        <v>7</v>
      </c>
      <c r="J253" s="103" t="s">
        <v>8</v>
      </c>
    </row>
    <row r="254" spans="1:10">
      <c r="A254" s="104"/>
      <c r="B254" s="104"/>
      <c r="C254" s="104"/>
      <c r="D254" s="104"/>
      <c r="E254" s="104"/>
      <c r="F254" s="46" t="s">
        <v>9</v>
      </c>
      <c r="G254" s="46" t="s">
        <v>10</v>
      </c>
      <c r="H254" s="46" t="s">
        <v>11</v>
      </c>
      <c r="I254" s="104"/>
      <c r="J254" s="104"/>
    </row>
    <row r="255" spans="1:10">
      <c r="A255" s="5" t="s">
        <v>767</v>
      </c>
      <c r="B255" s="6">
        <v>44824.716817499997</v>
      </c>
      <c r="C255" s="5" t="s">
        <v>108</v>
      </c>
      <c r="D255" s="13">
        <v>45172899968</v>
      </c>
      <c r="E255" s="8" t="s">
        <v>110</v>
      </c>
      <c r="H255" s="9">
        <v>6277.58</v>
      </c>
      <c r="I255" s="5" t="s">
        <v>22</v>
      </c>
      <c r="J255" s="5" t="s">
        <v>109</v>
      </c>
    </row>
    <row r="256" spans="1:10">
      <c r="A256" s="5" t="s">
        <v>767</v>
      </c>
      <c r="B256" s="6">
        <v>44824.716817499997</v>
      </c>
      <c r="C256" s="5" t="s">
        <v>108</v>
      </c>
      <c r="D256" s="13">
        <v>54710601586</v>
      </c>
      <c r="E256" s="8" t="s">
        <v>110</v>
      </c>
      <c r="H256" s="9">
        <v>1308.5999999999999</v>
      </c>
      <c r="I256" s="5" t="s">
        <v>22</v>
      </c>
      <c r="J256" s="5" t="s">
        <v>109</v>
      </c>
    </row>
    <row r="257" spans="1:10">
      <c r="A257" s="5" t="s">
        <v>767</v>
      </c>
      <c r="B257" s="6">
        <v>44824.716817499997</v>
      </c>
      <c r="C257" s="5" t="s">
        <v>108</v>
      </c>
      <c r="D257" s="13">
        <v>54610603978</v>
      </c>
      <c r="E257" s="8" t="s">
        <v>110</v>
      </c>
      <c r="H257" s="9">
        <v>684.81</v>
      </c>
      <c r="I257" s="5" t="s">
        <v>22</v>
      </c>
      <c r="J257" s="5" t="s">
        <v>109</v>
      </c>
    </row>
    <row r="258" spans="1:10">
      <c r="A258" s="5" t="s">
        <v>767</v>
      </c>
      <c r="B258" s="6">
        <v>44824.716817499997</v>
      </c>
      <c r="C258" s="5" t="s">
        <v>108</v>
      </c>
      <c r="D258" s="13">
        <v>54310600879</v>
      </c>
      <c r="E258" s="8" t="s">
        <v>110</v>
      </c>
      <c r="H258" s="9">
        <v>8509.34</v>
      </c>
      <c r="I258" s="5" t="s">
        <v>22</v>
      </c>
      <c r="J258" s="5" t="s">
        <v>109</v>
      </c>
    </row>
    <row r="259" spans="1:10">
      <c r="A259" s="5" t="s">
        <v>767</v>
      </c>
      <c r="B259" s="6">
        <v>44824.716817499997</v>
      </c>
      <c r="C259" s="5" t="s">
        <v>108</v>
      </c>
      <c r="D259" s="11"/>
      <c r="E259" s="8"/>
      <c r="F259" s="9">
        <v>14146.7</v>
      </c>
      <c r="I259" s="7" t="s">
        <v>9</v>
      </c>
      <c r="J259" s="5" t="s">
        <v>109</v>
      </c>
    </row>
    <row r="260" spans="1:10">
      <c r="A260" s="5" t="s">
        <v>767</v>
      </c>
      <c r="B260" s="6">
        <v>44824.716817499997</v>
      </c>
      <c r="C260" s="5" t="s">
        <v>108</v>
      </c>
      <c r="D260" s="11"/>
      <c r="E260" s="8"/>
      <c r="F260" s="9">
        <v>12972.7</v>
      </c>
      <c r="I260" s="7" t="s">
        <v>9</v>
      </c>
      <c r="J260" s="5" t="s">
        <v>112</v>
      </c>
    </row>
    <row r="261" spans="1:10">
      <c r="A261" s="10" t="s">
        <v>15</v>
      </c>
      <c r="B261" s="3"/>
      <c r="C261" s="3"/>
      <c r="D261" s="11"/>
      <c r="E261" s="8"/>
      <c r="F261" s="14">
        <f>SUM(F255:G260)</f>
        <v>27119.4</v>
      </c>
      <c r="H261" s="9"/>
      <c r="I261" s="7"/>
      <c r="J261" s="5"/>
    </row>
    <row r="262" spans="1:10" ht="15.75">
      <c r="A262" s="12" t="s">
        <v>16</v>
      </c>
      <c r="B262" s="12" t="s">
        <v>17</v>
      </c>
      <c r="C262" s="12" t="s">
        <v>18</v>
      </c>
      <c r="D262" s="21">
        <v>111856752</v>
      </c>
      <c r="E262" s="8"/>
      <c r="H262" s="9"/>
      <c r="I262" s="7"/>
      <c r="J262" s="5"/>
    </row>
    <row r="265" spans="1:10">
      <c r="A265" s="1" t="s">
        <v>0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3" t="s">
        <v>784</v>
      </c>
      <c r="B266" s="2"/>
      <c r="C266" s="2"/>
      <c r="D266" s="2"/>
      <c r="E266" s="2"/>
      <c r="F266" s="2"/>
      <c r="G266" s="2"/>
      <c r="H266" s="2"/>
      <c r="I266" s="2"/>
      <c r="J266" s="2"/>
    </row>
    <row r="267" spans="1:10">
      <c r="A267" s="103" t="s">
        <v>0</v>
      </c>
      <c r="B267" s="103" t="s">
        <v>2</v>
      </c>
      <c r="C267" s="103" t="s">
        <v>3</v>
      </c>
      <c r="D267" s="103" t="s">
        <v>4</v>
      </c>
      <c r="E267" s="103" t="s">
        <v>5</v>
      </c>
      <c r="F267" s="105" t="s">
        <v>6</v>
      </c>
      <c r="G267" s="106"/>
      <c r="H267" s="107"/>
      <c r="I267" s="103" t="s">
        <v>7</v>
      </c>
      <c r="J267" s="103" t="s">
        <v>8</v>
      </c>
    </row>
    <row r="268" spans="1:10">
      <c r="A268" s="104"/>
      <c r="B268" s="104"/>
      <c r="C268" s="104"/>
      <c r="D268" s="104"/>
      <c r="E268" s="104"/>
      <c r="F268" s="46" t="s">
        <v>9</v>
      </c>
      <c r="G268" s="46" t="s">
        <v>10</v>
      </c>
      <c r="H268" s="46" t="s">
        <v>11</v>
      </c>
      <c r="I268" s="104"/>
      <c r="J268" s="104"/>
    </row>
    <row r="269" spans="1:10">
      <c r="A269" s="5" t="s">
        <v>804</v>
      </c>
      <c r="B269" s="6">
        <v>44825.790721261576</v>
      </c>
      <c r="C269" s="5" t="s">
        <v>108</v>
      </c>
      <c r="D269" s="13">
        <v>45143206885</v>
      </c>
      <c r="E269" s="8" t="s">
        <v>110</v>
      </c>
      <c r="H269" s="9">
        <v>9078</v>
      </c>
      <c r="I269" s="5" t="s">
        <v>22</v>
      </c>
      <c r="J269" s="8" t="s">
        <v>111</v>
      </c>
    </row>
    <row r="270" spans="1:10">
      <c r="A270" s="5" t="s">
        <v>804</v>
      </c>
      <c r="B270" s="6">
        <v>44825.790721261576</v>
      </c>
      <c r="C270" s="5" t="s">
        <v>108</v>
      </c>
      <c r="D270" s="13">
        <v>45132837267</v>
      </c>
      <c r="E270" s="8" t="s">
        <v>110</v>
      </c>
      <c r="H270" s="9">
        <v>12420</v>
      </c>
      <c r="I270" s="5" t="s">
        <v>22</v>
      </c>
      <c r="J270" s="8" t="s">
        <v>111</v>
      </c>
    </row>
    <row r="271" spans="1:10">
      <c r="A271" s="5" t="s">
        <v>804</v>
      </c>
      <c r="B271" s="6">
        <v>44825.790721261576</v>
      </c>
      <c r="C271" s="5" t="s">
        <v>108</v>
      </c>
      <c r="D271" s="11"/>
      <c r="E271" s="8"/>
      <c r="F271" s="9">
        <v>17711.599999999999</v>
      </c>
      <c r="I271" s="7" t="s">
        <v>9</v>
      </c>
      <c r="J271" s="5" t="s">
        <v>109</v>
      </c>
    </row>
    <row r="272" spans="1:10">
      <c r="A272" s="5" t="s">
        <v>804</v>
      </c>
      <c r="B272" s="6">
        <v>44825.790721261576</v>
      </c>
      <c r="C272" s="5" t="s">
        <v>108</v>
      </c>
      <c r="D272" s="11"/>
      <c r="E272" s="8"/>
      <c r="F272" s="9">
        <v>30816.5</v>
      </c>
      <c r="I272" s="7" t="s">
        <v>9</v>
      </c>
      <c r="J272" s="8" t="s">
        <v>111</v>
      </c>
    </row>
    <row r="273" spans="1:10">
      <c r="A273" s="5" t="s">
        <v>804</v>
      </c>
      <c r="B273" s="6">
        <v>44825.790721261576</v>
      </c>
      <c r="C273" s="5" t="s">
        <v>108</v>
      </c>
      <c r="D273" s="11"/>
      <c r="E273" s="8"/>
      <c r="F273" s="9">
        <v>10234.299999999999</v>
      </c>
      <c r="I273" s="7" t="s">
        <v>9</v>
      </c>
      <c r="J273" s="5" t="s">
        <v>112</v>
      </c>
    </row>
    <row r="274" spans="1:10">
      <c r="A274" s="5" t="s">
        <v>804</v>
      </c>
      <c r="B274" s="6">
        <v>44825.790721261576</v>
      </c>
      <c r="C274" s="5" t="s">
        <v>108</v>
      </c>
      <c r="D274" s="11"/>
      <c r="E274" s="8"/>
      <c r="F274" s="9">
        <v>6631.4</v>
      </c>
      <c r="I274" s="7" t="s">
        <v>9</v>
      </c>
      <c r="J274" s="8" t="s">
        <v>333</v>
      </c>
    </row>
    <row r="275" spans="1:10">
      <c r="A275" s="10" t="s">
        <v>15</v>
      </c>
      <c r="B275" s="3"/>
      <c r="C275" s="3"/>
      <c r="D275" s="11"/>
      <c r="E275" s="8"/>
      <c r="F275" s="33">
        <f>SUM(F269:G274)</f>
        <v>65393.799999999996</v>
      </c>
      <c r="H275" s="9"/>
      <c r="I275" s="7"/>
      <c r="J275" s="5"/>
    </row>
    <row r="276" spans="1:10" ht="15.75">
      <c r="A276" s="12" t="s">
        <v>16</v>
      </c>
      <c r="B276" s="12" t="s">
        <v>17</v>
      </c>
      <c r="C276" s="12" t="s">
        <v>18</v>
      </c>
      <c r="D276" s="21">
        <v>111866194</v>
      </c>
      <c r="E276" s="8"/>
      <c r="H276" s="9"/>
      <c r="I276" s="7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817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3" t="s">
        <v>0</v>
      </c>
      <c r="B281" s="103" t="s">
        <v>2</v>
      </c>
      <c r="C281" s="103" t="s">
        <v>3</v>
      </c>
      <c r="D281" s="103" t="s">
        <v>4</v>
      </c>
      <c r="E281" s="103" t="s">
        <v>5</v>
      </c>
      <c r="F281" s="105" t="s">
        <v>6</v>
      </c>
      <c r="G281" s="106"/>
      <c r="H281" s="107"/>
      <c r="I281" s="103" t="s">
        <v>7</v>
      </c>
      <c r="J281" s="103" t="s">
        <v>8</v>
      </c>
    </row>
    <row r="282" spans="1:10">
      <c r="A282" s="104"/>
      <c r="B282" s="104"/>
      <c r="C282" s="104"/>
      <c r="D282" s="104"/>
      <c r="E282" s="104"/>
      <c r="F282" s="46" t="s">
        <v>9</v>
      </c>
      <c r="G282" s="46" t="s">
        <v>10</v>
      </c>
      <c r="H282" s="46" t="s">
        <v>11</v>
      </c>
      <c r="I282" s="104"/>
      <c r="J282" s="104"/>
    </row>
    <row r="283" spans="1:10">
      <c r="A283" s="5" t="s">
        <v>835</v>
      </c>
      <c r="B283" s="6">
        <v>44826.697124027778</v>
      </c>
      <c r="C283" s="5" t="s">
        <v>108</v>
      </c>
      <c r="D283" s="13">
        <v>45143211213</v>
      </c>
      <c r="E283" s="8" t="s">
        <v>110</v>
      </c>
      <c r="H283" s="9">
        <v>828</v>
      </c>
      <c r="I283" s="5" t="s">
        <v>22</v>
      </c>
      <c r="J283" s="8" t="s">
        <v>111</v>
      </c>
    </row>
    <row r="284" spans="1:10">
      <c r="A284" s="5" t="s">
        <v>835</v>
      </c>
      <c r="B284" s="6">
        <v>44826.697124027778</v>
      </c>
      <c r="C284" s="5" t="s">
        <v>108</v>
      </c>
      <c r="D284" s="13">
        <v>54310601523</v>
      </c>
      <c r="E284" s="8" t="s">
        <v>110</v>
      </c>
      <c r="H284" s="9">
        <v>97.51</v>
      </c>
      <c r="I284" s="5" t="s">
        <v>22</v>
      </c>
      <c r="J284" s="8" t="s">
        <v>111</v>
      </c>
    </row>
    <row r="285" spans="1:10">
      <c r="A285" s="5" t="s">
        <v>835</v>
      </c>
      <c r="B285" s="6">
        <v>44826.697124027778</v>
      </c>
      <c r="C285" s="5" t="s">
        <v>108</v>
      </c>
      <c r="D285" s="13">
        <v>45122963101</v>
      </c>
      <c r="E285" s="8" t="s">
        <v>110</v>
      </c>
      <c r="H285" s="9">
        <v>386.1</v>
      </c>
      <c r="I285" s="5" t="s">
        <v>22</v>
      </c>
      <c r="J285" s="8" t="s">
        <v>111</v>
      </c>
    </row>
    <row r="286" spans="1:10">
      <c r="A286" s="5" t="s">
        <v>836</v>
      </c>
      <c r="B286" s="6">
        <v>44826.697124027778</v>
      </c>
      <c r="C286" s="5" t="s">
        <v>108</v>
      </c>
      <c r="D286" s="11"/>
      <c r="E286" s="8"/>
      <c r="F286" s="9">
        <v>96729.1</v>
      </c>
      <c r="I286" s="7" t="s">
        <v>9</v>
      </c>
      <c r="J286" s="8" t="s">
        <v>334</v>
      </c>
    </row>
    <row r="287" spans="1:10">
      <c r="A287" s="5" t="s">
        <v>835</v>
      </c>
      <c r="B287" s="6">
        <v>44826.697124027778</v>
      </c>
      <c r="C287" s="5" t="s">
        <v>108</v>
      </c>
      <c r="D287" s="11"/>
      <c r="E287" s="8"/>
      <c r="F287" s="9">
        <v>7035.1</v>
      </c>
      <c r="I287" s="7" t="s">
        <v>9</v>
      </c>
      <c r="J287" s="5" t="s">
        <v>109</v>
      </c>
    </row>
    <row r="288" spans="1:10">
      <c r="A288" s="5" t="s">
        <v>835</v>
      </c>
      <c r="B288" s="6">
        <v>44826.697124027778</v>
      </c>
      <c r="C288" s="5" t="s">
        <v>108</v>
      </c>
      <c r="D288" s="11"/>
      <c r="E288" s="8"/>
      <c r="F288" s="9">
        <v>24472.799999999999</v>
      </c>
      <c r="I288" s="7" t="s">
        <v>9</v>
      </c>
      <c r="J288" s="8" t="s">
        <v>111</v>
      </c>
    </row>
    <row r="289" spans="1:10">
      <c r="A289" s="5" t="s">
        <v>835</v>
      </c>
      <c r="B289" s="6">
        <v>44826.697124027778</v>
      </c>
      <c r="C289" s="5" t="s">
        <v>108</v>
      </c>
      <c r="D289" s="11"/>
      <c r="E289" s="8"/>
      <c r="F289" s="9">
        <v>82954.3</v>
      </c>
      <c r="I289" s="7" t="s">
        <v>9</v>
      </c>
      <c r="J289" s="5" t="s">
        <v>112</v>
      </c>
    </row>
    <row r="290" spans="1:10">
      <c r="A290" s="5" t="s">
        <v>835</v>
      </c>
      <c r="B290" s="6">
        <v>44826.697124027778</v>
      </c>
      <c r="C290" s="5" t="s">
        <v>108</v>
      </c>
      <c r="D290" s="11"/>
      <c r="E290" s="8"/>
      <c r="F290" s="9">
        <v>10186.5</v>
      </c>
      <c r="I290" s="7" t="s">
        <v>9</v>
      </c>
      <c r="J290" s="8" t="s">
        <v>333</v>
      </c>
    </row>
    <row r="291" spans="1:10">
      <c r="A291" s="5" t="s">
        <v>835</v>
      </c>
      <c r="B291" s="6">
        <v>44826.697124027778</v>
      </c>
      <c r="C291" s="5" t="s">
        <v>108</v>
      </c>
      <c r="D291" s="11"/>
      <c r="E291" s="8"/>
      <c r="F291" s="9">
        <v>29255.8</v>
      </c>
      <c r="I291" s="7" t="s">
        <v>9</v>
      </c>
      <c r="J291" s="5" t="s">
        <v>380</v>
      </c>
    </row>
    <row r="292" spans="1:10">
      <c r="A292" s="10" t="s">
        <v>15</v>
      </c>
      <c r="B292" s="3"/>
      <c r="C292" s="3"/>
      <c r="D292" s="11"/>
      <c r="E292" s="8"/>
      <c r="F292" s="14">
        <f>SUM(F283:G291)</f>
        <v>250633.60000000001</v>
      </c>
      <c r="H292" s="9"/>
      <c r="I292" s="7"/>
      <c r="J292" s="5"/>
    </row>
    <row r="293" spans="1:10" ht="15.75">
      <c r="A293" s="12" t="s">
        <v>16</v>
      </c>
      <c r="B293" s="12" t="s">
        <v>17</v>
      </c>
      <c r="C293" s="12" t="s">
        <v>18</v>
      </c>
      <c r="D293" s="21">
        <v>111866198</v>
      </c>
      <c r="E293" s="8"/>
      <c r="H293" s="9"/>
      <c r="I293" s="7"/>
      <c r="J293" s="5"/>
    </row>
    <row r="296" spans="1:10">
      <c r="A296" s="1" t="s">
        <v>0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3" t="s">
        <v>853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103" t="s">
        <v>0</v>
      </c>
      <c r="B298" s="103" t="s">
        <v>2</v>
      </c>
      <c r="C298" s="103" t="s">
        <v>3</v>
      </c>
      <c r="D298" s="103" t="s">
        <v>4</v>
      </c>
      <c r="E298" s="103" t="s">
        <v>5</v>
      </c>
      <c r="F298" s="105" t="s">
        <v>6</v>
      </c>
      <c r="G298" s="106"/>
      <c r="H298" s="107"/>
      <c r="I298" s="103" t="s">
        <v>7</v>
      </c>
      <c r="J298" s="103" t="s">
        <v>8</v>
      </c>
    </row>
    <row r="299" spans="1:10">
      <c r="A299" s="104"/>
      <c r="B299" s="104"/>
      <c r="C299" s="104"/>
      <c r="D299" s="104"/>
      <c r="E299" s="104"/>
      <c r="F299" s="46" t="s">
        <v>9</v>
      </c>
      <c r="G299" s="46" t="s">
        <v>10</v>
      </c>
      <c r="H299" s="46" t="s">
        <v>11</v>
      </c>
      <c r="I299" s="104"/>
      <c r="J299" s="104"/>
    </row>
    <row r="300" spans="1:10">
      <c r="A300" s="5" t="s">
        <v>890</v>
      </c>
      <c r="B300" s="6">
        <v>44827.724119756946</v>
      </c>
      <c r="C300" s="5" t="s">
        <v>108</v>
      </c>
      <c r="D300" s="11">
        <v>950023</v>
      </c>
      <c r="E300" s="5" t="s">
        <v>891</v>
      </c>
      <c r="H300" s="9">
        <v>2829.93</v>
      </c>
      <c r="I300" s="5" t="s">
        <v>22</v>
      </c>
      <c r="J300" s="5" t="s">
        <v>109</v>
      </c>
    </row>
    <row r="301" spans="1:10">
      <c r="A301" s="5" t="s">
        <v>890</v>
      </c>
      <c r="B301" s="6">
        <v>44827.724119756946</v>
      </c>
      <c r="C301" s="5" t="s">
        <v>108</v>
      </c>
      <c r="D301" s="13">
        <v>45172907237</v>
      </c>
      <c r="E301" s="8" t="s">
        <v>110</v>
      </c>
      <c r="H301" s="9">
        <v>3635.96</v>
      </c>
      <c r="I301" s="5" t="s">
        <v>22</v>
      </c>
      <c r="J301" s="5" t="s">
        <v>109</v>
      </c>
    </row>
    <row r="302" spans="1:10">
      <c r="A302" s="5" t="s">
        <v>890</v>
      </c>
      <c r="B302" s="6">
        <v>44827.724119756946</v>
      </c>
      <c r="C302" s="5" t="s">
        <v>108</v>
      </c>
      <c r="D302" s="11"/>
      <c r="E302" s="8"/>
      <c r="F302" s="9">
        <v>17638.099999999999</v>
      </c>
      <c r="I302" s="7" t="s">
        <v>9</v>
      </c>
      <c r="J302" s="5" t="s">
        <v>109</v>
      </c>
    </row>
    <row r="303" spans="1:10">
      <c r="A303" s="5" t="s">
        <v>890</v>
      </c>
      <c r="B303" s="6">
        <v>44827.724119756946</v>
      </c>
      <c r="C303" s="5" t="s">
        <v>108</v>
      </c>
      <c r="D303" s="11"/>
      <c r="E303" s="8"/>
      <c r="F303" s="9">
        <v>133481.70000000001</v>
      </c>
      <c r="I303" s="7" t="s">
        <v>9</v>
      </c>
      <c r="J303" s="5" t="s">
        <v>112</v>
      </c>
    </row>
    <row r="304" spans="1:10">
      <c r="A304" s="5" t="s">
        <v>890</v>
      </c>
      <c r="B304" s="6">
        <v>44827.724119756946</v>
      </c>
      <c r="C304" s="5" t="s">
        <v>108</v>
      </c>
      <c r="D304" s="11"/>
      <c r="E304" s="8"/>
      <c r="F304" s="9">
        <v>2369.3000000000002</v>
      </c>
      <c r="I304" s="7" t="s">
        <v>9</v>
      </c>
      <c r="J304" s="8" t="s">
        <v>333</v>
      </c>
    </row>
    <row r="305" spans="1:10">
      <c r="A305" s="10" t="s">
        <v>15</v>
      </c>
      <c r="B305" s="3"/>
      <c r="C305" s="3"/>
      <c r="D305" s="11"/>
      <c r="E305" s="8"/>
      <c r="F305" s="14">
        <f>SUM(F300:G304)</f>
        <v>153489.1</v>
      </c>
      <c r="H305" s="9"/>
      <c r="I305" s="7"/>
      <c r="J305" s="5"/>
    </row>
    <row r="306" spans="1:10" ht="15.75">
      <c r="A306" s="12" t="s">
        <v>16</v>
      </c>
      <c r="B306" s="12" t="s">
        <v>17</v>
      </c>
      <c r="C306" s="12" t="s">
        <v>18</v>
      </c>
      <c r="D306" s="21">
        <v>111883175</v>
      </c>
      <c r="E306" s="8"/>
      <c r="H306" s="9"/>
      <c r="I306" s="7"/>
      <c r="J306" s="5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855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103" t="s">
        <v>0</v>
      </c>
      <c r="B311" s="103" t="s">
        <v>2</v>
      </c>
      <c r="C311" s="103" t="s">
        <v>3</v>
      </c>
      <c r="D311" s="103" t="s">
        <v>4</v>
      </c>
      <c r="E311" s="103" t="s">
        <v>5</v>
      </c>
      <c r="F311" s="105" t="s">
        <v>6</v>
      </c>
      <c r="G311" s="106"/>
      <c r="H311" s="107"/>
      <c r="I311" s="103" t="s">
        <v>7</v>
      </c>
      <c r="J311" s="103" t="s">
        <v>8</v>
      </c>
    </row>
    <row r="312" spans="1:10">
      <c r="A312" s="104"/>
      <c r="B312" s="104"/>
      <c r="C312" s="104"/>
      <c r="D312" s="104"/>
      <c r="E312" s="104"/>
      <c r="F312" s="46" t="s">
        <v>9</v>
      </c>
      <c r="G312" s="46" t="s">
        <v>10</v>
      </c>
      <c r="H312" s="46" t="s">
        <v>11</v>
      </c>
      <c r="I312" s="104"/>
      <c r="J312" s="104"/>
    </row>
    <row r="313" spans="1:10">
      <c r="A313" s="19" t="s">
        <v>241</v>
      </c>
      <c r="B313" s="37"/>
      <c r="C313" s="5"/>
      <c r="D313" s="11"/>
      <c r="E313" s="8"/>
      <c r="F313" s="9"/>
      <c r="I313" s="7"/>
      <c r="J313" s="8"/>
    </row>
    <row r="314" spans="1:10">
      <c r="A314" s="10" t="s">
        <v>15</v>
      </c>
      <c r="B314" s="3"/>
      <c r="C314" s="3"/>
      <c r="D314" s="11"/>
      <c r="E314" s="8"/>
      <c r="H314" s="9"/>
      <c r="I314" s="7"/>
      <c r="J314" s="5"/>
    </row>
    <row r="315" spans="1:10">
      <c r="A315" s="12" t="s">
        <v>16</v>
      </c>
      <c r="B315" s="12" t="s">
        <v>17</v>
      </c>
      <c r="C315" s="12" t="s">
        <v>18</v>
      </c>
      <c r="D315" s="11"/>
      <c r="E315" s="8"/>
      <c r="H315" s="9"/>
      <c r="I315" s="7"/>
      <c r="J315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911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936</v>
      </c>
      <c r="B322" s="6">
        <v>44830.700113726853</v>
      </c>
      <c r="C322" s="5" t="s">
        <v>108</v>
      </c>
      <c r="D322" s="11"/>
      <c r="E322" s="8"/>
      <c r="G322" s="9">
        <v>1259.22</v>
      </c>
      <c r="I322" s="7" t="s">
        <v>10</v>
      </c>
      <c r="J322" s="5" t="s">
        <v>109</v>
      </c>
    </row>
    <row r="323" spans="1:10">
      <c r="A323" s="5" t="s">
        <v>936</v>
      </c>
      <c r="B323" s="6">
        <v>44830.700113726853</v>
      </c>
      <c r="C323" s="5" t="s">
        <v>108</v>
      </c>
      <c r="D323" s="13">
        <v>45152840580</v>
      </c>
      <c r="E323" s="8" t="s">
        <v>110</v>
      </c>
      <c r="H323" s="9">
        <v>328.83</v>
      </c>
      <c r="I323" s="5" t="s">
        <v>22</v>
      </c>
      <c r="J323" s="8" t="s">
        <v>111</v>
      </c>
    </row>
    <row r="324" spans="1:10">
      <c r="A324" s="5" t="s">
        <v>936</v>
      </c>
      <c r="B324" s="6">
        <v>44830.700113726853</v>
      </c>
      <c r="C324" s="5" t="s">
        <v>108</v>
      </c>
      <c r="D324" s="13">
        <v>45143217223</v>
      </c>
      <c r="E324" s="8" t="s">
        <v>110</v>
      </c>
      <c r="H324" s="9">
        <v>14984.2</v>
      </c>
      <c r="I324" s="5" t="s">
        <v>22</v>
      </c>
      <c r="J324" s="5" t="s">
        <v>109</v>
      </c>
    </row>
    <row r="325" spans="1:10">
      <c r="A325" s="5" t="s">
        <v>936</v>
      </c>
      <c r="B325" s="6">
        <v>44830.700113726853</v>
      </c>
      <c r="C325" s="5" t="s">
        <v>108</v>
      </c>
      <c r="D325" s="13">
        <v>45132847302</v>
      </c>
      <c r="E325" s="8" t="s">
        <v>110</v>
      </c>
      <c r="H325" s="9">
        <v>153.78</v>
      </c>
      <c r="I325" s="5" t="s">
        <v>22</v>
      </c>
      <c r="J325" s="8" t="s">
        <v>111</v>
      </c>
    </row>
    <row r="326" spans="1:10">
      <c r="A326" s="5" t="s">
        <v>936</v>
      </c>
      <c r="B326" s="6">
        <v>44830.700113726853</v>
      </c>
      <c r="C326" s="5" t="s">
        <v>108</v>
      </c>
      <c r="D326" s="13">
        <v>45143219702</v>
      </c>
      <c r="E326" s="8" t="s">
        <v>110</v>
      </c>
      <c r="H326" s="9">
        <v>4000</v>
      </c>
      <c r="I326" s="5" t="s">
        <v>22</v>
      </c>
      <c r="J326" s="5" t="s">
        <v>112</v>
      </c>
    </row>
    <row r="327" spans="1:10">
      <c r="A327" s="5" t="s">
        <v>936</v>
      </c>
      <c r="B327" s="6">
        <v>44830.700113726853</v>
      </c>
      <c r="C327" s="5" t="s">
        <v>108</v>
      </c>
      <c r="D327" s="13">
        <v>45122969320</v>
      </c>
      <c r="E327" s="8" t="s">
        <v>110</v>
      </c>
      <c r="H327" s="9">
        <v>2774.68</v>
      </c>
      <c r="I327" s="5" t="s">
        <v>22</v>
      </c>
      <c r="J327" s="5" t="s">
        <v>109</v>
      </c>
    </row>
    <row r="328" spans="1:10">
      <c r="A328" s="5" t="s">
        <v>936</v>
      </c>
      <c r="B328" s="6">
        <v>44830.700113726853</v>
      </c>
      <c r="C328" s="5" t="s">
        <v>108</v>
      </c>
      <c r="D328" s="13">
        <v>45152844577</v>
      </c>
      <c r="E328" s="8" t="s">
        <v>110</v>
      </c>
      <c r="H328" s="9">
        <v>9510.5300000000007</v>
      </c>
      <c r="I328" s="5" t="s">
        <v>22</v>
      </c>
      <c r="J328" s="5" t="s">
        <v>109</v>
      </c>
    </row>
    <row r="329" spans="1:10">
      <c r="A329" s="5" t="s">
        <v>936</v>
      </c>
      <c r="B329" s="6">
        <v>44830.700113726853</v>
      </c>
      <c r="C329" s="5" t="s">
        <v>108</v>
      </c>
      <c r="D329" s="11"/>
      <c r="E329" s="8"/>
      <c r="F329" s="9">
        <v>22433.8</v>
      </c>
      <c r="I329" s="7" t="s">
        <v>9</v>
      </c>
      <c r="J329" s="5" t="s">
        <v>109</v>
      </c>
    </row>
    <row r="330" spans="1:10">
      <c r="A330" s="5" t="s">
        <v>936</v>
      </c>
      <c r="B330" s="6">
        <v>44830.700113726853</v>
      </c>
      <c r="C330" s="5" t="s">
        <v>108</v>
      </c>
      <c r="D330" s="11"/>
      <c r="E330" s="8"/>
      <c r="F330" s="9">
        <v>26052.3</v>
      </c>
      <c r="I330" s="7" t="s">
        <v>9</v>
      </c>
      <c r="J330" s="8" t="s">
        <v>111</v>
      </c>
    </row>
    <row r="331" spans="1:10">
      <c r="A331" s="5" t="s">
        <v>936</v>
      </c>
      <c r="B331" s="6">
        <v>44830.700113726853</v>
      </c>
      <c r="C331" s="5" t="s">
        <v>108</v>
      </c>
      <c r="D331" s="11"/>
      <c r="E331" s="8"/>
      <c r="F331" s="9">
        <v>40091.699999999997</v>
      </c>
      <c r="I331" s="7" t="s">
        <v>9</v>
      </c>
      <c r="J331" s="5" t="s">
        <v>112</v>
      </c>
    </row>
    <row r="332" spans="1:10">
      <c r="A332" s="5" t="s">
        <v>936</v>
      </c>
      <c r="B332" s="6">
        <v>44830.700113726853</v>
      </c>
      <c r="C332" s="5" t="s">
        <v>108</v>
      </c>
      <c r="D332" s="11"/>
      <c r="E332" s="8"/>
      <c r="F332" s="9">
        <v>2139.4</v>
      </c>
      <c r="I332" s="7" t="s">
        <v>9</v>
      </c>
      <c r="J332" s="8" t="s">
        <v>333</v>
      </c>
    </row>
    <row r="333" spans="1:10">
      <c r="A333" s="5" t="s">
        <v>936</v>
      </c>
      <c r="B333" s="6">
        <v>44830.700113726853</v>
      </c>
      <c r="C333" s="5" t="s">
        <v>108</v>
      </c>
      <c r="D333" s="11"/>
      <c r="E333" s="8"/>
      <c r="F333" s="9">
        <v>9282.4</v>
      </c>
      <c r="I333" s="7" t="s">
        <v>9</v>
      </c>
      <c r="J333" s="8" t="s">
        <v>334</v>
      </c>
    </row>
    <row r="334" spans="1:10">
      <c r="A334" s="10" t="s">
        <v>15</v>
      </c>
      <c r="B334" s="3"/>
      <c r="C334" s="3"/>
      <c r="D334" s="11"/>
      <c r="E334" s="8"/>
      <c r="F334" s="33">
        <f>SUM(F322:G333)</f>
        <v>101258.81999999998</v>
      </c>
      <c r="H334" s="9"/>
      <c r="I334" s="7"/>
      <c r="J334" s="8"/>
    </row>
    <row r="335" spans="1:10" ht="15.75">
      <c r="A335" s="12" t="s">
        <v>16</v>
      </c>
      <c r="B335" s="12" t="s">
        <v>17</v>
      </c>
      <c r="C335" s="12" t="s">
        <v>18</v>
      </c>
      <c r="D335" s="21">
        <v>111897437</v>
      </c>
      <c r="E335" s="8"/>
      <c r="H335" s="9"/>
      <c r="I335" s="7"/>
      <c r="J335" s="8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952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3" t="s">
        <v>0</v>
      </c>
      <c r="B340" s="103" t="s">
        <v>2</v>
      </c>
      <c r="C340" s="103" t="s">
        <v>3</v>
      </c>
      <c r="D340" s="103" t="s">
        <v>4</v>
      </c>
      <c r="E340" s="103" t="s">
        <v>5</v>
      </c>
      <c r="F340" s="105" t="s">
        <v>6</v>
      </c>
      <c r="G340" s="106"/>
      <c r="H340" s="107"/>
      <c r="I340" s="103" t="s">
        <v>7</v>
      </c>
      <c r="J340" s="103" t="s">
        <v>8</v>
      </c>
    </row>
    <row r="341" spans="1:10">
      <c r="A341" s="104"/>
      <c r="B341" s="104"/>
      <c r="C341" s="104"/>
      <c r="D341" s="104"/>
      <c r="E341" s="104"/>
      <c r="F341" s="46" t="s">
        <v>9</v>
      </c>
      <c r="G341" s="46" t="s">
        <v>10</v>
      </c>
      <c r="H341" s="46" t="s">
        <v>11</v>
      </c>
      <c r="I341" s="104"/>
      <c r="J341" s="104"/>
    </row>
    <row r="342" spans="1:10">
      <c r="A342" s="5" t="s">
        <v>974</v>
      </c>
      <c r="B342" s="6">
        <v>44831.699059652776</v>
      </c>
      <c r="C342" s="5" t="s">
        <v>108</v>
      </c>
      <c r="D342" s="13">
        <v>45143219919</v>
      </c>
      <c r="E342" s="8" t="s">
        <v>110</v>
      </c>
      <c r="H342" s="9">
        <v>9352.69</v>
      </c>
      <c r="I342" s="5" t="s">
        <v>22</v>
      </c>
      <c r="J342" s="5" t="s">
        <v>109</v>
      </c>
    </row>
    <row r="343" spans="1:10">
      <c r="A343" s="5" t="s">
        <v>974</v>
      </c>
      <c r="B343" s="6">
        <v>44831.699059652776</v>
      </c>
      <c r="C343" s="5" t="s">
        <v>108</v>
      </c>
      <c r="D343" s="13">
        <v>54310603814</v>
      </c>
      <c r="E343" s="8" t="s">
        <v>110</v>
      </c>
      <c r="H343" s="9">
        <v>5872.96</v>
      </c>
      <c r="I343" s="5" t="s">
        <v>22</v>
      </c>
      <c r="J343" s="5" t="s">
        <v>109</v>
      </c>
    </row>
    <row r="344" spans="1:10">
      <c r="A344" s="5" t="s">
        <v>974</v>
      </c>
      <c r="B344" s="6">
        <v>44831.699059652776</v>
      </c>
      <c r="C344" s="5" t="s">
        <v>108</v>
      </c>
      <c r="D344" s="11"/>
      <c r="E344" s="8"/>
      <c r="F344" s="9">
        <v>27891</v>
      </c>
      <c r="I344" s="7" t="s">
        <v>9</v>
      </c>
      <c r="J344" s="5" t="s">
        <v>109</v>
      </c>
    </row>
    <row r="345" spans="1:10">
      <c r="A345" s="5" t="s">
        <v>974</v>
      </c>
      <c r="B345" s="6">
        <v>44831.699059652776</v>
      </c>
      <c r="C345" s="5" t="s">
        <v>108</v>
      </c>
      <c r="D345" s="11"/>
      <c r="E345" s="8"/>
      <c r="F345" s="9">
        <v>14269.9</v>
      </c>
      <c r="I345" s="7" t="s">
        <v>9</v>
      </c>
      <c r="J345" s="5" t="s">
        <v>112</v>
      </c>
    </row>
    <row r="346" spans="1:10">
      <c r="A346" s="5" t="s">
        <v>974</v>
      </c>
      <c r="B346" s="6">
        <v>44831.699059652776</v>
      </c>
      <c r="C346" s="5" t="s">
        <v>108</v>
      </c>
      <c r="D346" s="11"/>
      <c r="E346" s="8"/>
      <c r="F346" s="9">
        <v>10843.8</v>
      </c>
      <c r="I346" s="7" t="s">
        <v>9</v>
      </c>
      <c r="J346" s="8" t="s">
        <v>334</v>
      </c>
    </row>
    <row r="347" spans="1:10">
      <c r="A347" s="10" t="s">
        <v>15</v>
      </c>
      <c r="B347" s="3"/>
      <c r="C347" s="3"/>
      <c r="D347" s="11"/>
      <c r="E347" s="8"/>
      <c r="F347" s="14">
        <f>SUM(F342:G346)</f>
        <v>53004.7</v>
      </c>
      <c r="H347" s="9"/>
      <c r="I347" s="7"/>
      <c r="J347" s="5"/>
    </row>
    <row r="348" spans="1:10" ht="15.75">
      <c r="A348" s="12" t="s">
        <v>16</v>
      </c>
      <c r="B348" s="12" t="s">
        <v>17</v>
      </c>
      <c r="C348" s="12" t="s">
        <v>18</v>
      </c>
      <c r="D348" s="21">
        <v>111897438</v>
      </c>
      <c r="E348" s="8"/>
      <c r="H348" s="9"/>
      <c r="I348" s="7"/>
      <c r="J348" s="5"/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990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103" t="s">
        <v>0</v>
      </c>
      <c r="B353" s="103" t="s">
        <v>2</v>
      </c>
      <c r="C353" s="103" t="s">
        <v>3</v>
      </c>
      <c r="D353" s="103" t="s">
        <v>4</v>
      </c>
      <c r="E353" s="103" t="s">
        <v>5</v>
      </c>
      <c r="F353" s="105" t="s">
        <v>6</v>
      </c>
      <c r="G353" s="106"/>
      <c r="H353" s="107"/>
      <c r="I353" s="103" t="s">
        <v>7</v>
      </c>
      <c r="J353" s="103" t="s">
        <v>8</v>
      </c>
    </row>
    <row r="354" spans="1:10">
      <c r="A354" s="104"/>
      <c r="B354" s="104"/>
      <c r="C354" s="104"/>
      <c r="D354" s="104"/>
      <c r="E354" s="104"/>
      <c r="F354" s="46" t="s">
        <v>9</v>
      </c>
      <c r="G354" s="46" t="s">
        <v>10</v>
      </c>
      <c r="H354" s="46" t="s">
        <v>11</v>
      </c>
      <c r="I354" s="104"/>
      <c r="J354" s="104"/>
    </row>
    <row r="355" spans="1:10">
      <c r="A355" s="5" t="s">
        <v>1009</v>
      </c>
      <c r="B355" s="6">
        <v>44832.768211550923</v>
      </c>
      <c r="C355" s="5" t="s">
        <v>108</v>
      </c>
      <c r="D355" s="11"/>
      <c r="E355" s="8"/>
      <c r="G355" s="9">
        <v>12548.63</v>
      </c>
      <c r="I355" s="7" t="s">
        <v>10</v>
      </c>
      <c r="J355" s="5" t="s">
        <v>109</v>
      </c>
    </row>
    <row r="356" spans="1:10">
      <c r="A356" s="5" t="s">
        <v>1009</v>
      </c>
      <c r="B356" s="6">
        <v>44832.768211550923</v>
      </c>
      <c r="C356" s="5" t="s">
        <v>108</v>
      </c>
      <c r="D356" s="13">
        <v>54210619536</v>
      </c>
      <c r="E356" s="8" t="s">
        <v>110</v>
      </c>
      <c r="H356" s="9">
        <v>1209.76</v>
      </c>
      <c r="I356" s="5" t="s">
        <v>22</v>
      </c>
      <c r="J356" s="5" t="s">
        <v>109</v>
      </c>
    </row>
    <row r="357" spans="1:10">
      <c r="A357" s="5" t="s">
        <v>1009</v>
      </c>
      <c r="B357" s="6">
        <v>44832.768211550923</v>
      </c>
      <c r="C357" s="5" t="s">
        <v>108</v>
      </c>
      <c r="D357" s="13">
        <v>45152848162</v>
      </c>
      <c r="E357" s="8" t="s">
        <v>110</v>
      </c>
      <c r="H357" s="9">
        <v>6000</v>
      </c>
      <c r="I357" s="5" t="s">
        <v>22</v>
      </c>
      <c r="J357" s="5" t="s">
        <v>109</v>
      </c>
    </row>
    <row r="358" spans="1:10">
      <c r="A358" s="5" t="s">
        <v>1009</v>
      </c>
      <c r="B358" s="6">
        <v>44832.768211550923</v>
      </c>
      <c r="C358" s="5" t="s">
        <v>108</v>
      </c>
      <c r="D358" s="13">
        <v>45162946987</v>
      </c>
      <c r="E358" s="8" t="s">
        <v>110</v>
      </c>
      <c r="H358" s="9">
        <v>699.73</v>
      </c>
      <c r="I358" s="5" t="s">
        <v>22</v>
      </c>
      <c r="J358" s="8" t="s">
        <v>334</v>
      </c>
    </row>
    <row r="359" spans="1:10">
      <c r="A359" s="5" t="s">
        <v>1009</v>
      </c>
      <c r="B359" s="6">
        <v>44832.768211550923</v>
      </c>
      <c r="C359" s="5" t="s">
        <v>108</v>
      </c>
      <c r="D359" s="13">
        <v>45122973636</v>
      </c>
      <c r="E359" s="8" t="s">
        <v>110</v>
      </c>
      <c r="H359" s="9">
        <v>2292</v>
      </c>
      <c r="I359" s="5" t="s">
        <v>22</v>
      </c>
      <c r="J359" s="5" t="s">
        <v>109</v>
      </c>
    </row>
    <row r="360" spans="1:10">
      <c r="A360" s="5" t="s">
        <v>1009</v>
      </c>
      <c r="B360" s="6">
        <v>44832.768211550923</v>
      </c>
      <c r="C360" s="5" t="s">
        <v>108</v>
      </c>
      <c r="D360" s="13">
        <v>45172915538</v>
      </c>
      <c r="E360" s="8" t="s">
        <v>110</v>
      </c>
      <c r="H360" s="9">
        <v>10196.33</v>
      </c>
      <c r="I360" s="5" t="s">
        <v>22</v>
      </c>
      <c r="J360" s="5" t="s">
        <v>109</v>
      </c>
    </row>
    <row r="361" spans="1:10">
      <c r="A361" s="5" t="s">
        <v>1009</v>
      </c>
      <c r="B361" s="6">
        <v>44832.768211550923</v>
      </c>
      <c r="C361" s="5" t="s">
        <v>108</v>
      </c>
      <c r="D361" s="13">
        <v>54710605179</v>
      </c>
      <c r="E361" s="8" t="s">
        <v>110</v>
      </c>
      <c r="H361" s="9">
        <v>8485.26</v>
      </c>
      <c r="I361" s="5" t="s">
        <v>22</v>
      </c>
      <c r="J361" s="5" t="s">
        <v>109</v>
      </c>
    </row>
    <row r="362" spans="1:10">
      <c r="A362" s="5" t="s">
        <v>1009</v>
      </c>
      <c r="B362" s="6">
        <v>44832.768211550923</v>
      </c>
      <c r="C362" s="5" t="s">
        <v>108</v>
      </c>
      <c r="D362" s="13">
        <v>45152844638</v>
      </c>
      <c r="E362" s="8" t="s">
        <v>110</v>
      </c>
      <c r="H362" s="9">
        <v>318.08</v>
      </c>
      <c r="I362" s="5" t="s">
        <v>22</v>
      </c>
      <c r="J362" s="5" t="s">
        <v>109</v>
      </c>
    </row>
    <row r="363" spans="1:10">
      <c r="A363" s="5" t="s">
        <v>1009</v>
      </c>
      <c r="B363" s="6">
        <v>44832.768211550923</v>
      </c>
      <c r="C363" s="5" t="s">
        <v>108</v>
      </c>
      <c r="D363" s="11"/>
      <c r="E363" s="8"/>
      <c r="F363" s="9">
        <v>27027.9</v>
      </c>
      <c r="I363" s="7" t="s">
        <v>9</v>
      </c>
      <c r="J363" s="5" t="s">
        <v>109</v>
      </c>
    </row>
    <row r="364" spans="1:10">
      <c r="A364" s="5" t="s">
        <v>1009</v>
      </c>
      <c r="B364" s="6">
        <v>44832.768211550923</v>
      </c>
      <c r="C364" s="5" t="s">
        <v>108</v>
      </c>
      <c r="D364" s="11"/>
      <c r="E364" s="8"/>
      <c r="F364" s="9">
        <v>15444.2</v>
      </c>
      <c r="I364" s="7" t="s">
        <v>9</v>
      </c>
      <c r="J364" s="5" t="s">
        <v>112</v>
      </c>
    </row>
    <row r="365" spans="1:10">
      <c r="A365" s="5" t="s">
        <v>1009</v>
      </c>
      <c r="B365" s="6">
        <v>44832.768211550923</v>
      </c>
      <c r="C365" s="5" t="s">
        <v>108</v>
      </c>
      <c r="D365" s="11"/>
      <c r="E365" s="8"/>
      <c r="F365" s="9">
        <v>5317.4</v>
      </c>
      <c r="I365" s="7" t="s">
        <v>9</v>
      </c>
      <c r="J365" s="8" t="s">
        <v>333</v>
      </c>
    </row>
    <row r="366" spans="1:10">
      <c r="A366" s="5" t="s">
        <v>1009</v>
      </c>
      <c r="B366" s="6">
        <v>44832.768211550923</v>
      </c>
      <c r="C366" s="5" t="s">
        <v>108</v>
      </c>
      <c r="D366" s="11"/>
      <c r="E366" s="8"/>
      <c r="F366" s="9">
        <v>11942.6</v>
      </c>
      <c r="I366" s="7" t="s">
        <v>9</v>
      </c>
      <c r="J366" s="8" t="s">
        <v>334</v>
      </c>
    </row>
    <row r="367" spans="1:10">
      <c r="A367" s="10" t="s">
        <v>15</v>
      </c>
      <c r="B367" s="3"/>
      <c r="C367" s="3"/>
      <c r="D367" s="11"/>
      <c r="E367" s="8"/>
      <c r="F367" s="34">
        <f>SUM(F355:G366)</f>
        <v>72280.73</v>
      </c>
      <c r="H367" s="9"/>
      <c r="I367" s="7"/>
      <c r="J367" s="8"/>
    </row>
    <row r="368" spans="1:10" ht="15.75">
      <c r="A368" s="12" t="s">
        <v>16</v>
      </c>
      <c r="B368" s="12" t="s">
        <v>17</v>
      </c>
      <c r="C368" s="12" t="s">
        <v>18</v>
      </c>
      <c r="D368" s="21">
        <v>111916843</v>
      </c>
      <c r="E368" s="8"/>
      <c r="H368" s="9"/>
      <c r="I368" s="7"/>
      <c r="J368" s="8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1023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103" t="s">
        <v>0</v>
      </c>
      <c r="B373" s="103" t="s">
        <v>2</v>
      </c>
      <c r="C373" s="103" t="s">
        <v>3</v>
      </c>
      <c r="D373" s="103" t="s">
        <v>4</v>
      </c>
      <c r="E373" s="103" t="s">
        <v>5</v>
      </c>
      <c r="F373" s="105" t="s">
        <v>6</v>
      </c>
      <c r="G373" s="106"/>
      <c r="H373" s="107"/>
      <c r="I373" s="103" t="s">
        <v>7</v>
      </c>
      <c r="J373" s="103" t="s">
        <v>8</v>
      </c>
    </row>
    <row r="374" spans="1:10">
      <c r="A374" s="104"/>
      <c r="B374" s="104"/>
      <c r="C374" s="104"/>
      <c r="D374" s="104"/>
      <c r="E374" s="104"/>
      <c r="F374" s="46" t="s">
        <v>9</v>
      </c>
      <c r="G374" s="46" t="s">
        <v>10</v>
      </c>
      <c r="H374" s="46" t="s">
        <v>11</v>
      </c>
      <c r="I374" s="104"/>
      <c r="J374" s="104"/>
    </row>
    <row r="375" spans="1:10">
      <c r="A375" s="5" t="s">
        <v>1043</v>
      </c>
      <c r="B375" s="6">
        <v>44833.712688148145</v>
      </c>
      <c r="C375" s="5" t="s">
        <v>108</v>
      </c>
      <c r="D375" s="11"/>
      <c r="E375" s="8"/>
      <c r="G375" s="9">
        <v>6638.97</v>
      </c>
      <c r="I375" s="7" t="s">
        <v>10</v>
      </c>
      <c r="J375" s="5" t="s">
        <v>109</v>
      </c>
    </row>
    <row r="376" spans="1:10">
      <c r="A376" s="5" t="s">
        <v>1043</v>
      </c>
      <c r="B376" s="6">
        <v>44833.712688148145</v>
      </c>
      <c r="C376" s="5" t="s">
        <v>108</v>
      </c>
      <c r="D376" s="13">
        <v>45122973788</v>
      </c>
      <c r="E376" s="8" t="s">
        <v>110</v>
      </c>
      <c r="H376" s="9">
        <v>6885.67</v>
      </c>
      <c r="I376" s="5" t="s">
        <v>22</v>
      </c>
      <c r="J376" s="8" t="s">
        <v>111</v>
      </c>
    </row>
    <row r="377" spans="1:10">
      <c r="A377" s="5" t="s">
        <v>1043</v>
      </c>
      <c r="B377" s="6">
        <v>44833.712688148145</v>
      </c>
      <c r="C377" s="5" t="s">
        <v>108</v>
      </c>
      <c r="D377" s="13">
        <v>45143224286</v>
      </c>
      <c r="E377" s="8" t="s">
        <v>110</v>
      </c>
      <c r="H377" s="9">
        <v>25564.5</v>
      </c>
      <c r="I377" s="5" t="s">
        <v>22</v>
      </c>
      <c r="J377" s="8" t="s">
        <v>333</v>
      </c>
    </row>
    <row r="378" spans="1:10">
      <c r="A378" s="5" t="s">
        <v>1043</v>
      </c>
      <c r="B378" s="6">
        <v>44833.712688148145</v>
      </c>
      <c r="C378" s="5" t="s">
        <v>108</v>
      </c>
      <c r="D378" s="13">
        <v>45162950207</v>
      </c>
      <c r="E378" s="8" t="s">
        <v>110</v>
      </c>
      <c r="H378" s="9">
        <v>6268.5</v>
      </c>
      <c r="I378" s="5" t="s">
        <v>22</v>
      </c>
      <c r="J378" s="5" t="s">
        <v>109</v>
      </c>
    </row>
    <row r="379" spans="1:10">
      <c r="A379" s="5" t="s">
        <v>1043</v>
      </c>
      <c r="B379" s="6">
        <v>44833.712688148145</v>
      </c>
      <c r="C379" s="5" t="s">
        <v>108</v>
      </c>
      <c r="D379" s="13">
        <v>45132855956</v>
      </c>
      <c r="E379" s="8" t="s">
        <v>110</v>
      </c>
      <c r="H379" s="9">
        <v>671.1</v>
      </c>
      <c r="I379" s="5" t="s">
        <v>22</v>
      </c>
      <c r="J379" s="8" t="s">
        <v>334</v>
      </c>
    </row>
    <row r="380" spans="1:10">
      <c r="A380" s="5" t="s">
        <v>1043</v>
      </c>
      <c r="B380" s="6">
        <v>44833.712688148145</v>
      </c>
      <c r="C380" s="5" t="s">
        <v>108</v>
      </c>
      <c r="D380" s="13">
        <v>45112990644</v>
      </c>
      <c r="E380" s="8" t="s">
        <v>110</v>
      </c>
      <c r="H380" s="9">
        <v>303</v>
      </c>
      <c r="I380" s="5" t="s">
        <v>22</v>
      </c>
      <c r="J380" s="8" t="s">
        <v>334</v>
      </c>
    </row>
    <row r="381" spans="1:10">
      <c r="A381" s="5" t="s">
        <v>1043</v>
      </c>
      <c r="B381" s="6">
        <v>44833.712688148145</v>
      </c>
      <c r="C381" s="5" t="s">
        <v>108</v>
      </c>
      <c r="D381" s="13">
        <v>45143227096</v>
      </c>
      <c r="E381" s="8" t="s">
        <v>110</v>
      </c>
      <c r="H381" s="9">
        <v>451.89</v>
      </c>
      <c r="I381" s="5" t="s">
        <v>22</v>
      </c>
      <c r="J381" s="5" t="s">
        <v>109</v>
      </c>
    </row>
    <row r="382" spans="1:10">
      <c r="A382" s="5" t="s">
        <v>1044</v>
      </c>
      <c r="B382" s="6">
        <v>44833.712688148145</v>
      </c>
      <c r="C382" s="5" t="s">
        <v>108</v>
      </c>
      <c r="D382" s="11"/>
      <c r="E382" s="8"/>
      <c r="F382" s="9">
        <v>21239.599999999999</v>
      </c>
      <c r="I382" s="7" t="s">
        <v>9</v>
      </c>
      <c r="J382" s="5" t="s">
        <v>527</v>
      </c>
    </row>
    <row r="383" spans="1:10">
      <c r="A383" s="5" t="s">
        <v>1043</v>
      </c>
      <c r="B383" s="6">
        <v>44833.712688148145</v>
      </c>
      <c r="C383" s="5" t="s">
        <v>108</v>
      </c>
      <c r="D383" s="11"/>
      <c r="E383" s="8"/>
      <c r="F383" s="9">
        <v>23150</v>
      </c>
      <c r="I383" s="7" t="s">
        <v>9</v>
      </c>
      <c r="J383" s="5" t="s">
        <v>109</v>
      </c>
    </row>
    <row r="384" spans="1:10">
      <c r="A384" s="5" t="s">
        <v>1043</v>
      </c>
      <c r="B384" s="6">
        <v>44833.712688148145</v>
      </c>
      <c r="C384" s="5" t="s">
        <v>108</v>
      </c>
      <c r="D384" s="11"/>
      <c r="E384" s="8"/>
      <c r="F384" s="9">
        <v>76593.5</v>
      </c>
      <c r="I384" s="7" t="s">
        <v>9</v>
      </c>
      <c r="J384" s="8" t="s">
        <v>111</v>
      </c>
    </row>
    <row r="385" spans="1:10">
      <c r="A385" s="5" t="s">
        <v>1043</v>
      </c>
      <c r="B385" s="6">
        <v>44833.712688148145</v>
      </c>
      <c r="C385" s="5" t="s">
        <v>108</v>
      </c>
      <c r="D385" s="11"/>
      <c r="E385" s="8"/>
      <c r="F385" s="9">
        <v>9451.2000000000007</v>
      </c>
      <c r="I385" s="7" t="s">
        <v>9</v>
      </c>
      <c r="J385" s="5" t="s">
        <v>112</v>
      </c>
    </row>
    <row r="386" spans="1:10">
      <c r="A386" s="5" t="s">
        <v>1043</v>
      </c>
      <c r="B386" s="6">
        <v>44833.712688148145</v>
      </c>
      <c r="C386" s="5" t="s">
        <v>108</v>
      </c>
      <c r="D386" s="11"/>
      <c r="E386" s="8"/>
      <c r="F386" s="9">
        <v>2999.7</v>
      </c>
      <c r="I386" s="7" t="s">
        <v>9</v>
      </c>
      <c r="J386" s="8" t="s">
        <v>333</v>
      </c>
    </row>
    <row r="387" spans="1:10">
      <c r="A387" s="5" t="s">
        <v>1043</v>
      </c>
      <c r="B387" s="6">
        <v>44833.712688148145</v>
      </c>
      <c r="C387" s="5" t="s">
        <v>108</v>
      </c>
      <c r="D387" s="11"/>
      <c r="E387" s="8"/>
      <c r="F387" s="9">
        <v>9129.4</v>
      </c>
      <c r="I387" s="7" t="s">
        <v>9</v>
      </c>
      <c r="J387" s="8" t="s">
        <v>334</v>
      </c>
    </row>
    <row r="388" spans="1:10">
      <c r="A388" s="10" t="s">
        <v>15</v>
      </c>
      <c r="B388" s="3"/>
      <c r="C388" s="3"/>
      <c r="D388" s="11"/>
      <c r="E388" s="8"/>
      <c r="F388" s="34">
        <f>SUM(F375:G387)</f>
        <v>149202.37000000002</v>
      </c>
      <c r="H388" s="9"/>
      <c r="I388" s="7"/>
      <c r="J388" s="5"/>
    </row>
    <row r="389" spans="1:10" ht="15.75">
      <c r="A389" s="12" t="s">
        <v>16</v>
      </c>
      <c r="B389" s="12" t="s">
        <v>17</v>
      </c>
      <c r="C389" s="12" t="s">
        <v>18</v>
      </c>
      <c r="D389" s="21">
        <v>111916844</v>
      </c>
      <c r="E389" s="8"/>
      <c r="H389" s="9"/>
      <c r="I389" s="7"/>
      <c r="J389" s="5"/>
    </row>
    <row r="392" spans="1:10">
      <c r="A392" s="1" t="s">
        <v>0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3" t="s">
        <v>1061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103" t="s">
        <v>0</v>
      </c>
      <c r="B394" s="103" t="s">
        <v>2</v>
      </c>
      <c r="C394" s="103" t="s">
        <v>3</v>
      </c>
      <c r="D394" s="103" t="s">
        <v>4</v>
      </c>
      <c r="E394" s="103" t="s">
        <v>5</v>
      </c>
      <c r="F394" s="105" t="s">
        <v>6</v>
      </c>
      <c r="G394" s="106"/>
      <c r="H394" s="107"/>
      <c r="I394" s="103" t="s">
        <v>7</v>
      </c>
      <c r="J394" s="103" t="s">
        <v>8</v>
      </c>
    </row>
    <row r="395" spans="1:10">
      <c r="A395" s="104"/>
      <c r="B395" s="104"/>
      <c r="C395" s="104"/>
      <c r="D395" s="104"/>
      <c r="E395" s="104"/>
      <c r="F395" s="46" t="s">
        <v>9</v>
      </c>
      <c r="G395" s="46" t="s">
        <v>10</v>
      </c>
      <c r="H395" s="46" t="s">
        <v>11</v>
      </c>
      <c r="I395" s="104"/>
      <c r="J395" s="104"/>
    </row>
    <row r="396" spans="1:10">
      <c r="A396" s="5" t="s">
        <v>1100</v>
      </c>
      <c r="B396" s="6">
        <v>44834.88684900463</v>
      </c>
      <c r="C396" s="5" t="s">
        <v>108</v>
      </c>
      <c r="D396" s="11"/>
      <c r="E396" s="8"/>
      <c r="G396" s="9">
        <v>47385.9</v>
      </c>
      <c r="I396" s="7" t="s">
        <v>10</v>
      </c>
      <c r="J396" s="5" t="s">
        <v>109</v>
      </c>
    </row>
    <row r="397" spans="1:10">
      <c r="A397" s="5" t="s">
        <v>1100</v>
      </c>
      <c r="B397" s="6">
        <v>44834.88684900463</v>
      </c>
      <c r="C397" s="5" t="s">
        <v>108</v>
      </c>
      <c r="D397" s="13">
        <v>45132857095</v>
      </c>
      <c r="E397" s="8" t="s">
        <v>110</v>
      </c>
      <c r="H397" s="9">
        <v>13681.82</v>
      </c>
      <c r="I397" s="5" t="s">
        <v>22</v>
      </c>
      <c r="J397" s="5" t="s">
        <v>109</v>
      </c>
    </row>
    <row r="398" spans="1:10">
      <c r="A398" s="5" t="s">
        <v>1100</v>
      </c>
      <c r="B398" s="6">
        <v>44834.88684900463</v>
      </c>
      <c r="C398" s="5" t="s">
        <v>108</v>
      </c>
      <c r="D398" s="13">
        <v>45143229833</v>
      </c>
      <c r="E398" s="8" t="s">
        <v>110</v>
      </c>
      <c r="H398" s="9">
        <v>5000</v>
      </c>
      <c r="I398" s="5" t="s">
        <v>22</v>
      </c>
      <c r="J398" s="5" t="s">
        <v>109</v>
      </c>
    </row>
    <row r="399" spans="1:10">
      <c r="A399" s="5" t="s">
        <v>1100</v>
      </c>
      <c r="B399" s="6">
        <v>44834.88684900463</v>
      </c>
      <c r="C399" s="5" t="s">
        <v>108</v>
      </c>
      <c r="D399" s="13">
        <v>45112994461</v>
      </c>
      <c r="E399" s="8" t="s">
        <v>110</v>
      </c>
      <c r="H399" s="9">
        <v>8000</v>
      </c>
      <c r="I399" s="5" t="s">
        <v>22</v>
      </c>
      <c r="J399" s="5" t="s">
        <v>109</v>
      </c>
    </row>
    <row r="400" spans="1:10">
      <c r="A400" s="5" t="s">
        <v>1100</v>
      </c>
      <c r="B400" s="6">
        <v>44834.88684900463</v>
      </c>
      <c r="C400" s="5" t="s">
        <v>108</v>
      </c>
      <c r="D400" s="11"/>
      <c r="E400" s="8"/>
      <c r="F400" s="9">
        <v>48485.8</v>
      </c>
      <c r="I400" s="7" t="s">
        <v>9</v>
      </c>
      <c r="J400" s="5" t="s">
        <v>109</v>
      </c>
    </row>
    <row r="401" spans="1:10">
      <c r="A401" s="5" t="s">
        <v>1100</v>
      </c>
      <c r="B401" s="6">
        <v>44834.88684900463</v>
      </c>
      <c r="C401" s="5" t="s">
        <v>108</v>
      </c>
      <c r="D401" s="11"/>
      <c r="E401" s="8"/>
      <c r="F401" s="9">
        <v>26849.3</v>
      </c>
      <c r="I401" s="7" t="s">
        <v>9</v>
      </c>
      <c r="J401" s="5" t="s">
        <v>112</v>
      </c>
    </row>
    <row r="402" spans="1:10">
      <c r="A402" s="5" t="s">
        <v>1100</v>
      </c>
      <c r="B402" s="6">
        <v>44834.88684900463</v>
      </c>
      <c r="C402" s="5" t="s">
        <v>108</v>
      </c>
      <c r="D402" s="11"/>
      <c r="E402" s="8"/>
      <c r="F402" s="9">
        <v>3340.1</v>
      </c>
      <c r="I402" s="7" t="s">
        <v>9</v>
      </c>
      <c r="J402" s="8" t="s">
        <v>333</v>
      </c>
    </row>
    <row r="403" spans="1:10">
      <c r="A403" s="5" t="s">
        <v>1100</v>
      </c>
      <c r="B403" s="6">
        <v>44834.88684900463</v>
      </c>
      <c r="C403" s="5" t="s">
        <v>108</v>
      </c>
      <c r="D403" s="11"/>
      <c r="E403" s="8"/>
      <c r="F403" s="9">
        <v>11789.2</v>
      </c>
      <c r="I403" s="7" t="s">
        <v>9</v>
      </c>
      <c r="J403" s="8" t="s">
        <v>334</v>
      </c>
    </row>
    <row r="404" spans="1:10">
      <c r="A404" s="10" t="s">
        <v>15</v>
      </c>
      <c r="B404" s="3"/>
      <c r="C404" s="3"/>
      <c r="D404" s="11"/>
      <c r="E404" s="8"/>
      <c r="F404" s="14">
        <f>SUM(F396:G403)</f>
        <v>137850.30000000002</v>
      </c>
      <c r="H404" s="9"/>
      <c r="I404" s="5"/>
      <c r="J404" s="5"/>
    </row>
    <row r="405" spans="1:10" ht="17.25">
      <c r="A405" s="12" t="s">
        <v>16</v>
      </c>
      <c r="B405" s="12" t="s">
        <v>17</v>
      </c>
      <c r="C405" s="12" t="s">
        <v>18</v>
      </c>
      <c r="D405" s="82">
        <v>111925745</v>
      </c>
      <c r="E405" s="8"/>
      <c r="H405" s="9"/>
      <c r="I405" s="5"/>
      <c r="J405" s="5"/>
    </row>
    <row r="406" spans="1:10">
      <c r="A406" s="5"/>
      <c r="B406" s="6"/>
      <c r="C406" s="5"/>
      <c r="D406" s="11"/>
      <c r="E406" s="8"/>
      <c r="H406" s="9"/>
      <c r="I406" s="5"/>
      <c r="J406" s="5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1057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77" t="s">
        <v>0</v>
      </c>
      <c r="B410" s="77" t="s">
        <v>2</v>
      </c>
      <c r="C410" s="77" t="s">
        <v>3</v>
      </c>
      <c r="D410" s="77" t="s">
        <v>4</v>
      </c>
      <c r="E410" s="77" t="s">
        <v>5</v>
      </c>
      <c r="F410" s="79" t="s">
        <v>6</v>
      </c>
      <c r="G410" s="80"/>
      <c r="H410" s="81"/>
      <c r="I410" s="77" t="s">
        <v>7</v>
      </c>
      <c r="J410" s="77" t="s">
        <v>8</v>
      </c>
    </row>
    <row r="411" spans="1:10">
      <c r="A411" s="78"/>
      <c r="B411" s="78"/>
      <c r="C411" s="78"/>
      <c r="D411" s="78"/>
      <c r="E411" s="78"/>
      <c r="F411" s="46" t="s">
        <v>9</v>
      </c>
      <c r="G411" s="46" t="s">
        <v>10</v>
      </c>
      <c r="H411" s="46" t="s">
        <v>11</v>
      </c>
      <c r="I411" s="78"/>
      <c r="J411" s="78"/>
    </row>
    <row r="412" spans="1:10">
      <c r="A412" s="19" t="s">
        <v>241</v>
      </c>
      <c r="B412" s="18"/>
      <c r="C412" s="5"/>
      <c r="D412" s="11"/>
      <c r="E412" s="8"/>
      <c r="F412" s="9"/>
      <c r="I412" s="7"/>
      <c r="J412" s="8"/>
    </row>
    <row r="413" spans="1:10">
      <c r="A413" s="10" t="s">
        <v>15</v>
      </c>
      <c r="B413" s="3"/>
      <c r="C413" s="3"/>
      <c r="D413" s="11"/>
      <c r="E413" s="8"/>
      <c r="H413" s="9"/>
      <c r="I413" s="5"/>
      <c r="J413" s="5"/>
    </row>
    <row r="414" spans="1:10">
      <c r="A414" s="12" t="s">
        <v>16</v>
      </c>
      <c r="B414" s="12" t="s">
        <v>17</v>
      </c>
      <c r="C414" s="12" t="s">
        <v>18</v>
      </c>
      <c r="D414" s="11"/>
      <c r="E414" s="8"/>
      <c r="H414" s="9"/>
      <c r="I414" s="5"/>
      <c r="J414" s="5"/>
    </row>
    <row r="417" spans="1:10">
      <c r="A417" s="1" t="s">
        <v>0</v>
      </c>
      <c r="B417" s="2"/>
      <c r="C417" s="2"/>
      <c r="D417" s="2"/>
      <c r="E417" s="2"/>
      <c r="F417" s="2"/>
      <c r="G417" s="2"/>
      <c r="H417" s="2"/>
      <c r="I417" s="2"/>
      <c r="J417" s="2"/>
    </row>
    <row r="418" spans="1:10">
      <c r="A418" s="3" t="s">
        <v>1131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103" t="s">
        <v>0</v>
      </c>
      <c r="B419" s="103" t="s">
        <v>2</v>
      </c>
      <c r="C419" s="103" t="s">
        <v>3</v>
      </c>
      <c r="D419" s="103" t="s">
        <v>4</v>
      </c>
      <c r="E419" s="103" t="s">
        <v>5</v>
      </c>
      <c r="F419" s="105" t="s">
        <v>6</v>
      </c>
      <c r="G419" s="106"/>
      <c r="H419" s="107"/>
      <c r="I419" s="103" t="s">
        <v>7</v>
      </c>
      <c r="J419" s="103" t="s">
        <v>8</v>
      </c>
    </row>
    <row r="420" spans="1:10">
      <c r="A420" s="104"/>
      <c r="B420" s="104"/>
      <c r="C420" s="104"/>
      <c r="D420" s="104"/>
      <c r="E420" s="104"/>
      <c r="F420" s="46" t="s">
        <v>9</v>
      </c>
      <c r="G420" s="46" t="s">
        <v>10</v>
      </c>
      <c r="H420" s="46" t="s">
        <v>11</v>
      </c>
      <c r="I420" s="104"/>
      <c r="J420" s="104"/>
    </row>
    <row r="421" spans="1:10">
      <c r="A421" s="5" t="s">
        <v>1153</v>
      </c>
      <c r="B421" s="6">
        <v>44837.715227349538</v>
      </c>
      <c r="C421" s="5" t="s">
        <v>108</v>
      </c>
      <c r="D421" s="13">
        <v>54210621758</v>
      </c>
      <c r="E421" s="8" t="s">
        <v>110</v>
      </c>
      <c r="H421" s="9">
        <v>148.4</v>
      </c>
      <c r="I421" s="5" t="s">
        <v>22</v>
      </c>
      <c r="J421" s="8" t="s">
        <v>334</v>
      </c>
    </row>
    <row r="422" spans="1:10">
      <c r="A422" s="5" t="s">
        <v>1153</v>
      </c>
      <c r="B422" s="6">
        <v>44837.715227349538</v>
      </c>
      <c r="C422" s="5" t="s">
        <v>108</v>
      </c>
      <c r="D422" s="13">
        <v>45143231959</v>
      </c>
      <c r="E422" s="8" t="s">
        <v>110</v>
      </c>
      <c r="H422" s="9">
        <v>315</v>
      </c>
      <c r="I422" s="5" t="s">
        <v>22</v>
      </c>
      <c r="J422" s="5" t="s">
        <v>112</v>
      </c>
    </row>
    <row r="423" spans="1:10">
      <c r="A423" s="5" t="s">
        <v>1153</v>
      </c>
      <c r="B423" s="6">
        <v>44837.715227349538</v>
      </c>
      <c r="C423" s="5" t="s">
        <v>108</v>
      </c>
      <c r="D423" s="13">
        <v>54110615269</v>
      </c>
      <c r="E423" s="8" t="s">
        <v>110</v>
      </c>
      <c r="H423" s="9">
        <v>14965.56</v>
      </c>
      <c r="I423" s="5" t="s">
        <v>22</v>
      </c>
      <c r="J423" s="5" t="s">
        <v>109</v>
      </c>
    </row>
    <row r="424" spans="1:10">
      <c r="A424" s="5" t="s">
        <v>1153</v>
      </c>
      <c r="B424" s="6">
        <v>44837.715227349538</v>
      </c>
      <c r="C424" s="5" t="s">
        <v>108</v>
      </c>
      <c r="D424" s="13">
        <v>45143232185</v>
      </c>
      <c r="E424" s="8" t="s">
        <v>110</v>
      </c>
      <c r="H424" s="9">
        <v>2673.19</v>
      </c>
      <c r="I424" s="5" t="s">
        <v>22</v>
      </c>
      <c r="J424" s="5" t="s">
        <v>109</v>
      </c>
    </row>
    <row r="425" spans="1:10">
      <c r="A425" s="5" t="s">
        <v>1153</v>
      </c>
      <c r="B425" s="6">
        <v>44837.715227349538</v>
      </c>
      <c r="C425" s="5" t="s">
        <v>108</v>
      </c>
      <c r="D425" s="13">
        <v>45132864945</v>
      </c>
      <c r="E425" s="8" t="s">
        <v>110</v>
      </c>
      <c r="H425" s="9">
        <v>1548</v>
      </c>
      <c r="I425" s="5" t="s">
        <v>22</v>
      </c>
      <c r="J425" s="5" t="s">
        <v>109</v>
      </c>
    </row>
    <row r="426" spans="1:10">
      <c r="A426" s="5" t="s">
        <v>1153</v>
      </c>
      <c r="B426" s="6">
        <v>44837.715227349538</v>
      </c>
      <c r="C426" s="5" t="s">
        <v>108</v>
      </c>
      <c r="D426" s="11"/>
      <c r="E426" s="8"/>
      <c r="F426" s="9">
        <v>22209.5</v>
      </c>
      <c r="I426" s="7" t="s">
        <v>9</v>
      </c>
      <c r="J426" s="5" t="s">
        <v>109</v>
      </c>
    </row>
    <row r="427" spans="1:10">
      <c r="A427" s="5" t="s">
        <v>1153</v>
      </c>
      <c r="B427" s="6">
        <v>44837.715227349538</v>
      </c>
      <c r="C427" s="5" t="s">
        <v>108</v>
      </c>
      <c r="D427" s="11"/>
      <c r="E427" s="8"/>
      <c r="F427" s="9">
        <v>34599.4</v>
      </c>
      <c r="I427" s="7" t="s">
        <v>9</v>
      </c>
      <c r="J427" s="5" t="s">
        <v>112</v>
      </c>
    </row>
    <row r="428" spans="1:10">
      <c r="A428" s="5" t="s">
        <v>1153</v>
      </c>
      <c r="B428" s="6">
        <v>44837.715227349538</v>
      </c>
      <c r="C428" s="5" t="s">
        <v>108</v>
      </c>
      <c r="D428" s="11"/>
      <c r="E428" s="8"/>
      <c r="F428" s="9">
        <v>10346</v>
      </c>
      <c r="I428" s="7" t="s">
        <v>9</v>
      </c>
      <c r="J428" s="8" t="s">
        <v>334</v>
      </c>
    </row>
    <row r="429" spans="1:10">
      <c r="A429" s="10" t="s">
        <v>15</v>
      </c>
      <c r="B429" s="3"/>
      <c r="C429" s="3"/>
      <c r="D429" s="11"/>
      <c r="E429" s="8"/>
      <c r="F429" s="14">
        <f>SUM(F421:G428)</f>
        <v>67154.899999999994</v>
      </c>
      <c r="H429" s="9"/>
      <c r="I429" s="7"/>
      <c r="J429" s="8"/>
    </row>
    <row r="430" spans="1:10" ht="15.75">
      <c r="A430" s="12" t="s">
        <v>16</v>
      </c>
      <c r="B430" s="12" t="s">
        <v>17</v>
      </c>
      <c r="C430" s="12" t="s">
        <v>18</v>
      </c>
      <c r="D430" s="21">
        <v>111945784</v>
      </c>
      <c r="E430" s="8"/>
      <c r="H430" s="9"/>
      <c r="I430" s="7"/>
      <c r="J430" s="8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1170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103" t="s">
        <v>0</v>
      </c>
      <c r="B435" s="103" t="s">
        <v>2</v>
      </c>
      <c r="C435" s="103" t="s">
        <v>3</v>
      </c>
      <c r="D435" s="103" t="s">
        <v>4</v>
      </c>
      <c r="E435" s="103" t="s">
        <v>5</v>
      </c>
      <c r="F435" s="105" t="s">
        <v>6</v>
      </c>
      <c r="G435" s="106"/>
      <c r="H435" s="107"/>
      <c r="I435" s="103" t="s">
        <v>7</v>
      </c>
      <c r="J435" s="103" t="s">
        <v>8</v>
      </c>
    </row>
    <row r="436" spans="1:10">
      <c r="A436" s="104"/>
      <c r="B436" s="104"/>
      <c r="C436" s="104"/>
      <c r="D436" s="104"/>
      <c r="E436" s="104"/>
      <c r="F436" s="46" t="s">
        <v>9</v>
      </c>
      <c r="G436" s="46" t="s">
        <v>10</v>
      </c>
      <c r="H436" s="46" t="s">
        <v>11</v>
      </c>
      <c r="I436" s="104"/>
      <c r="J436" s="104"/>
    </row>
    <row r="437" spans="1:10">
      <c r="A437" s="5" t="s">
        <v>1190</v>
      </c>
      <c r="B437" s="6">
        <v>44838.758002870367</v>
      </c>
      <c r="C437" s="5" t="s">
        <v>108</v>
      </c>
      <c r="D437" s="13">
        <v>45143237743</v>
      </c>
      <c r="E437" s="8" t="s">
        <v>110</v>
      </c>
      <c r="H437" s="9">
        <v>2239.7199999999998</v>
      </c>
      <c r="I437" s="5" t="s">
        <v>22</v>
      </c>
      <c r="J437" s="5" t="s">
        <v>109</v>
      </c>
    </row>
    <row r="438" spans="1:10">
      <c r="A438" s="5" t="s">
        <v>1190</v>
      </c>
      <c r="B438" s="6">
        <v>44838.758002870367</v>
      </c>
      <c r="C438" s="5" t="s">
        <v>108</v>
      </c>
      <c r="D438" s="11"/>
      <c r="E438" s="8"/>
      <c r="F438" s="9">
        <v>35201.300000000003</v>
      </c>
      <c r="I438" s="7" t="s">
        <v>9</v>
      </c>
      <c r="J438" s="5" t="s">
        <v>109</v>
      </c>
    </row>
    <row r="439" spans="1:10">
      <c r="A439" s="5" t="s">
        <v>1190</v>
      </c>
      <c r="B439" s="6">
        <v>44838.758002870367</v>
      </c>
      <c r="C439" s="5" t="s">
        <v>108</v>
      </c>
      <c r="D439" s="11"/>
      <c r="E439" s="8"/>
      <c r="F439" s="9">
        <v>2741.5</v>
      </c>
      <c r="I439" s="7" t="s">
        <v>9</v>
      </c>
      <c r="J439" s="8" t="s">
        <v>111</v>
      </c>
    </row>
    <row r="440" spans="1:10">
      <c r="A440" s="5" t="s">
        <v>1190</v>
      </c>
      <c r="B440" s="6">
        <v>44838.758002870367</v>
      </c>
      <c r="C440" s="5" t="s">
        <v>108</v>
      </c>
      <c r="D440" s="11"/>
      <c r="E440" s="8"/>
      <c r="F440" s="9">
        <v>98839</v>
      </c>
      <c r="I440" s="7" t="s">
        <v>9</v>
      </c>
      <c r="J440" s="5" t="s">
        <v>112</v>
      </c>
    </row>
    <row r="441" spans="1:10">
      <c r="A441" s="10" t="s">
        <v>15</v>
      </c>
      <c r="B441" s="3"/>
      <c r="C441" s="3"/>
      <c r="D441" s="11"/>
      <c r="E441" s="8"/>
      <c r="F441" s="33">
        <f>SUM(F437:G440)</f>
        <v>136781.79999999999</v>
      </c>
      <c r="H441" s="9"/>
      <c r="I441" s="7"/>
      <c r="J441" s="8"/>
    </row>
    <row r="442" spans="1:10" ht="15.75">
      <c r="A442" s="12" t="s">
        <v>16</v>
      </c>
      <c r="B442" s="12" t="s">
        <v>17</v>
      </c>
      <c r="C442" s="12" t="s">
        <v>18</v>
      </c>
      <c r="D442" s="21">
        <v>111945950</v>
      </c>
      <c r="E442" s="8"/>
      <c r="H442" s="9"/>
      <c r="I442" s="7"/>
      <c r="J442" s="8"/>
    </row>
    <row r="445" spans="1:10">
      <c r="A445" s="1" t="s">
        <v>0</v>
      </c>
      <c r="B445" s="2"/>
      <c r="C445" s="2"/>
      <c r="D445" s="2"/>
      <c r="E445" s="2"/>
      <c r="F445" s="2"/>
      <c r="G445" s="2"/>
      <c r="H445" s="2"/>
      <c r="I445" s="2"/>
      <c r="J445" s="2"/>
    </row>
    <row r="446" spans="1:10">
      <c r="A446" s="3" t="s">
        <v>1205</v>
      </c>
      <c r="B446" s="2"/>
      <c r="C446" s="2"/>
      <c r="D446" s="2"/>
      <c r="E446" s="2"/>
      <c r="F446" s="2"/>
      <c r="G446" s="2"/>
      <c r="H446" s="2"/>
      <c r="I446" s="2"/>
      <c r="J446" s="2"/>
    </row>
    <row r="447" spans="1:10">
      <c r="A447" s="103" t="s">
        <v>0</v>
      </c>
      <c r="B447" s="103" t="s">
        <v>2</v>
      </c>
      <c r="C447" s="103" t="s">
        <v>3</v>
      </c>
      <c r="D447" s="103" t="s">
        <v>4</v>
      </c>
      <c r="E447" s="103" t="s">
        <v>5</v>
      </c>
      <c r="F447" s="105" t="s">
        <v>6</v>
      </c>
      <c r="G447" s="106"/>
      <c r="H447" s="107"/>
      <c r="I447" s="103" t="s">
        <v>7</v>
      </c>
      <c r="J447" s="103" t="s">
        <v>8</v>
      </c>
    </row>
    <row r="448" spans="1:10">
      <c r="A448" s="104"/>
      <c r="B448" s="104"/>
      <c r="C448" s="104"/>
      <c r="D448" s="104"/>
      <c r="E448" s="104"/>
      <c r="F448" s="46" t="s">
        <v>9</v>
      </c>
      <c r="G448" s="46" t="s">
        <v>10</v>
      </c>
      <c r="H448" s="46" t="s">
        <v>11</v>
      </c>
      <c r="I448" s="104"/>
      <c r="J448" s="104"/>
    </row>
    <row r="449" spans="1:10">
      <c r="A449" s="5" t="s">
        <v>1225</v>
      </c>
      <c r="B449" s="6">
        <v>44839.775400925922</v>
      </c>
      <c r="C449" s="5" t="s">
        <v>108</v>
      </c>
      <c r="D449" s="13">
        <v>45113002808</v>
      </c>
      <c r="E449" s="8" t="s">
        <v>110</v>
      </c>
      <c r="H449" s="9">
        <v>231.26</v>
      </c>
      <c r="I449" s="5" t="s">
        <v>22</v>
      </c>
      <c r="J449" s="8" t="s">
        <v>333</v>
      </c>
    </row>
    <row r="450" spans="1:10">
      <c r="A450" s="5" t="s">
        <v>1225</v>
      </c>
      <c r="B450" s="6">
        <v>44839.775400925922</v>
      </c>
      <c r="C450" s="5" t="s">
        <v>108</v>
      </c>
      <c r="D450" s="13">
        <v>54510608296</v>
      </c>
      <c r="E450" s="8" t="s">
        <v>110</v>
      </c>
      <c r="H450" s="9">
        <v>20172.73</v>
      </c>
      <c r="I450" s="5" t="s">
        <v>22</v>
      </c>
      <c r="J450" s="5" t="s">
        <v>109</v>
      </c>
    </row>
    <row r="451" spans="1:10">
      <c r="A451" s="5" t="s">
        <v>1225</v>
      </c>
      <c r="B451" s="6">
        <v>44839.775400925922</v>
      </c>
      <c r="C451" s="5" t="s">
        <v>108</v>
      </c>
      <c r="D451" s="11"/>
      <c r="E451" s="8"/>
      <c r="F451" s="9">
        <v>13353.2</v>
      </c>
      <c r="I451" s="7" t="s">
        <v>9</v>
      </c>
      <c r="J451" s="5" t="s">
        <v>109</v>
      </c>
    </row>
    <row r="452" spans="1:10">
      <c r="A452" s="5" t="s">
        <v>1225</v>
      </c>
      <c r="B452" s="6">
        <v>44839.775400925922</v>
      </c>
      <c r="C452" s="5" t="s">
        <v>108</v>
      </c>
      <c r="D452" s="11"/>
      <c r="E452" s="8"/>
      <c r="F452" s="9">
        <v>20275.400000000001</v>
      </c>
      <c r="I452" s="7" t="s">
        <v>9</v>
      </c>
      <c r="J452" s="5" t="s">
        <v>112</v>
      </c>
    </row>
    <row r="453" spans="1:10">
      <c r="A453" s="5" t="s">
        <v>1225</v>
      </c>
      <c r="B453" s="6">
        <v>44839.775400925922</v>
      </c>
      <c r="C453" s="5" t="s">
        <v>108</v>
      </c>
      <c r="D453" s="11"/>
      <c r="E453" s="8"/>
      <c r="F453" s="9">
        <v>7222.9</v>
      </c>
      <c r="I453" s="7" t="s">
        <v>9</v>
      </c>
      <c r="J453" s="8" t="s">
        <v>333</v>
      </c>
    </row>
    <row r="454" spans="1:10">
      <c r="A454" s="5" t="s">
        <v>1225</v>
      </c>
      <c r="B454" s="6">
        <v>44839.775400925922</v>
      </c>
      <c r="C454" s="5" t="s">
        <v>108</v>
      </c>
      <c r="D454" s="11"/>
      <c r="E454" s="8"/>
      <c r="F454" s="9">
        <v>21220.5</v>
      </c>
      <c r="I454" s="7" t="s">
        <v>9</v>
      </c>
      <c r="J454" s="8" t="s">
        <v>334</v>
      </c>
    </row>
    <row r="455" spans="1:10">
      <c r="A455" s="10" t="s">
        <v>15</v>
      </c>
      <c r="B455" s="3"/>
      <c r="C455" s="3"/>
      <c r="D455" s="11"/>
      <c r="E455" s="8"/>
      <c r="F455" s="88">
        <f>SUM(F449:G454)</f>
        <v>62072.000000000007</v>
      </c>
      <c r="H455" s="9"/>
      <c r="I455" s="7"/>
      <c r="J455" s="8"/>
    </row>
    <row r="456" spans="1:10" ht="15.75">
      <c r="A456" s="12" t="s">
        <v>16</v>
      </c>
      <c r="B456" s="12" t="s">
        <v>17</v>
      </c>
      <c r="C456" s="12" t="s">
        <v>18</v>
      </c>
      <c r="D456" s="21">
        <v>111968967</v>
      </c>
      <c r="E456" s="8"/>
      <c r="H456" s="9"/>
      <c r="I456" s="7"/>
      <c r="J456" s="8"/>
    </row>
    <row r="459" spans="1:10">
      <c r="A459" s="1" t="s">
        <v>0</v>
      </c>
      <c r="B459" s="2"/>
      <c r="C459" s="2"/>
      <c r="D459" s="2"/>
      <c r="E459" s="2"/>
      <c r="F459" s="2"/>
      <c r="G459" s="2"/>
      <c r="H459" s="2"/>
      <c r="I459" s="2"/>
      <c r="J459" s="2"/>
    </row>
    <row r="460" spans="1:10">
      <c r="A460" s="3" t="s">
        <v>1239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103" t="s">
        <v>0</v>
      </c>
      <c r="B461" s="103" t="s">
        <v>2</v>
      </c>
      <c r="C461" s="103" t="s">
        <v>3</v>
      </c>
      <c r="D461" s="103" t="s">
        <v>4</v>
      </c>
      <c r="E461" s="103" t="s">
        <v>5</v>
      </c>
      <c r="F461" s="105" t="s">
        <v>6</v>
      </c>
      <c r="G461" s="106"/>
      <c r="H461" s="107"/>
      <c r="I461" s="103" t="s">
        <v>7</v>
      </c>
      <c r="J461" s="103" t="s">
        <v>8</v>
      </c>
    </row>
    <row r="462" spans="1:10">
      <c r="A462" s="104"/>
      <c r="B462" s="104"/>
      <c r="C462" s="104"/>
      <c r="D462" s="104"/>
      <c r="E462" s="104"/>
      <c r="F462" s="46" t="s">
        <v>9</v>
      </c>
      <c r="G462" s="46" t="s">
        <v>10</v>
      </c>
      <c r="H462" s="46" t="s">
        <v>11</v>
      </c>
      <c r="I462" s="104"/>
      <c r="J462" s="104"/>
    </row>
    <row r="463" spans="1:10">
      <c r="A463" s="5" t="s">
        <v>1258</v>
      </c>
      <c r="B463" s="6">
        <v>44840.96692903935</v>
      </c>
      <c r="C463" s="5" t="s">
        <v>108</v>
      </c>
      <c r="D463" s="11"/>
      <c r="E463" s="8"/>
      <c r="F463" s="9">
        <v>4664.5</v>
      </c>
      <c r="I463" s="7" t="s">
        <v>9</v>
      </c>
      <c r="J463" s="8" t="s">
        <v>111</v>
      </c>
    </row>
    <row r="464" spans="1:10">
      <c r="A464" s="5" t="s">
        <v>1258</v>
      </c>
      <c r="B464" s="6">
        <v>44840.96692903935</v>
      </c>
      <c r="C464" s="5" t="s">
        <v>108</v>
      </c>
      <c r="D464" s="11"/>
      <c r="E464" s="8"/>
      <c r="F464" s="9">
        <v>16143.1</v>
      </c>
      <c r="I464" s="7" t="s">
        <v>9</v>
      </c>
      <c r="J464" s="5" t="s">
        <v>112</v>
      </c>
    </row>
    <row r="465" spans="1:10">
      <c r="A465" s="5" t="s">
        <v>1258</v>
      </c>
      <c r="B465" s="6">
        <v>44840.96692903935</v>
      </c>
      <c r="C465" s="5" t="s">
        <v>108</v>
      </c>
      <c r="D465" s="11"/>
      <c r="E465" s="8"/>
      <c r="F465" s="9">
        <v>9350.7000000000007</v>
      </c>
      <c r="I465" s="7" t="s">
        <v>9</v>
      </c>
      <c r="J465" s="8" t="s">
        <v>333</v>
      </c>
    </row>
    <row r="466" spans="1:10">
      <c r="A466" s="5" t="s">
        <v>1258</v>
      </c>
      <c r="B466" s="6">
        <v>44840.96692903935</v>
      </c>
      <c r="C466" s="5" t="s">
        <v>108</v>
      </c>
      <c r="D466" s="11"/>
      <c r="E466" s="8"/>
      <c r="F466" s="9">
        <v>10744.7</v>
      </c>
      <c r="I466" s="7" t="s">
        <v>9</v>
      </c>
      <c r="J466" s="8" t="s">
        <v>334</v>
      </c>
    </row>
    <row r="467" spans="1:10">
      <c r="A467" s="10" t="s">
        <v>15</v>
      </c>
      <c r="B467" s="3"/>
      <c r="C467" s="3"/>
      <c r="D467" s="11"/>
      <c r="E467" s="8"/>
      <c r="F467" s="14">
        <f>SUM(F463:G466)</f>
        <v>40903</v>
      </c>
      <c r="H467" s="9"/>
      <c r="I467" s="7"/>
      <c r="J467" s="5"/>
    </row>
    <row r="468" spans="1:10" ht="15.75">
      <c r="A468" s="12" t="s">
        <v>16</v>
      </c>
      <c r="B468" s="12" t="s">
        <v>17</v>
      </c>
      <c r="C468" s="12" t="s">
        <v>18</v>
      </c>
      <c r="D468" s="21">
        <v>111968968</v>
      </c>
      <c r="E468" s="8"/>
      <c r="H468" s="9"/>
      <c r="I468" s="7"/>
      <c r="J468" s="5"/>
    </row>
    <row r="471" spans="1:10">
      <c r="A471" s="1" t="s">
        <v>0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3" t="s">
        <v>1274</v>
      </c>
      <c r="B472" s="2"/>
      <c r="C472" s="2"/>
      <c r="D472" s="2"/>
      <c r="E472" s="2"/>
      <c r="F472" s="2"/>
      <c r="G472" s="2"/>
      <c r="H472" s="2"/>
      <c r="I472" s="2"/>
      <c r="J472" s="2"/>
    </row>
    <row r="473" spans="1:10">
      <c r="A473" s="103" t="s">
        <v>0</v>
      </c>
      <c r="B473" s="103" t="s">
        <v>2</v>
      </c>
      <c r="C473" s="103" t="s">
        <v>3</v>
      </c>
      <c r="D473" s="103" t="s">
        <v>4</v>
      </c>
      <c r="E473" s="103" t="s">
        <v>5</v>
      </c>
      <c r="F473" s="105" t="s">
        <v>6</v>
      </c>
      <c r="G473" s="106"/>
      <c r="H473" s="107"/>
      <c r="I473" s="103" t="s">
        <v>7</v>
      </c>
      <c r="J473" s="103" t="s">
        <v>8</v>
      </c>
    </row>
    <row r="474" spans="1:10">
      <c r="A474" s="104"/>
      <c r="B474" s="104"/>
      <c r="C474" s="104"/>
      <c r="D474" s="104"/>
      <c r="E474" s="104"/>
      <c r="F474" s="46" t="s">
        <v>9</v>
      </c>
      <c r="G474" s="46" t="s">
        <v>10</v>
      </c>
      <c r="H474" s="46" t="s">
        <v>11</v>
      </c>
      <c r="I474" s="104"/>
      <c r="J474" s="104"/>
    </row>
    <row r="475" spans="1:10">
      <c r="A475" s="5" t="s">
        <v>1310</v>
      </c>
      <c r="B475" s="6">
        <v>44841.919492627312</v>
      </c>
      <c r="C475" s="5" t="s">
        <v>108</v>
      </c>
      <c r="D475" s="13">
        <v>45122992696</v>
      </c>
      <c r="E475" s="8" t="s">
        <v>110</v>
      </c>
      <c r="H475" s="9">
        <v>17211.88</v>
      </c>
      <c r="I475" s="5" t="s">
        <v>22</v>
      </c>
      <c r="J475" s="5" t="s">
        <v>109</v>
      </c>
    </row>
    <row r="476" spans="1:10">
      <c r="A476" s="5" t="s">
        <v>1310</v>
      </c>
      <c r="B476" s="6">
        <v>44841.919492627312</v>
      </c>
      <c r="C476" s="5" t="s">
        <v>108</v>
      </c>
      <c r="D476" s="13">
        <v>45132873296</v>
      </c>
      <c r="E476" s="8" t="s">
        <v>110</v>
      </c>
      <c r="H476" s="9">
        <v>386.1</v>
      </c>
      <c r="I476" s="5" t="s">
        <v>22</v>
      </c>
      <c r="J476" s="8" t="s">
        <v>333</v>
      </c>
    </row>
    <row r="477" spans="1:10">
      <c r="A477" s="5" t="s">
        <v>1310</v>
      </c>
      <c r="B477" s="6">
        <v>44841.919492627312</v>
      </c>
      <c r="C477" s="5" t="s">
        <v>108</v>
      </c>
      <c r="D477" s="13">
        <v>54710609818</v>
      </c>
      <c r="E477" s="8" t="s">
        <v>110</v>
      </c>
      <c r="H477" s="9">
        <v>4639.1400000000003</v>
      </c>
      <c r="I477" s="5" t="s">
        <v>22</v>
      </c>
      <c r="J477" s="5" t="s">
        <v>109</v>
      </c>
    </row>
    <row r="478" spans="1:10">
      <c r="A478" s="5" t="s">
        <v>1310</v>
      </c>
      <c r="B478" s="6">
        <v>44841.919492627312</v>
      </c>
      <c r="C478" s="5" t="s">
        <v>108</v>
      </c>
      <c r="D478" s="13">
        <v>54510608853</v>
      </c>
      <c r="E478" s="8" t="s">
        <v>110</v>
      </c>
      <c r="H478" s="9">
        <v>4870.7299999999996</v>
      </c>
      <c r="I478" s="5" t="s">
        <v>22</v>
      </c>
      <c r="J478" s="5" t="s">
        <v>109</v>
      </c>
    </row>
    <row r="479" spans="1:10">
      <c r="A479" s="5" t="s">
        <v>1310</v>
      </c>
      <c r="B479" s="6">
        <v>44841.919492627312</v>
      </c>
      <c r="C479" s="5" t="s">
        <v>108</v>
      </c>
      <c r="D479" s="13">
        <v>45143245446</v>
      </c>
      <c r="E479" s="8" t="s">
        <v>110</v>
      </c>
      <c r="H479" s="9">
        <v>32678.04</v>
      </c>
      <c r="I479" s="5" t="s">
        <v>22</v>
      </c>
      <c r="J479" s="5" t="s">
        <v>109</v>
      </c>
    </row>
    <row r="480" spans="1:10">
      <c r="A480" s="5" t="s">
        <v>1310</v>
      </c>
      <c r="B480" s="6">
        <v>44841.919492627312</v>
      </c>
      <c r="C480" s="5" t="s">
        <v>108</v>
      </c>
      <c r="D480" s="13">
        <v>45152867568</v>
      </c>
      <c r="E480" s="8" t="s">
        <v>110</v>
      </c>
      <c r="H480" s="9">
        <v>4960.42</v>
      </c>
      <c r="I480" s="5" t="s">
        <v>22</v>
      </c>
      <c r="J480" s="5" t="s">
        <v>109</v>
      </c>
    </row>
    <row r="481" spans="1:10">
      <c r="A481" s="5" t="s">
        <v>1310</v>
      </c>
      <c r="B481" s="6">
        <v>44841.919492627312</v>
      </c>
      <c r="C481" s="5" t="s">
        <v>108</v>
      </c>
      <c r="D481" s="13">
        <v>45122997702</v>
      </c>
      <c r="E481" s="8" t="s">
        <v>110</v>
      </c>
      <c r="H481" s="9">
        <v>12250</v>
      </c>
      <c r="I481" s="5" t="s">
        <v>22</v>
      </c>
      <c r="J481" s="5" t="s">
        <v>109</v>
      </c>
    </row>
    <row r="482" spans="1:10">
      <c r="A482" s="5" t="s">
        <v>1310</v>
      </c>
      <c r="B482" s="6">
        <v>44841.919492627312</v>
      </c>
      <c r="C482" s="5" t="s">
        <v>108</v>
      </c>
      <c r="D482" s="11"/>
      <c r="E482" s="8"/>
      <c r="F482" s="9">
        <v>31026.9</v>
      </c>
      <c r="I482" s="7" t="s">
        <v>9</v>
      </c>
      <c r="J482" s="5" t="s">
        <v>109</v>
      </c>
    </row>
    <row r="483" spans="1:10">
      <c r="A483" s="5" t="s">
        <v>1310</v>
      </c>
      <c r="B483" s="6">
        <v>44841.919492627312</v>
      </c>
      <c r="C483" s="5" t="s">
        <v>108</v>
      </c>
      <c r="D483" s="11"/>
      <c r="E483" s="8"/>
      <c r="F483" s="9">
        <v>1103.4000000000001</v>
      </c>
      <c r="I483" s="7" t="s">
        <v>9</v>
      </c>
      <c r="J483" s="8" t="s">
        <v>111</v>
      </c>
    </row>
    <row r="484" spans="1:10">
      <c r="A484" s="5" t="s">
        <v>1310</v>
      </c>
      <c r="B484" s="6">
        <v>44841.919492627312</v>
      </c>
      <c r="C484" s="5" t="s">
        <v>108</v>
      </c>
      <c r="D484" s="11"/>
      <c r="E484" s="8"/>
      <c r="F484" s="9">
        <v>80640.800000000003</v>
      </c>
      <c r="I484" s="7" t="s">
        <v>9</v>
      </c>
      <c r="J484" s="5" t="s">
        <v>112</v>
      </c>
    </row>
    <row r="485" spans="1:10">
      <c r="A485" s="5" t="s">
        <v>1310</v>
      </c>
      <c r="B485" s="6">
        <v>44841.919492627312</v>
      </c>
      <c r="C485" s="5" t="s">
        <v>108</v>
      </c>
      <c r="D485" s="11"/>
      <c r="E485" s="8"/>
      <c r="F485" s="9">
        <v>14315.2</v>
      </c>
      <c r="I485" s="7" t="s">
        <v>9</v>
      </c>
      <c r="J485" s="8" t="s">
        <v>333</v>
      </c>
    </row>
    <row r="486" spans="1:10">
      <c r="A486" s="10" t="s">
        <v>15</v>
      </c>
      <c r="B486" s="3"/>
      <c r="C486" s="3"/>
      <c r="D486" s="11"/>
      <c r="E486" s="8"/>
      <c r="F486" s="22">
        <f>SUM(F475:G485)</f>
        <v>127086.3</v>
      </c>
      <c r="H486" s="9"/>
      <c r="I486" s="7"/>
      <c r="J486" s="5"/>
    </row>
    <row r="487" spans="1:10" ht="15.75">
      <c r="A487" s="12" t="s">
        <v>16</v>
      </c>
      <c r="B487" s="12" t="s">
        <v>17</v>
      </c>
      <c r="C487" s="12" t="s">
        <v>18</v>
      </c>
      <c r="D487" s="21">
        <v>111977112</v>
      </c>
      <c r="E487" s="8"/>
      <c r="H487" s="9"/>
      <c r="I487" s="7"/>
      <c r="J487" s="5"/>
    </row>
    <row r="490" spans="1:10">
      <c r="A490" s="1" t="s">
        <v>0</v>
      </c>
      <c r="B490" s="2"/>
      <c r="C490" s="2"/>
      <c r="D490" s="2"/>
      <c r="E490" s="2"/>
      <c r="F490" s="2"/>
      <c r="G490" s="2"/>
      <c r="H490" s="2"/>
      <c r="I490" s="2"/>
      <c r="J490" s="2"/>
    </row>
    <row r="491" spans="1:10">
      <c r="A491" s="3" t="s">
        <v>1270</v>
      </c>
      <c r="B491" s="2"/>
      <c r="C491" s="2"/>
      <c r="D491" s="2"/>
      <c r="E491" s="2"/>
      <c r="F491" s="2"/>
      <c r="G491" s="2"/>
      <c r="H491" s="2"/>
      <c r="I491" s="2"/>
      <c r="J491" s="2"/>
    </row>
    <row r="492" spans="1:10">
      <c r="A492" s="103" t="s">
        <v>0</v>
      </c>
      <c r="B492" s="103" t="s">
        <v>2</v>
      </c>
      <c r="C492" s="103" t="s">
        <v>3</v>
      </c>
      <c r="D492" s="103" t="s">
        <v>4</v>
      </c>
      <c r="E492" s="103" t="s">
        <v>5</v>
      </c>
      <c r="F492" s="105" t="s">
        <v>6</v>
      </c>
      <c r="G492" s="106"/>
      <c r="H492" s="107"/>
      <c r="I492" s="103" t="s">
        <v>7</v>
      </c>
      <c r="J492" s="103" t="s">
        <v>8</v>
      </c>
    </row>
    <row r="493" spans="1:10">
      <c r="A493" s="104"/>
      <c r="B493" s="104"/>
      <c r="C493" s="104"/>
      <c r="D493" s="104"/>
      <c r="E493" s="104"/>
      <c r="F493" s="46" t="s">
        <v>9</v>
      </c>
      <c r="G493" s="46" t="s">
        <v>10</v>
      </c>
      <c r="H493" s="46" t="s">
        <v>11</v>
      </c>
      <c r="I493" s="104"/>
      <c r="J493" s="104"/>
    </row>
    <row r="494" spans="1:10">
      <c r="A494" s="23" t="s">
        <v>241</v>
      </c>
      <c r="B494" s="35"/>
      <c r="C494" s="35"/>
    </row>
    <row r="495" spans="1:10">
      <c r="A495" s="10" t="s">
        <v>15</v>
      </c>
      <c r="B495" s="3"/>
      <c r="C495" s="3"/>
    </row>
    <row r="496" spans="1:10">
      <c r="A496" s="12" t="s">
        <v>16</v>
      </c>
      <c r="B496" s="12" t="s">
        <v>17</v>
      </c>
      <c r="C496" s="12" t="s">
        <v>18</v>
      </c>
    </row>
    <row r="499" spans="1:10">
      <c r="A499" s="1" t="s">
        <v>0</v>
      </c>
      <c r="B499" s="2"/>
      <c r="C499" s="2"/>
      <c r="D499" s="2"/>
      <c r="E499" s="2"/>
      <c r="F499" s="2"/>
      <c r="G499" s="2"/>
      <c r="H499" s="2"/>
      <c r="I499" s="2"/>
      <c r="J499" s="2"/>
    </row>
    <row r="500" spans="1:10">
      <c r="A500" s="3" t="s">
        <v>1337</v>
      </c>
      <c r="B500" s="2"/>
      <c r="C500" s="2"/>
      <c r="D500" s="2"/>
      <c r="E500" s="2"/>
      <c r="F500" s="2"/>
      <c r="G500" s="2"/>
      <c r="H500" s="2"/>
      <c r="I500" s="2"/>
      <c r="J500" s="2"/>
    </row>
    <row r="501" spans="1:10">
      <c r="A501" s="103" t="s">
        <v>0</v>
      </c>
      <c r="B501" s="103" t="s">
        <v>2</v>
      </c>
      <c r="C501" s="103" t="s">
        <v>3</v>
      </c>
      <c r="D501" s="103" t="s">
        <v>4</v>
      </c>
      <c r="E501" s="103" t="s">
        <v>5</v>
      </c>
      <c r="F501" s="105" t="s">
        <v>6</v>
      </c>
      <c r="G501" s="106"/>
      <c r="H501" s="107"/>
      <c r="I501" s="103" t="s">
        <v>7</v>
      </c>
      <c r="J501" s="103" t="s">
        <v>8</v>
      </c>
    </row>
    <row r="502" spans="1:10">
      <c r="A502" s="104"/>
      <c r="B502" s="104"/>
      <c r="C502" s="104"/>
      <c r="D502" s="104"/>
      <c r="E502" s="104"/>
      <c r="F502" s="46" t="s">
        <v>9</v>
      </c>
      <c r="G502" s="46" t="s">
        <v>10</v>
      </c>
      <c r="H502" s="46" t="s">
        <v>11</v>
      </c>
      <c r="I502" s="104"/>
      <c r="J502" s="104"/>
    </row>
    <row r="503" spans="1:10">
      <c r="A503" s="5" t="s">
        <v>1359</v>
      </c>
      <c r="B503" s="6">
        <v>44844.856272048608</v>
      </c>
      <c r="C503" s="5" t="s">
        <v>108</v>
      </c>
      <c r="D503" s="13">
        <v>54710610738</v>
      </c>
      <c r="E503" s="8" t="s">
        <v>110</v>
      </c>
      <c r="H503" s="9">
        <v>7029.67</v>
      </c>
      <c r="I503" s="5" t="s">
        <v>22</v>
      </c>
      <c r="J503" s="5" t="s">
        <v>109</v>
      </c>
    </row>
    <row r="504" spans="1:10">
      <c r="A504" s="5" t="s">
        <v>1359</v>
      </c>
      <c r="B504" s="6">
        <v>44844.856272048608</v>
      </c>
      <c r="C504" s="5" t="s">
        <v>108</v>
      </c>
      <c r="D504" s="13">
        <v>45172936961</v>
      </c>
      <c r="E504" s="8" t="s">
        <v>110</v>
      </c>
      <c r="H504" s="9">
        <v>321.13</v>
      </c>
      <c r="I504" s="5" t="s">
        <v>22</v>
      </c>
      <c r="J504" s="8" t="s">
        <v>333</v>
      </c>
    </row>
    <row r="505" spans="1:10">
      <c r="A505" s="5" t="s">
        <v>1359</v>
      </c>
      <c r="B505" s="6">
        <v>44844.856272048608</v>
      </c>
      <c r="C505" s="5" t="s">
        <v>108</v>
      </c>
      <c r="D505" s="13">
        <v>45143251851</v>
      </c>
      <c r="E505" s="8" t="s">
        <v>110</v>
      </c>
      <c r="H505" s="9">
        <v>1000</v>
      </c>
      <c r="I505" s="5" t="s">
        <v>22</v>
      </c>
      <c r="J505" s="5" t="s">
        <v>112</v>
      </c>
    </row>
    <row r="506" spans="1:10">
      <c r="A506" s="5" t="s">
        <v>1359</v>
      </c>
      <c r="B506" s="6">
        <v>44844.856272048608</v>
      </c>
      <c r="C506" s="5" t="s">
        <v>108</v>
      </c>
      <c r="D506" s="13">
        <v>45172942626</v>
      </c>
      <c r="E506" s="8" t="s">
        <v>110</v>
      </c>
      <c r="H506" s="9">
        <v>1000</v>
      </c>
      <c r="I506" s="5" t="s">
        <v>22</v>
      </c>
      <c r="J506" s="5" t="s">
        <v>112</v>
      </c>
    </row>
    <row r="507" spans="1:10">
      <c r="A507" s="5" t="s">
        <v>1359</v>
      </c>
      <c r="B507" s="6">
        <v>44844.856272048608</v>
      </c>
      <c r="C507" s="5" t="s">
        <v>108</v>
      </c>
      <c r="D507" s="13">
        <v>45132881699</v>
      </c>
      <c r="E507" s="8" t="s">
        <v>110</v>
      </c>
      <c r="H507" s="9">
        <v>197.82</v>
      </c>
      <c r="I507" s="5" t="s">
        <v>22</v>
      </c>
      <c r="J507" s="5" t="s">
        <v>112</v>
      </c>
    </row>
    <row r="508" spans="1:10">
      <c r="A508" s="5" t="s">
        <v>1359</v>
      </c>
      <c r="B508" s="6">
        <v>44844.856272048608</v>
      </c>
      <c r="C508" s="5" t="s">
        <v>108</v>
      </c>
      <c r="D508" s="13">
        <v>54210626519</v>
      </c>
      <c r="E508" s="8" t="s">
        <v>110</v>
      </c>
      <c r="H508" s="9">
        <v>1739.52</v>
      </c>
      <c r="I508" s="5" t="s">
        <v>22</v>
      </c>
      <c r="J508" s="5" t="s">
        <v>112</v>
      </c>
    </row>
    <row r="509" spans="1:10">
      <c r="A509" s="5" t="s">
        <v>1359</v>
      </c>
      <c r="B509" s="6">
        <v>44844.856272048608</v>
      </c>
      <c r="C509" s="5" t="s">
        <v>108</v>
      </c>
      <c r="D509" s="13">
        <v>54710611481</v>
      </c>
      <c r="E509" s="8" t="s">
        <v>110</v>
      </c>
      <c r="H509" s="9">
        <v>12871.1</v>
      </c>
      <c r="I509" s="5" t="s">
        <v>22</v>
      </c>
      <c r="J509" s="5" t="s">
        <v>112</v>
      </c>
    </row>
    <row r="510" spans="1:10">
      <c r="A510" s="5" t="s">
        <v>1359</v>
      </c>
      <c r="B510" s="6">
        <v>44844.856272048608</v>
      </c>
      <c r="C510" s="5" t="s">
        <v>108</v>
      </c>
      <c r="D510" s="13">
        <v>54510610200</v>
      </c>
      <c r="E510" s="8" t="s">
        <v>110</v>
      </c>
      <c r="H510" s="9">
        <v>1047.47</v>
      </c>
      <c r="I510" s="5" t="s">
        <v>22</v>
      </c>
      <c r="J510" s="5" t="s">
        <v>109</v>
      </c>
    </row>
    <row r="511" spans="1:10">
      <c r="A511" s="5" t="s">
        <v>1359</v>
      </c>
      <c r="B511" s="6">
        <v>44844.856272048608</v>
      </c>
      <c r="C511" s="5" t="s">
        <v>108</v>
      </c>
      <c r="D511" s="13">
        <v>54310610802</v>
      </c>
      <c r="E511" s="8" t="s">
        <v>110</v>
      </c>
      <c r="H511" s="9">
        <v>847.44</v>
      </c>
      <c r="I511" s="5" t="s">
        <v>22</v>
      </c>
      <c r="J511" s="5" t="s">
        <v>109</v>
      </c>
    </row>
    <row r="512" spans="1:10">
      <c r="A512" s="5" t="s">
        <v>1360</v>
      </c>
      <c r="B512" s="6">
        <v>44844.856272048608</v>
      </c>
      <c r="C512" s="5" t="s">
        <v>108</v>
      </c>
      <c r="D512" s="11"/>
      <c r="E512" s="8"/>
      <c r="F512" s="9">
        <v>6843</v>
      </c>
      <c r="I512" s="7" t="s">
        <v>9</v>
      </c>
      <c r="J512" s="8" t="s">
        <v>334</v>
      </c>
    </row>
    <row r="513" spans="1:10">
      <c r="A513" s="5" t="s">
        <v>1359</v>
      </c>
      <c r="B513" s="6">
        <v>44844.856272048608</v>
      </c>
      <c r="C513" s="5" t="s">
        <v>108</v>
      </c>
      <c r="D513" s="11"/>
      <c r="E513" s="8"/>
      <c r="F513" s="9">
        <v>28092.400000000001</v>
      </c>
      <c r="I513" s="7" t="s">
        <v>9</v>
      </c>
      <c r="J513" s="5" t="s">
        <v>109</v>
      </c>
    </row>
    <row r="514" spans="1:10">
      <c r="A514" s="5" t="s">
        <v>1359</v>
      </c>
      <c r="B514" s="6">
        <v>44844.856272048608</v>
      </c>
      <c r="C514" s="5" t="s">
        <v>108</v>
      </c>
      <c r="D514" s="11"/>
      <c r="E514" s="8"/>
      <c r="F514" s="9">
        <v>3032</v>
      </c>
      <c r="I514" s="7" t="s">
        <v>9</v>
      </c>
      <c r="J514" s="8" t="s">
        <v>111</v>
      </c>
    </row>
    <row r="515" spans="1:10">
      <c r="A515" s="5" t="s">
        <v>1359</v>
      </c>
      <c r="B515" s="6">
        <v>44844.856272048608</v>
      </c>
      <c r="C515" s="5" t="s">
        <v>108</v>
      </c>
      <c r="D515" s="11"/>
      <c r="E515" s="8"/>
      <c r="F515" s="9">
        <v>48686.8</v>
      </c>
      <c r="I515" s="7" t="s">
        <v>9</v>
      </c>
      <c r="J515" s="5" t="s">
        <v>112</v>
      </c>
    </row>
    <row r="516" spans="1:10">
      <c r="A516" s="5" t="s">
        <v>1359</v>
      </c>
      <c r="B516" s="6">
        <v>44844.856272048608</v>
      </c>
      <c r="C516" s="5" t="s">
        <v>108</v>
      </c>
      <c r="D516" s="11"/>
      <c r="E516" s="8"/>
      <c r="F516" s="9">
        <v>23403.4</v>
      </c>
      <c r="I516" s="7" t="s">
        <v>9</v>
      </c>
      <c r="J516" s="8" t="s">
        <v>333</v>
      </c>
    </row>
    <row r="517" spans="1:10">
      <c r="A517" s="10" t="s">
        <v>15</v>
      </c>
      <c r="B517" s="3"/>
      <c r="C517" s="3"/>
      <c r="D517" s="11"/>
      <c r="E517" s="8"/>
      <c r="F517" s="14">
        <f>SUM(F503:G516)</f>
        <v>110057.60000000001</v>
      </c>
      <c r="H517" s="9"/>
      <c r="I517" s="7"/>
      <c r="J517" s="5"/>
    </row>
    <row r="518" spans="1:10" ht="15.75">
      <c r="A518" s="12" t="s">
        <v>16</v>
      </c>
      <c r="B518" s="12" t="s">
        <v>17</v>
      </c>
      <c r="C518" s="12" t="s">
        <v>18</v>
      </c>
      <c r="D518" s="21">
        <v>111991617</v>
      </c>
      <c r="E518" s="8"/>
      <c r="H518" s="9"/>
      <c r="I518" s="7"/>
      <c r="J518" s="5"/>
    </row>
    <row r="521" spans="1:10">
      <c r="A521" s="1" t="s">
        <v>0</v>
      </c>
      <c r="B521" s="2"/>
      <c r="C521" s="2"/>
      <c r="D521" s="2"/>
      <c r="E521" s="2"/>
      <c r="F521" s="2"/>
      <c r="G521" s="2"/>
      <c r="H521" s="2"/>
      <c r="I521" s="2"/>
      <c r="J521" s="2"/>
    </row>
    <row r="522" spans="1:10">
      <c r="A522" s="3" t="s">
        <v>1374</v>
      </c>
      <c r="B522" s="2"/>
      <c r="C522" s="2"/>
      <c r="D522" s="2"/>
      <c r="E522" s="2"/>
      <c r="F522" s="2"/>
      <c r="G522" s="2"/>
      <c r="H522" s="2"/>
      <c r="I522" s="2"/>
      <c r="J522" s="2"/>
    </row>
    <row r="523" spans="1:10">
      <c r="A523" s="103" t="s">
        <v>0</v>
      </c>
      <c r="B523" s="103" t="s">
        <v>2</v>
      </c>
      <c r="C523" s="103" t="s">
        <v>3</v>
      </c>
      <c r="D523" s="103" t="s">
        <v>4</v>
      </c>
      <c r="E523" s="103" t="s">
        <v>5</v>
      </c>
      <c r="F523" s="105" t="s">
        <v>6</v>
      </c>
      <c r="G523" s="106"/>
      <c r="H523" s="107"/>
      <c r="I523" s="103" t="s">
        <v>7</v>
      </c>
      <c r="J523" s="103" t="s">
        <v>8</v>
      </c>
    </row>
    <row r="524" spans="1:10">
      <c r="A524" s="104"/>
      <c r="B524" s="104"/>
      <c r="C524" s="104"/>
      <c r="D524" s="104"/>
      <c r="E524" s="104"/>
      <c r="F524" s="46" t="s">
        <v>9</v>
      </c>
      <c r="G524" s="46" t="s">
        <v>10</v>
      </c>
      <c r="H524" s="46" t="s">
        <v>11</v>
      </c>
      <c r="I524" s="104"/>
      <c r="J524" s="104"/>
    </row>
    <row r="525" spans="1:10">
      <c r="A525" s="5" t="s">
        <v>1400</v>
      </c>
      <c r="B525" s="6">
        <v>44845.747803530096</v>
      </c>
      <c r="C525" s="5" t="s">
        <v>108</v>
      </c>
      <c r="D525" s="13">
        <v>45162974739</v>
      </c>
      <c r="E525" s="8" t="s">
        <v>110</v>
      </c>
      <c r="H525" s="9">
        <v>763.8</v>
      </c>
      <c r="I525" s="5" t="s">
        <v>22</v>
      </c>
      <c r="J525" s="5" t="s">
        <v>109</v>
      </c>
    </row>
    <row r="526" spans="1:10">
      <c r="A526" s="5" t="s">
        <v>1400</v>
      </c>
      <c r="B526" s="6">
        <v>44845.747803530096</v>
      </c>
      <c r="C526" s="5" t="s">
        <v>108</v>
      </c>
      <c r="D526" s="13">
        <v>45172943791</v>
      </c>
      <c r="E526" s="8" t="s">
        <v>110</v>
      </c>
      <c r="H526" s="9">
        <v>564.96</v>
      </c>
      <c r="I526" s="5" t="s">
        <v>22</v>
      </c>
      <c r="J526" s="5" t="s">
        <v>109</v>
      </c>
    </row>
    <row r="527" spans="1:10">
      <c r="A527" s="5" t="s">
        <v>1400</v>
      </c>
      <c r="B527" s="6">
        <v>44845.747803530096</v>
      </c>
      <c r="C527" s="5" t="s">
        <v>108</v>
      </c>
      <c r="D527" s="13">
        <v>54310611401</v>
      </c>
      <c r="E527" s="8" t="s">
        <v>110</v>
      </c>
      <c r="H527" s="9">
        <v>608.04</v>
      </c>
      <c r="I527" s="5" t="s">
        <v>22</v>
      </c>
      <c r="J527" s="5" t="s">
        <v>109</v>
      </c>
    </row>
    <row r="528" spans="1:10">
      <c r="A528" s="5" t="s">
        <v>1400</v>
      </c>
      <c r="B528" s="6">
        <v>44845.747803530096</v>
      </c>
      <c r="C528" s="5" t="s">
        <v>108</v>
      </c>
      <c r="D528" s="11"/>
      <c r="E528" s="8"/>
      <c r="F528" s="9">
        <v>13735.2</v>
      </c>
      <c r="I528" s="7" t="s">
        <v>9</v>
      </c>
      <c r="J528" s="5" t="s">
        <v>109</v>
      </c>
    </row>
    <row r="529" spans="1:10">
      <c r="A529" s="5" t="s">
        <v>1400</v>
      </c>
      <c r="B529" s="6">
        <v>44845.747803530096</v>
      </c>
      <c r="C529" s="5" t="s">
        <v>108</v>
      </c>
      <c r="D529" s="11"/>
      <c r="E529" s="8"/>
      <c r="F529" s="9">
        <v>4814.3999999999996</v>
      </c>
      <c r="I529" s="7" t="s">
        <v>9</v>
      </c>
      <c r="J529" s="8" t="s">
        <v>111</v>
      </c>
    </row>
    <row r="530" spans="1:10">
      <c r="A530" s="5" t="s">
        <v>1400</v>
      </c>
      <c r="B530" s="6">
        <v>44845.747803530096</v>
      </c>
      <c r="C530" s="5" t="s">
        <v>108</v>
      </c>
      <c r="D530" s="11"/>
      <c r="E530" s="8"/>
      <c r="F530" s="9">
        <v>114577.60000000001</v>
      </c>
      <c r="I530" s="7" t="s">
        <v>9</v>
      </c>
      <c r="J530" s="5" t="s">
        <v>112</v>
      </c>
    </row>
    <row r="531" spans="1:10">
      <c r="A531" s="10" t="s">
        <v>15</v>
      </c>
      <c r="B531" s="3"/>
      <c r="C531" s="3"/>
      <c r="D531" s="11"/>
      <c r="E531" s="8"/>
      <c r="F531" s="14">
        <f>SUM(F525:G530)</f>
        <v>133127.20000000001</v>
      </c>
      <c r="H531" s="9"/>
      <c r="I531" s="7"/>
      <c r="J531" s="5"/>
    </row>
    <row r="532" spans="1:10" ht="15.75">
      <c r="A532" s="12" t="s">
        <v>16</v>
      </c>
      <c r="B532" s="12" t="s">
        <v>17</v>
      </c>
      <c r="C532" s="12" t="s">
        <v>18</v>
      </c>
      <c r="D532" s="21">
        <v>111991618</v>
      </c>
      <c r="E532" s="8"/>
      <c r="H532" s="9"/>
      <c r="I532" s="7"/>
      <c r="J532" s="5"/>
    </row>
    <row r="535" spans="1:10">
      <c r="A535" s="1" t="s">
        <v>0</v>
      </c>
      <c r="B535" s="2"/>
      <c r="C535" s="2"/>
      <c r="D535" s="2"/>
      <c r="E535" s="2"/>
      <c r="F535" s="2"/>
      <c r="G535" s="2"/>
      <c r="H535" s="2"/>
      <c r="I535" s="2"/>
      <c r="J535" s="2"/>
    </row>
    <row r="536" spans="1:10">
      <c r="A536" s="3" t="s">
        <v>1415</v>
      </c>
      <c r="B536" s="2"/>
      <c r="C536" s="2"/>
      <c r="D536" s="2"/>
      <c r="E536" s="2"/>
      <c r="F536" s="2"/>
      <c r="G536" s="2"/>
      <c r="H536" s="2"/>
      <c r="I536" s="2"/>
      <c r="J536" s="2"/>
    </row>
    <row r="537" spans="1:10">
      <c r="A537" s="103" t="s">
        <v>0</v>
      </c>
      <c r="B537" s="103" t="s">
        <v>2</v>
      </c>
      <c r="C537" s="103" t="s">
        <v>3</v>
      </c>
      <c r="D537" s="103" t="s">
        <v>4</v>
      </c>
      <c r="E537" s="103" t="s">
        <v>5</v>
      </c>
      <c r="F537" s="105" t="s">
        <v>6</v>
      </c>
      <c r="G537" s="106"/>
      <c r="H537" s="107"/>
      <c r="I537" s="103" t="s">
        <v>7</v>
      </c>
      <c r="J537" s="103" t="s">
        <v>8</v>
      </c>
    </row>
    <row r="538" spans="1:10">
      <c r="A538" s="104"/>
      <c r="B538" s="104"/>
      <c r="C538" s="104"/>
      <c r="D538" s="104"/>
      <c r="E538" s="104"/>
      <c r="F538" s="46" t="s">
        <v>9</v>
      </c>
      <c r="G538" s="46" t="s">
        <v>10</v>
      </c>
      <c r="H538" s="46" t="s">
        <v>11</v>
      </c>
      <c r="I538" s="104"/>
      <c r="J538" s="104"/>
    </row>
    <row r="539" spans="1:10">
      <c r="A539" s="5" t="s">
        <v>1437</v>
      </c>
      <c r="B539" s="6">
        <v>44846.724837569447</v>
      </c>
      <c r="C539" s="5" t="s">
        <v>108</v>
      </c>
      <c r="D539" s="13">
        <v>54710612629</v>
      </c>
      <c r="E539" s="8" t="s">
        <v>110</v>
      </c>
      <c r="H539" s="9">
        <v>34156.71</v>
      </c>
      <c r="I539" s="5" t="s">
        <v>22</v>
      </c>
      <c r="J539" s="5" t="s">
        <v>109</v>
      </c>
    </row>
    <row r="540" spans="1:10">
      <c r="A540" s="5" t="s">
        <v>1436</v>
      </c>
      <c r="B540" s="6">
        <v>44846.724837569447</v>
      </c>
      <c r="C540" s="5" t="s">
        <v>108</v>
      </c>
      <c r="D540" s="13">
        <v>45172948117</v>
      </c>
      <c r="E540" s="8" t="s">
        <v>110</v>
      </c>
      <c r="H540" s="9">
        <v>706.77</v>
      </c>
      <c r="I540" s="5" t="s">
        <v>22</v>
      </c>
      <c r="J540" s="5" t="s">
        <v>109</v>
      </c>
    </row>
    <row r="541" spans="1:10">
      <c r="A541" s="5" t="s">
        <v>1436</v>
      </c>
      <c r="B541" s="6">
        <v>44846.724837569447</v>
      </c>
      <c r="C541" s="5" t="s">
        <v>108</v>
      </c>
      <c r="D541" s="13">
        <v>45152880315</v>
      </c>
      <c r="E541" s="8" t="s">
        <v>110</v>
      </c>
      <c r="H541" s="9">
        <v>6264.15</v>
      </c>
      <c r="I541" s="5" t="s">
        <v>22</v>
      </c>
      <c r="J541" s="5" t="s">
        <v>109</v>
      </c>
    </row>
    <row r="542" spans="1:10">
      <c r="A542" s="5" t="s">
        <v>1436</v>
      </c>
      <c r="B542" s="6">
        <v>44846.724837569447</v>
      </c>
      <c r="C542" s="5" t="s">
        <v>108</v>
      </c>
      <c r="D542" s="11"/>
      <c r="E542" s="8"/>
      <c r="F542" s="9">
        <v>8942.7999999999993</v>
      </c>
      <c r="I542" s="7" t="s">
        <v>9</v>
      </c>
      <c r="J542" s="5" t="s">
        <v>109</v>
      </c>
    </row>
    <row r="543" spans="1:10">
      <c r="A543" s="5" t="s">
        <v>1436</v>
      </c>
      <c r="B543" s="6">
        <v>44846.724837569447</v>
      </c>
      <c r="C543" s="5" t="s">
        <v>108</v>
      </c>
      <c r="D543" s="11"/>
      <c r="E543" s="8"/>
      <c r="F543" s="9">
        <v>7592.6</v>
      </c>
      <c r="I543" s="7" t="s">
        <v>9</v>
      </c>
      <c r="J543" s="8" t="s">
        <v>111</v>
      </c>
    </row>
    <row r="544" spans="1:10">
      <c r="A544" s="5" t="s">
        <v>1436</v>
      </c>
      <c r="B544" s="6">
        <v>44846.724837569447</v>
      </c>
      <c r="C544" s="5" t="s">
        <v>108</v>
      </c>
      <c r="D544" s="11"/>
      <c r="E544" s="8"/>
      <c r="F544" s="9">
        <v>12576.3</v>
      </c>
      <c r="I544" s="7" t="s">
        <v>9</v>
      </c>
      <c r="J544" s="5" t="s">
        <v>112</v>
      </c>
    </row>
    <row r="545" spans="1:10">
      <c r="A545" s="5" t="s">
        <v>1436</v>
      </c>
      <c r="B545" s="6">
        <v>44846.724837569447</v>
      </c>
      <c r="C545" s="5" t="s">
        <v>108</v>
      </c>
      <c r="D545" s="11"/>
      <c r="E545" s="8"/>
      <c r="F545" s="9">
        <v>51541.1</v>
      </c>
      <c r="I545" s="7" t="s">
        <v>9</v>
      </c>
      <c r="J545" s="8" t="s">
        <v>333</v>
      </c>
    </row>
    <row r="546" spans="1:10">
      <c r="A546" s="5" t="s">
        <v>1436</v>
      </c>
      <c r="B546" s="6">
        <v>44846.724837569447</v>
      </c>
      <c r="C546" s="5" t="s">
        <v>108</v>
      </c>
      <c r="D546" s="11"/>
      <c r="E546" s="8"/>
      <c r="F546" s="9">
        <v>25499.3</v>
      </c>
      <c r="I546" s="7" t="s">
        <v>9</v>
      </c>
      <c r="J546" s="8" t="s">
        <v>334</v>
      </c>
    </row>
    <row r="547" spans="1:10">
      <c r="A547" s="10" t="s">
        <v>15</v>
      </c>
      <c r="B547" s="3"/>
      <c r="C547" s="3"/>
      <c r="D547" s="11"/>
      <c r="E547" s="8"/>
      <c r="F547" s="14">
        <f>SUM(F539:G546)</f>
        <v>106152.1</v>
      </c>
      <c r="H547" s="9"/>
      <c r="I547" s="7"/>
      <c r="J547" s="8"/>
    </row>
    <row r="548" spans="1:10" ht="15.75">
      <c r="A548" s="12" t="s">
        <v>16</v>
      </c>
      <c r="B548" s="12" t="s">
        <v>17</v>
      </c>
      <c r="C548" s="12" t="s">
        <v>18</v>
      </c>
      <c r="D548" s="21">
        <v>112010830</v>
      </c>
      <c r="E548" s="8"/>
      <c r="H548" s="9"/>
      <c r="I548" s="7"/>
      <c r="J548" s="8"/>
    </row>
    <row r="551" spans="1:10">
      <c r="A551" s="1" t="s">
        <v>0</v>
      </c>
      <c r="B551" s="2"/>
      <c r="C551" s="2"/>
      <c r="D551" s="2"/>
      <c r="E551" s="2"/>
      <c r="F551" s="2"/>
      <c r="G551" s="2"/>
      <c r="H551" s="2"/>
      <c r="I551" s="2"/>
      <c r="J551" s="2"/>
    </row>
    <row r="552" spans="1:10">
      <c r="A552" s="3" t="s">
        <v>1451</v>
      </c>
      <c r="B552" s="2"/>
      <c r="C552" s="2"/>
      <c r="D552" s="2"/>
      <c r="E552" s="2"/>
      <c r="F552" s="2"/>
      <c r="G552" s="2"/>
      <c r="H552" s="2"/>
      <c r="I552" s="2"/>
      <c r="J552" s="2"/>
    </row>
    <row r="553" spans="1:10">
      <c r="A553" s="103" t="s">
        <v>0</v>
      </c>
      <c r="B553" s="103" t="s">
        <v>2</v>
      </c>
      <c r="C553" s="103" t="s">
        <v>3</v>
      </c>
      <c r="D553" s="103" t="s">
        <v>4</v>
      </c>
      <c r="E553" s="103" t="s">
        <v>5</v>
      </c>
      <c r="F553" s="105" t="s">
        <v>6</v>
      </c>
      <c r="G553" s="106"/>
      <c r="H553" s="107"/>
      <c r="I553" s="103" t="s">
        <v>7</v>
      </c>
      <c r="J553" s="103" t="s">
        <v>8</v>
      </c>
    </row>
    <row r="554" spans="1:10">
      <c r="A554" s="104"/>
      <c r="B554" s="104"/>
      <c r="C554" s="104"/>
      <c r="D554" s="104"/>
      <c r="E554" s="104"/>
      <c r="F554" s="46" t="s">
        <v>9</v>
      </c>
      <c r="G554" s="46" t="s">
        <v>10</v>
      </c>
      <c r="H554" s="46" t="s">
        <v>11</v>
      </c>
      <c r="I554" s="104"/>
      <c r="J554" s="104"/>
    </row>
    <row r="555" spans="1:10">
      <c r="A555" s="5" t="s">
        <v>1473</v>
      </c>
      <c r="B555" s="6">
        <v>44847.730194942131</v>
      </c>
      <c r="C555" s="5" t="s">
        <v>108</v>
      </c>
      <c r="D555" s="13">
        <v>45172949479</v>
      </c>
      <c r="E555" s="8" t="s">
        <v>110</v>
      </c>
      <c r="H555" s="9">
        <v>43397.43</v>
      </c>
      <c r="I555" s="5" t="s">
        <v>22</v>
      </c>
      <c r="J555" s="5" t="s">
        <v>109</v>
      </c>
    </row>
    <row r="556" spans="1:10">
      <c r="A556" s="5" t="s">
        <v>1473</v>
      </c>
      <c r="B556" s="6">
        <v>44847.730194942131</v>
      </c>
      <c r="C556" s="5" t="s">
        <v>108</v>
      </c>
      <c r="D556" s="13">
        <v>45152880673</v>
      </c>
      <c r="E556" s="8" t="s">
        <v>110</v>
      </c>
      <c r="H556" s="9">
        <v>18133.580000000002</v>
      </c>
      <c r="I556" s="5" t="s">
        <v>22</v>
      </c>
      <c r="J556" s="5" t="s">
        <v>109</v>
      </c>
    </row>
    <row r="557" spans="1:10">
      <c r="A557" s="5" t="s">
        <v>1473</v>
      </c>
      <c r="B557" s="6">
        <v>44847.730194942131</v>
      </c>
      <c r="C557" s="5" t="s">
        <v>108</v>
      </c>
      <c r="D557" s="13">
        <v>54610614767</v>
      </c>
      <c r="E557" s="8" t="s">
        <v>110</v>
      </c>
      <c r="H557" s="9">
        <v>1081.1400000000001</v>
      </c>
      <c r="I557" s="5" t="s">
        <v>22</v>
      </c>
      <c r="J557" s="5" t="s">
        <v>109</v>
      </c>
    </row>
    <row r="558" spans="1:10">
      <c r="A558" s="5" t="s">
        <v>1473</v>
      </c>
      <c r="B558" s="6">
        <v>44847.730194942131</v>
      </c>
      <c r="C558" s="5" t="s">
        <v>108</v>
      </c>
      <c r="D558" s="11"/>
      <c r="E558" s="8"/>
      <c r="F558" s="9">
        <v>10007.9</v>
      </c>
      <c r="I558" s="7" t="s">
        <v>9</v>
      </c>
      <c r="J558" s="5" t="s">
        <v>109</v>
      </c>
    </row>
    <row r="559" spans="1:10">
      <c r="A559" s="5" t="s">
        <v>1473</v>
      </c>
      <c r="B559" s="6">
        <v>44847.730194942131</v>
      </c>
      <c r="C559" s="5" t="s">
        <v>108</v>
      </c>
      <c r="D559" s="11"/>
      <c r="E559" s="8"/>
      <c r="F559" s="9">
        <v>8900.1</v>
      </c>
      <c r="I559" s="7" t="s">
        <v>9</v>
      </c>
      <c r="J559" s="8" t="s">
        <v>111</v>
      </c>
    </row>
    <row r="560" spans="1:10">
      <c r="A560" s="5" t="s">
        <v>1473</v>
      </c>
      <c r="B560" s="6">
        <v>44847.730194942131</v>
      </c>
      <c r="C560" s="5" t="s">
        <v>108</v>
      </c>
      <c r="D560" s="11"/>
      <c r="E560" s="8"/>
      <c r="F560" s="9">
        <v>9539.5</v>
      </c>
      <c r="I560" s="7" t="s">
        <v>9</v>
      </c>
      <c r="J560" s="5" t="s">
        <v>112</v>
      </c>
    </row>
    <row r="561" spans="1:10">
      <c r="A561" s="5" t="s">
        <v>1473</v>
      </c>
      <c r="B561" s="6">
        <v>44847.730194942131</v>
      </c>
      <c r="C561" s="5" t="s">
        <v>108</v>
      </c>
      <c r="D561" s="11"/>
      <c r="E561" s="8"/>
      <c r="F561" s="9">
        <v>2900.8</v>
      </c>
      <c r="I561" s="7" t="s">
        <v>9</v>
      </c>
      <c r="J561" s="8" t="s">
        <v>334</v>
      </c>
    </row>
    <row r="562" spans="1:10">
      <c r="A562" s="10" t="s">
        <v>15</v>
      </c>
      <c r="B562" s="3"/>
      <c r="C562" s="3"/>
      <c r="D562" s="11"/>
      <c r="E562" s="8"/>
      <c r="F562" s="14">
        <f>SUM(F555:G561)</f>
        <v>31348.3</v>
      </c>
      <c r="H562" s="9"/>
      <c r="I562" s="7"/>
      <c r="J562" s="8"/>
    </row>
    <row r="563" spans="1:10" ht="15.75">
      <c r="A563" s="12" t="s">
        <v>16</v>
      </c>
      <c r="B563" s="12" t="s">
        <v>17</v>
      </c>
      <c r="C563" s="12" t="s">
        <v>18</v>
      </c>
      <c r="D563" s="21">
        <v>112010923</v>
      </c>
      <c r="E563" s="8"/>
      <c r="H563" s="9"/>
      <c r="I563" s="7"/>
      <c r="J563" s="8"/>
    </row>
    <row r="566" spans="1:10">
      <c r="A566" s="1" t="s">
        <v>0</v>
      </c>
      <c r="B566" s="2"/>
      <c r="C566" s="2"/>
      <c r="D566" s="2"/>
      <c r="E566" s="2"/>
      <c r="F566" s="2"/>
      <c r="G566" s="2"/>
      <c r="H566" s="2"/>
      <c r="I566" s="2"/>
      <c r="J566" s="2"/>
    </row>
    <row r="567" spans="1:10">
      <c r="A567" s="3" t="s">
        <v>1496</v>
      </c>
      <c r="B567" s="2"/>
      <c r="C567" s="2"/>
      <c r="D567" s="2"/>
      <c r="E567" s="2"/>
      <c r="F567" s="2"/>
      <c r="G567" s="2"/>
      <c r="H567" s="2"/>
      <c r="I567" s="2"/>
      <c r="J567" s="2"/>
    </row>
    <row r="568" spans="1:10">
      <c r="A568" s="103" t="s">
        <v>0</v>
      </c>
      <c r="B568" s="103" t="s">
        <v>2</v>
      </c>
      <c r="C568" s="103" t="s">
        <v>3</v>
      </c>
      <c r="D568" s="103" t="s">
        <v>4</v>
      </c>
      <c r="E568" s="103" t="s">
        <v>5</v>
      </c>
      <c r="F568" s="105" t="s">
        <v>6</v>
      </c>
      <c r="G568" s="106"/>
      <c r="H568" s="107"/>
      <c r="I568" s="103" t="s">
        <v>7</v>
      </c>
      <c r="J568" s="103" t="s">
        <v>8</v>
      </c>
    </row>
    <row r="569" spans="1:10">
      <c r="A569" s="104"/>
      <c r="B569" s="104"/>
      <c r="C569" s="104"/>
      <c r="D569" s="104"/>
      <c r="E569" s="104"/>
      <c r="F569" s="46" t="s">
        <v>9</v>
      </c>
      <c r="G569" s="46" t="s">
        <v>10</v>
      </c>
      <c r="H569" s="46" t="s">
        <v>11</v>
      </c>
      <c r="I569" s="104"/>
      <c r="J569" s="104"/>
    </row>
    <row r="570" spans="1:10">
      <c r="A570" s="5" t="s">
        <v>1537</v>
      </c>
      <c r="B570" s="6">
        <v>44848.699225046294</v>
      </c>
      <c r="C570" s="5" t="s">
        <v>108</v>
      </c>
      <c r="D570" s="13">
        <v>45152882485</v>
      </c>
      <c r="E570" s="8" t="s">
        <v>110</v>
      </c>
      <c r="H570" s="9">
        <v>463.32</v>
      </c>
      <c r="I570" s="5" t="s">
        <v>22</v>
      </c>
      <c r="J570" s="8" t="s">
        <v>334</v>
      </c>
    </row>
    <row r="571" spans="1:10">
      <c r="A571" s="5" t="s">
        <v>1537</v>
      </c>
      <c r="B571" s="6">
        <v>44848.699225046294</v>
      </c>
      <c r="C571" s="5" t="s">
        <v>108</v>
      </c>
      <c r="D571" s="13">
        <v>45172951496</v>
      </c>
      <c r="E571" s="8" t="s">
        <v>110</v>
      </c>
      <c r="H571" s="9">
        <v>19940.099999999999</v>
      </c>
      <c r="I571" s="5" t="s">
        <v>22</v>
      </c>
      <c r="J571" s="5" t="s">
        <v>109</v>
      </c>
    </row>
    <row r="572" spans="1:10">
      <c r="A572" s="5" t="s">
        <v>1537</v>
      </c>
      <c r="B572" s="6">
        <v>44848.699225046294</v>
      </c>
      <c r="C572" s="5" t="s">
        <v>108</v>
      </c>
      <c r="D572" s="13">
        <v>54510612464</v>
      </c>
      <c r="E572" s="8" t="s">
        <v>110</v>
      </c>
      <c r="H572" s="9">
        <v>4684.3</v>
      </c>
      <c r="I572" s="5" t="s">
        <v>22</v>
      </c>
      <c r="J572" s="5" t="s">
        <v>109</v>
      </c>
    </row>
    <row r="573" spans="1:10">
      <c r="A573" s="5" t="s">
        <v>1537</v>
      </c>
      <c r="B573" s="6">
        <v>44848.699225046294</v>
      </c>
      <c r="C573" s="5" t="s">
        <v>108</v>
      </c>
      <c r="D573" s="11"/>
      <c r="E573" s="8"/>
      <c r="F573" s="9">
        <v>8346.6</v>
      </c>
      <c r="I573" s="7" t="s">
        <v>9</v>
      </c>
      <c r="J573" s="5" t="s">
        <v>109</v>
      </c>
    </row>
    <row r="574" spans="1:10">
      <c r="A574" s="5" t="s">
        <v>1537</v>
      </c>
      <c r="B574" s="6">
        <v>44848.699225046294</v>
      </c>
      <c r="C574" s="5" t="s">
        <v>108</v>
      </c>
      <c r="D574" s="11"/>
      <c r="E574" s="8"/>
      <c r="F574" s="9">
        <v>9457.9</v>
      </c>
      <c r="I574" s="7" t="s">
        <v>9</v>
      </c>
      <c r="J574" s="8" t="s">
        <v>111</v>
      </c>
    </row>
    <row r="575" spans="1:10">
      <c r="A575" s="5" t="s">
        <v>1537</v>
      </c>
      <c r="B575" s="6">
        <v>44848.699225046294</v>
      </c>
      <c r="C575" s="5" t="s">
        <v>108</v>
      </c>
      <c r="D575" s="11"/>
      <c r="E575" s="8"/>
      <c r="F575" s="9">
        <v>20533.3</v>
      </c>
      <c r="I575" s="7" t="s">
        <v>9</v>
      </c>
      <c r="J575" s="5" t="s">
        <v>112</v>
      </c>
    </row>
    <row r="576" spans="1:10">
      <c r="A576" s="5" t="s">
        <v>1537</v>
      </c>
      <c r="B576" s="6">
        <v>44848.699225046294</v>
      </c>
      <c r="C576" s="5" t="s">
        <v>108</v>
      </c>
      <c r="D576" s="11"/>
      <c r="E576" s="8"/>
      <c r="F576" s="9">
        <v>5688.8</v>
      </c>
      <c r="I576" s="7" t="s">
        <v>9</v>
      </c>
      <c r="J576" s="8" t="s">
        <v>334</v>
      </c>
    </row>
    <row r="577" spans="1:10">
      <c r="A577" s="10" t="s">
        <v>15</v>
      </c>
      <c r="B577" s="3"/>
      <c r="C577" s="3"/>
      <c r="D577" s="11"/>
      <c r="E577" s="8"/>
      <c r="F577" s="24">
        <f>SUM(F570:G576)</f>
        <v>44026.600000000006</v>
      </c>
      <c r="H577" s="9"/>
      <c r="I577" s="7"/>
      <c r="J577" s="8"/>
    </row>
    <row r="578" spans="1:10" ht="15.75">
      <c r="A578" s="12" t="s">
        <v>16</v>
      </c>
      <c r="B578" s="12" t="s">
        <v>17</v>
      </c>
      <c r="C578" s="12" t="s">
        <v>18</v>
      </c>
      <c r="D578" s="21">
        <v>112021012</v>
      </c>
      <c r="E578" s="8"/>
      <c r="H578" s="9"/>
      <c r="I578" s="7"/>
      <c r="J578" s="8"/>
    </row>
    <row r="579" spans="1:10">
      <c r="A579" s="5"/>
      <c r="B579" s="6"/>
      <c r="C579" s="5"/>
      <c r="D579" s="11"/>
      <c r="E579" s="8"/>
      <c r="H579" s="9"/>
      <c r="I579" s="7"/>
      <c r="J579" s="8"/>
    </row>
    <row r="581" spans="1:10">
      <c r="A581" s="1" t="s">
        <v>0</v>
      </c>
      <c r="B581" s="2"/>
      <c r="C581" s="2"/>
      <c r="D581" s="2"/>
      <c r="E581" s="2"/>
      <c r="F581" s="2"/>
      <c r="G581" s="2"/>
      <c r="H581" s="2"/>
      <c r="I581" s="2"/>
      <c r="J581" s="2"/>
    </row>
    <row r="582" spans="1:10">
      <c r="A582" s="3" t="s">
        <v>1491</v>
      </c>
      <c r="B582" s="2"/>
      <c r="C582" s="2"/>
      <c r="D582" s="2"/>
      <c r="E582" s="2"/>
      <c r="F582" s="2"/>
      <c r="G582" s="2"/>
      <c r="H582" s="2"/>
      <c r="I582" s="2"/>
      <c r="J582" s="2"/>
    </row>
    <row r="583" spans="1:10">
      <c r="A583" s="103" t="s">
        <v>0</v>
      </c>
      <c r="B583" s="103" t="s">
        <v>2</v>
      </c>
      <c r="C583" s="103" t="s">
        <v>3</v>
      </c>
      <c r="D583" s="103" t="s">
        <v>4</v>
      </c>
      <c r="E583" s="103" t="s">
        <v>5</v>
      </c>
      <c r="F583" s="105" t="s">
        <v>6</v>
      </c>
      <c r="G583" s="106"/>
      <c r="H583" s="107"/>
      <c r="I583" s="103" t="s">
        <v>7</v>
      </c>
      <c r="J583" s="103" t="s">
        <v>8</v>
      </c>
    </row>
    <row r="584" spans="1:10">
      <c r="A584" s="104"/>
      <c r="B584" s="104"/>
      <c r="C584" s="104"/>
      <c r="D584" s="104"/>
      <c r="E584" s="104"/>
      <c r="F584" s="46" t="s">
        <v>9</v>
      </c>
      <c r="G584" s="46" t="s">
        <v>10</v>
      </c>
      <c r="H584" s="46" t="s">
        <v>11</v>
      </c>
      <c r="I584" s="104"/>
      <c r="J584" s="104"/>
    </row>
    <row r="585" spans="1:10">
      <c r="A585" s="23" t="s">
        <v>241</v>
      </c>
      <c r="B585" s="35"/>
      <c r="C585" s="35"/>
    </row>
    <row r="586" spans="1:10">
      <c r="A586" s="10" t="s">
        <v>15</v>
      </c>
      <c r="B586" s="3"/>
      <c r="C586" s="3"/>
    </row>
    <row r="587" spans="1:10">
      <c r="A587" s="12" t="s">
        <v>16</v>
      </c>
      <c r="B587" s="12" t="s">
        <v>17</v>
      </c>
      <c r="C587" s="12" t="s">
        <v>18</v>
      </c>
    </row>
    <row r="590" spans="1:10">
      <c r="A590" s="1" t="s">
        <v>0</v>
      </c>
      <c r="B590" s="2"/>
      <c r="C590" s="2"/>
      <c r="D590" s="2"/>
      <c r="E590" s="2"/>
      <c r="F590" s="2"/>
      <c r="G590" s="2"/>
      <c r="H590" s="2"/>
      <c r="I590" s="2"/>
      <c r="J590" s="2"/>
    </row>
    <row r="591" spans="1:10">
      <c r="A591" s="3" t="s">
        <v>1564</v>
      </c>
      <c r="B591" s="2"/>
      <c r="C591" s="2"/>
      <c r="D591" s="2"/>
      <c r="E591" s="2"/>
      <c r="F591" s="2"/>
      <c r="G591" s="2"/>
      <c r="H591" s="2"/>
      <c r="I591" s="2"/>
      <c r="J591" s="2"/>
    </row>
    <row r="592" spans="1:10">
      <c r="A592" s="103" t="s">
        <v>0</v>
      </c>
      <c r="B592" s="103" t="s">
        <v>2</v>
      </c>
      <c r="C592" s="103" t="s">
        <v>3</v>
      </c>
      <c r="D592" s="103" t="s">
        <v>4</v>
      </c>
      <c r="E592" s="103" t="s">
        <v>5</v>
      </c>
      <c r="F592" s="105" t="s">
        <v>6</v>
      </c>
      <c r="G592" s="106"/>
      <c r="H592" s="107"/>
      <c r="I592" s="103" t="s">
        <v>7</v>
      </c>
      <c r="J592" s="103" t="s">
        <v>8</v>
      </c>
    </row>
    <row r="593" spans="1:10">
      <c r="A593" s="104"/>
      <c r="B593" s="104"/>
      <c r="C593" s="104"/>
      <c r="D593" s="104"/>
      <c r="E593" s="104"/>
      <c r="F593" s="46" t="s">
        <v>9</v>
      </c>
      <c r="G593" s="46" t="s">
        <v>10</v>
      </c>
      <c r="H593" s="46" t="s">
        <v>11</v>
      </c>
      <c r="I593" s="104"/>
      <c r="J593" s="104"/>
    </row>
    <row r="594" spans="1:10">
      <c r="A594" s="5" t="s">
        <v>1587</v>
      </c>
      <c r="B594" s="6">
        <v>44851.777081307868</v>
      </c>
      <c r="C594" s="5" t="s">
        <v>108</v>
      </c>
      <c r="D594" s="13">
        <v>45132893016</v>
      </c>
      <c r="E594" s="8" t="s">
        <v>110</v>
      </c>
      <c r="H594" s="9">
        <v>606</v>
      </c>
      <c r="I594" s="5" t="s">
        <v>22</v>
      </c>
      <c r="J594" s="8" t="s">
        <v>111</v>
      </c>
    </row>
    <row r="595" spans="1:10">
      <c r="A595" s="5" t="s">
        <v>1587</v>
      </c>
      <c r="B595" s="6">
        <v>44851.777081307868</v>
      </c>
      <c r="C595" s="5" t="s">
        <v>108</v>
      </c>
      <c r="D595" s="13">
        <v>54310613199</v>
      </c>
      <c r="E595" s="8" t="s">
        <v>110</v>
      </c>
      <c r="H595" s="9">
        <v>1632.96</v>
      </c>
      <c r="I595" s="5" t="s">
        <v>22</v>
      </c>
      <c r="J595" s="5" t="s">
        <v>109</v>
      </c>
    </row>
    <row r="596" spans="1:10">
      <c r="A596" s="5" t="s">
        <v>1587</v>
      </c>
      <c r="B596" s="6">
        <v>44851.777081307868</v>
      </c>
      <c r="C596" s="5" t="s">
        <v>108</v>
      </c>
      <c r="D596" s="13">
        <v>45172953817</v>
      </c>
      <c r="E596" s="8" t="s">
        <v>110</v>
      </c>
      <c r="H596" s="9">
        <v>1345.54</v>
      </c>
      <c r="I596" s="5" t="s">
        <v>22</v>
      </c>
      <c r="J596" s="5" t="s">
        <v>109</v>
      </c>
    </row>
    <row r="597" spans="1:10">
      <c r="A597" s="5" t="s">
        <v>1587</v>
      </c>
      <c r="B597" s="6">
        <v>44851.777081307868</v>
      </c>
      <c r="C597" s="5" t="s">
        <v>108</v>
      </c>
      <c r="D597" s="13">
        <v>45132893482</v>
      </c>
      <c r="E597" s="8" t="s">
        <v>110</v>
      </c>
      <c r="H597" s="9">
        <v>2801.74</v>
      </c>
      <c r="I597" s="5" t="s">
        <v>22</v>
      </c>
      <c r="J597" s="5" t="s">
        <v>109</v>
      </c>
    </row>
    <row r="598" spans="1:10">
      <c r="A598" s="5" t="s">
        <v>1587</v>
      </c>
      <c r="B598" s="6">
        <v>44851.777081307868</v>
      </c>
      <c r="C598" s="5" t="s">
        <v>108</v>
      </c>
      <c r="D598" s="13">
        <v>45152886960</v>
      </c>
      <c r="E598" s="8" t="s">
        <v>110</v>
      </c>
      <c r="H598" s="9">
        <v>7452</v>
      </c>
      <c r="I598" s="5" t="s">
        <v>22</v>
      </c>
      <c r="J598" s="8" t="s">
        <v>111</v>
      </c>
    </row>
    <row r="599" spans="1:10">
      <c r="A599" s="5" t="s">
        <v>1587</v>
      </c>
      <c r="B599" s="6">
        <v>44851.777081307868</v>
      </c>
      <c r="C599" s="5" t="s">
        <v>108</v>
      </c>
      <c r="D599" s="13">
        <v>54410617728</v>
      </c>
      <c r="E599" s="8" t="s">
        <v>110</v>
      </c>
      <c r="H599" s="9">
        <v>11959.56</v>
      </c>
      <c r="I599" s="5" t="s">
        <v>22</v>
      </c>
      <c r="J599" s="5" t="s">
        <v>109</v>
      </c>
    </row>
    <row r="600" spans="1:10">
      <c r="A600" s="5" t="s">
        <v>1587</v>
      </c>
      <c r="B600" s="6">
        <v>44851.777081307868</v>
      </c>
      <c r="C600" s="5" t="s">
        <v>108</v>
      </c>
      <c r="D600" s="13">
        <v>45172953585</v>
      </c>
      <c r="E600" s="8" t="s">
        <v>110</v>
      </c>
      <c r="H600" s="9">
        <v>1312.27</v>
      </c>
      <c r="I600" s="5" t="s">
        <v>22</v>
      </c>
      <c r="J600" s="8" t="s">
        <v>111</v>
      </c>
    </row>
    <row r="601" spans="1:10">
      <c r="A601" s="5" t="s">
        <v>1587</v>
      </c>
      <c r="B601" s="6">
        <v>44851.777081307868</v>
      </c>
      <c r="C601" s="5" t="s">
        <v>108</v>
      </c>
      <c r="D601" s="13">
        <v>45123019280</v>
      </c>
      <c r="E601" s="8" t="s">
        <v>110</v>
      </c>
      <c r="H601" s="9">
        <v>680.4</v>
      </c>
      <c r="I601" s="5" t="s">
        <v>22</v>
      </c>
      <c r="J601" s="8" t="s">
        <v>334</v>
      </c>
    </row>
    <row r="602" spans="1:10">
      <c r="A602" s="5" t="s">
        <v>1587</v>
      </c>
      <c r="B602" s="6">
        <v>44851.777081307868</v>
      </c>
      <c r="C602" s="5" t="s">
        <v>108</v>
      </c>
      <c r="D602" s="13">
        <v>45113034601</v>
      </c>
      <c r="E602" s="8" t="s">
        <v>110</v>
      </c>
      <c r="H602" s="9">
        <v>981.92</v>
      </c>
      <c r="I602" s="5" t="s">
        <v>22</v>
      </c>
      <c r="J602" s="5" t="s">
        <v>112</v>
      </c>
    </row>
    <row r="603" spans="1:10">
      <c r="A603" s="5" t="s">
        <v>1587</v>
      </c>
      <c r="B603" s="6">
        <v>44851.777081307868</v>
      </c>
      <c r="C603" s="5" t="s">
        <v>108</v>
      </c>
      <c r="D603" s="11"/>
      <c r="E603" s="8"/>
      <c r="F603" s="9">
        <v>37350.6</v>
      </c>
      <c r="I603" s="7" t="s">
        <v>9</v>
      </c>
      <c r="J603" s="5" t="s">
        <v>109</v>
      </c>
    </row>
    <row r="604" spans="1:10">
      <c r="A604" s="5" t="s">
        <v>1587</v>
      </c>
      <c r="B604" s="6">
        <v>44851.777081307868</v>
      </c>
      <c r="C604" s="5" t="s">
        <v>108</v>
      </c>
      <c r="D604" s="11"/>
      <c r="E604" s="8"/>
      <c r="F604" s="9">
        <v>19381.599999999999</v>
      </c>
      <c r="I604" s="7" t="s">
        <v>9</v>
      </c>
      <c r="J604" s="8" t="s">
        <v>111</v>
      </c>
    </row>
    <row r="605" spans="1:10">
      <c r="A605" s="5" t="s">
        <v>1587</v>
      </c>
      <c r="B605" s="6">
        <v>44851.777081307868</v>
      </c>
      <c r="C605" s="5" t="s">
        <v>108</v>
      </c>
      <c r="D605" s="11"/>
      <c r="E605" s="8"/>
      <c r="F605" s="9">
        <v>88698.8</v>
      </c>
      <c r="I605" s="7" t="s">
        <v>9</v>
      </c>
      <c r="J605" s="5" t="s">
        <v>112</v>
      </c>
    </row>
    <row r="606" spans="1:10">
      <c r="A606" s="5" t="s">
        <v>1587</v>
      </c>
      <c r="B606" s="6">
        <v>44851.777081307868</v>
      </c>
      <c r="C606" s="5" t="s">
        <v>108</v>
      </c>
      <c r="D606" s="11"/>
      <c r="E606" s="8"/>
      <c r="F606" s="9">
        <v>4663.8999999999996</v>
      </c>
      <c r="I606" s="7" t="s">
        <v>9</v>
      </c>
      <c r="J606" s="8" t="s">
        <v>333</v>
      </c>
    </row>
    <row r="607" spans="1:10">
      <c r="A607" s="5" t="s">
        <v>1587</v>
      </c>
      <c r="B607" s="6">
        <v>44851.777081307868</v>
      </c>
      <c r="C607" s="5" t="s">
        <v>108</v>
      </c>
      <c r="D607" s="11"/>
      <c r="E607" s="8"/>
      <c r="F607" s="9">
        <v>7500.6</v>
      </c>
      <c r="I607" s="7" t="s">
        <v>9</v>
      </c>
      <c r="J607" s="8" t="s">
        <v>334</v>
      </c>
    </row>
    <row r="608" spans="1:10">
      <c r="A608" s="10" t="s">
        <v>15</v>
      </c>
      <c r="B608" s="3"/>
      <c r="C608" s="3"/>
      <c r="D608" s="11"/>
      <c r="E608" s="8"/>
      <c r="F608" s="14">
        <f>SUM(F594:G607)</f>
        <v>157595.5</v>
      </c>
      <c r="H608" s="9"/>
      <c r="I608" s="7"/>
      <c r="J608" s="5"/>
    </row>
    <row r="609" spans="1:10">
      <c r="A609" s="12" t="s">
        <v>16</v>
      </c>
      <c r="B609" s="12" t="s">
        <v>17</v>
      </c>
      <c r="C609" s="12" t="s">
        <v>18</v>
      </c>
      <c r="D609" s="11"/>
      <c r="E609" s="8"/>
      <c r="H609" s="9"/>
      <c r="I609" s="7"/>
      <c r="J609" s="5"/>
    </row>
    <row r="612" spans="1:10">
      <c r="A612" s="1" t="s">
        <v>0</v>
      </c>
      <c r="B612" s="2"/>
      <c r="C612" s="2"/>
      <c r="D612" s="2"/>
      <c r="E612" s="2"/>
      <c r="F612" s="2"/>
      <c r="G612" s="2"/>
      <c r="H612" s="2"/>
      <c r="I612" s="2"/>
      <c r="J612" s="2"/>
    </row>
    <row r="613" spans="1:10">
      <c r="A613" s="3" t="s">
        <v>1603</v>
      </c>
      <c r="B613" s="2"/>
      <c r="C613" s="2"/>
      <c r="D613" s="2"/>
      <c r="E613" s="2"/>
      <c r="F613" s="2"/>
      <c r="G613" s="2"/>
      <c r="H613" s="2"/>
      <c r="I613" s="2"/>
      <c r="J613" s="2"/>
    </row>
    <row r="614" spans="1:10">
      <c r="A614" s="103" t="s">
        <v>0</v>
      </c>
      <c r="B614" s="103" t="s">
        <v>2</v>
      </c>
      <c r="C614" s="103" t="s">
        <v>3</v>
      </c>
      <c r="D614" s="103" t="s">
        <v>4</v>
      </c>
      <c r="E614" s="103" t="s">
        <v>5</v>
      </c>
      <c r="F614" s="105" t="s">
        <v>6</v>
      </c>
      <c r="G614" s="106"/>
      <c r="H614" s="107"/>
      <c r="I614" s="103" t="s">
        <v>7</v>
      </c>
      <c r="J614" s="103" t="s">
        <v>8</v>
      </c>
    </row>
    <row r="615" spans="1:10">
      <c r="A615" s="104"/>
      <c r="B615" s="104"/>
      <c r="C615" s="104"/>
      <c r="D615" s="104"/>
      <c r="E615" s="104"/>
      <c r="F615" s="46" t="s">
        <v>9</v>
      </c>
      <c r="G615" s="46" t="s">
        <v>10</v>
      </c>
      <c r="H615" s="46" t="s">
        <v>11</v>
      </c>
      <c r="I615" s="104"/>
      <c r="J615" s="104"/>
    </row>
    <row r="616" spans="1:10">
      <c r="A616" s="5" t="s">
        <v>1625</v>
      </c>
      <c r="B616" s="6">
        <v>44852.760071886572</v>
      </c>
      <c r="C616" s="5" t="s">
        <v>108</v>
      </c>
      <c r="D616" s="13">
        <v>54610616730</v>
      </c>
      <c r="E616" s="8" t="s">
        <v>110</v>
      </c>
      <c r="H616" s="9">
        <v>1541.74</v>
      </c>
      <c r="I616" s="5" t="s">
        <v>22</v>
      </c>
      <c r="J616" s="5" t="s">
        <v>109</v>
      </c>
    </row>
    <row r="617" spans="1:10">
      <c r="A617" s="5" t="s">
        <v>1625</v>
      </c>
      <c r="B617" s="6">
        <v>44852.760071886572</v>
      </c>
      <c r="C617" s="5" t="s">
        <v>108</v>
      </c>
      <c r="D617" s="13">
        <v>45113036235</v>
      </c>
      <c r="E617" s="8" t="s">
        <v>110</v>
      </c>
      <c r="H617" s="9">
        <v>12182.84</v>
      </c>
      <c r="I617" s="5" t="s">
        <v>22</v>
      </c>
      <c r="J617" s="5" t="s">
        <v>109</v>
      </c>
    </row>
    <row r="618" spans="1:10">
      <c r="A618" s="5" t="s">
        <v>1625</v>
      </c>
      <c r="B618" s="6">
        <v>44852.760071886572</v>
      </c>
      <c r="C618" s="5" t="s">
        <v>108</v>
      </c>
      <c r="D618" s="13">
        <v>45172960770</v>
      </c>
      <c r="E618" s="8" t="s">
        <v>110</v>
      </c>
      <c r="H618" s="9">
        <v>1617.86</v>
      </c>
      <c r="I618" s="5" t="s">
        <v>22</v>
      </c>
      <c r="J618" s="5" t="s">
        <v>109</v>
      </c>
    </row>
    <row r="619" spans="1:10">
      <c r="A619" s="5" t="s">
        <v>1625</v>
      </c>
      <c r="B619" s="6">
        <v>44852.760071886572</v>
      </c>
      <c r="C619" s="5" t="s">
        <v>108</v>
      </c>
      <c r="D619" s="13">
        <v>54310614954</v>
      </c>
      <c r="E619" s="8" t="s">
        <v>110</v>
      </c>
      <c r="H619" s="9">
        <v>16374.41</v>
      </c>
      <c r="I619" s="5" t="s">
        <v>22</v>
      </c>
      <c r="J619" s="5" t="s">
        <v>109</v>
      </c>
    </row>
    <row r="620" spans="1:10">
      <c r="A620" s="5" t="s">
        <v>1625</v>
      </c>
      <c r="B620" s="6">
        <v>44852.760071886572</v>
      </c>
      <c r="C620" s="5" t="s">
        <v>108</v>
      </c>
      <c r="D620" s="11"/>
      <c r="E620" s="8"/>
      <c r="F620" s="9">
        <v>8472.4</v>
      </c>
      <c r="I620" s="7" t="s">
        <v>9</v>
      </c>
      <c r="J620" s="5" t="s">
        <v>109</v>
      </c>
    </row>
    <row r="621" spans="1:10">
      <c r="A621" s="5" t="s">
        <v>1625</v>
      </c>
      <c r="B621" s="6">
        <v>44852.760071886572</v>
      </c>
      <c r="C621" s="5" t="s">
        <v>108</v>
      </c>
      <c r="D621" s="11"/>
      <c r="E621" s="8"/>
      <c r="F621" s="9">
        <v>72581.7</v>
      </c>
      <c r="I621" s="7" t="s">
        <v>9</v>
      </c>
      <c r="J621" s="5" t="s">
        <v>112</v>
      </c>
    </row>
    <row r="622" spans="1:10">
      <c r="A622" s="10" t="s">
        <v>15</v>
      </c>
      <c r="B622" s="3"/>
      <c r="C622" s="3"/>
      <c r="D622" s="11"/>
      <c r="E622" s="8"/>
      <c r="F622" s="102">
        <f>SUM(F616:G621)</f>
        <v>81054.099999999991</v>
      </c>
      <c r="G622" s="5"/>
      <c r="H622" s="9"/>
      <c r="I622" s="5"/>
      <c r="J622" s="7"/>
    </row>
    <row r="623" spans="1:10">
      <c r="A623" s="12" t="s">
        <v>16</v>
      </c>
      <c r="B623" s="12" t="s">
        <v>17</v>
      </c>
      <c r="C623" s="12" t="s">
        <v>18</v>
      </c>
      <c r="D623" s="11"/>
      <c r="E623" s="8"/>
      <c r="F623" s="7"/>
      <c r="G623" s="5"/>
      <c r="H623" s="9"/>
      <c r="I623" s="5"/>
      <c r="J623" s="7"/>
    </row>
  </sheetData>
  <mergeCells count="312">
    <mergeCell ref="A553:A554"/>
    <mergeCell ref="B553:B554"/>
    <mergeCell ref="C553:C554"/>
    <mergeCell ref="D553:D554"/>
    <mergeCell ref="E553:E554"/>
    <mergeCell ref="F553:H553"/>
    <mergeCell ref="I553:I554"/>
    <mergeCell ref="J553:J554"/>
    <mergeCell ref="A568:A569"/>
    <mergeCell ref="B568:B569"/>
    <mergeCell ref="C568:C569"/>
    <mergeCell ref="D568:D569"/>
    <mergeCell ref="E568:E569"/>
    <mergeCell ref="F568:H568"/>
    <mergeCell ref="I568:I569"/>
    <mergeCell ref="J568:J569"/>
    <mergeCell ref="A473:A474"/>
    <mergeCell ref="B473:B474"/>
    <mergeCell ref="C473:C474"/>
    <mergeCell ref="D473:D474"/>
    <mergeCell ref="E473:E474"/>
    <mergeCell ref="F473:H473"/>
    <mergeCell ref="I473:I474"/>
    <mergeCell ref="J473:J474"/>
    <mergeCell ref="A492:A493"/>
    <mergeCell ref="B492:B493"/>
    <mergeCell ref="C492:C493"/>
    <mergeCell ref="D492:D493"/>
    <mergeCell ref="E492:E493"/>
    <mergeCell ref="F492:H492"/>
    <mergeCell ref="I492:I493"/>
    <mergeCell ref="J492:J493"/>
    <mergeCell ref="A461:A462"/>
    <mergeCell ref="B461:B462"/>
    <mergeCell ref="C461:C462"/>
    <mergeCell ref="D461:D462"/>
    <mergeCell ref="E461:E462"/>
    <mergeCell ref="F461:H461"/>
    <mergeCell ref="I461:I462"/>
    <mergeCell ref="J461:J462"/>
    <mergeCell ref="A447:A448"/>
    <mergeCell ref="B447:B448"/>
    <mergeCell ref="C447:C448"/>
    <mergeCell ref="D447:D448"/>
    <mergeCell ref="E447:E448"/>
    <mergeCell ref="F447:H447"/>
    <mergeCell ref="I447:I448"/>
    <mergeCell ref="J447:J448"/>
    <mergeCell ref="A419:A420"/>
    <mergeCell ref="B419:B420"/>
    <mergeCell ref="C419:C420"/>
    <mergeCell ref="D419:D420"/>
    <mergeCell ref="E419:E420"/>
    <mergeCell ref="F419:H419"/>
    <mergeCell ref="I419:I420"/>
    <mergeCell ref="J419:J420"/>
    <mergeCell ref="A435:A436"/>
    <mergeCell ref="B435:B436"/>
    <mergeCell ref="C435:C436"/>
    <mergeCell ref="D435:D436"/>
    <mergeCell ref="E435:E436"/>
    <mergeCell ref="F435:H435"/>
    <mergeCell ref="I435:I436"/>
    <mergeCell ref="J435:J436"/>
    <mergeCell ref="I340:I341"/>
    <mergeCell ref="J340:J341"/>
    <mergeCell ref="A340:A341"/>
    <mergeCell ref="B340:B341"/>
    <mergeCell ref="C340:C341"/>
    <mergeCell ref="D340:D341"/>
    <mergeCell ref="E340:E341"/>
    <mergeCell ref="F340:H340"/>
    <mergeCell ref="I373:I374"/>
    <mergeCell ref="J373:J374"/>
    <mergeCell ref="A373:A374"/>
    <mergeCell ref="B373:B374"/>
    <mergeCell ref="C373:C374"/>
    <mergeCell ref="D373:D374"/>
    <mergeCell ref="E373:E374"/>
    <mergeCell ref="F373:H373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F194:H194"/>
    <mergeCell ref="I194:I195"/>
    <mergeCell ref="J194:J195"/>
    <mergeCell ref="A194:A195"/>
    <mergeCell ref="B194:B195"/>
    <mergeCell ref="C194:C195"/>
    <mergeCell ref="D194:D195"/>
    <mergeCell ref="E194:E195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F17:H17"/>
    <mergeCell ref="I17:I18"/>
    <mergeCell ref="J17:J18"/>
    <mergeCell ref="A17:A18"/>
    <mergeCell ref="B17:B18"/>
    <mergeCell ref="C17:C18"/>
    <mergeCell ref="D17:D18"/>
    <mergeCell ref="E17:E18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F116:H116"/>
    <mergeCell ref="I116:I117"/>
    <mergeCell ref="J116:J117"/>
    <mergeCell ref="A134:A135"/>
    <mergeCell ref="B134:B135"/>
    <mergeCell ref="C134:C135"/>
    <mergeCell ref="D134:D135"/>
    <mergeCell ref="E134:E135"/>
    <mergeCell ref="I39:I40"/>
    <mergeCell ref="J39:J40"/>
    <mergeCell ref="A39:A40"/>
    <mergeCell ref="B39:B40"/>
    <mergeCell ref="C39:C40"/>
    <mergeCell ref="D39:D40"/>
    <mergeCell ref="E39:E40"/>
    <mergeCell ref="F39:H39"/>
    <mergeCell ref="I3:I4"/>
    <mergeCell ref="J3:J4"/>
    <mergeCell ref="A3:A4"/>
    <mergeCell ref="B3:B4"/>
    <mergeCell ref="C3:C4"/>
    <mergeCell ref="D3:D4"/>
    <mergeCell ref="E3:E4"/>
    <mergeCell ref="F3:H3"/>
    <mergeCell ref="F28:H28"/>
    <mergeCell ref="I28:I29"/>
    <mergeCell ref="J28:J29"/>
    <mergeCell ref="A28:A29"/>
    <mergeCell ref="B28:B29"/>
    <mergeCell ref="C28:C29"/>
    <mergeCell ref="D28:D29"/>
    <mergeCell ref="E28:E29"/>
    <mergeCell ref="F143:H143"/>
    <mergeCell ref="I143:I144"/>
    <mergeCell ref="J143:J144"/>
    <mergeCell ref="A143:A144"/>
    <mergeCell ref="B143:B144"/>
    <mergeCell ref="C143:C144"/>
    <mergeCell ref="D143:D144"/>
    <mergeCell ref="E143:E144"/>
    <mergeCell ref="F78:H78"/>
    <mergeCell ref="I78:I79"/>
    <mergeCell ref="J78:J79"/>
    <mergeCell ref="A78:A79"/>
    <mergeCell ref="B78:B79"/>
    <mergeCell ref="C78:C79"/>
    <mergeCell ref="D78:D79"/>
    <mergeCell ref="E78:E79"/>
    <mergeCell ref="F134:H134"/>
    <mergeCell ref="I134:I135"/>
    <mergeCell ref="J134:J135"/>
    <mergeCell ref="A116:A117"/>
    <mergeCell ref="B116:B117"/>
    <mergeCell ref="C116:C117"/>
    <mergeCell ref="D116:D117"/>
    <mergeCell ref="E116:E117"/>
    <mergeCell ref="I99:I100"/>
    <mergeCell ref="J99:J100"/>
    <mergeCell ref="A99:A100"/>
    <mergeCell ref="B99:B100"/>
    <mergeCell ref="C99:C100"/>
    <mergeCell ref="D99:D100"/>
    <mergeCell ref="E99:E100"/>
    <mergeCell ref="F99:H9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F163:H163"/>
    <mergeCell ref="I163:I164"/>
    <mergeCell ref="J163:J164"/>
    <mergeCell ref="A163:A164"/>
    <mergeCell ref="B163:B164"/>
    <mergeCell ref="C163:C164"/>
    <mergeCell ref="D163:D164"/>
    <mergeCell ref="E163:E164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D298:D299"/>
    <mergeCell ref="E298:E299"/>
    <mergeCell ref="F298:H298"/>
    <mergeCell ref="I298:I299"/>
    <mergeCell ref="J298:J299"/>
    <mergeCell ref="C298:C299"/>
    <mergeCell ref="A298:A299"/>
    <mergeCell ref="B298:B299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A537:A538"/>
    <mergeCell ref="B537:B538"/>
    <mergeCell ref="C537:C538"/>
    <mergeCell ref="D537:D538"/>
    <mergeCell ref="E537:E538"/>
    <mergeCell ref="F537:H537"/>
    <mergeCell ref="I537:I538"/>
    <mergeCell ref="J537:J538"/>
    <mergeCell ref="I501:I502"/>
    <mergeCell ref="J501:J502"/>
    <mergeCell ref="A501:A502"/>
    <mergeCell ref="B501:B502"/>
    <mergeCell ref="C501:C502"/>
    <mergeCell ref="D501:D502"/>
    <mergeCell ref="E501:E502"/>
    <mergeCell ref="F501:H501"/>
    <mergeCell ref="I523:I524"/>
    <mergeCell ref="J523:J524"/>
    <mergeCell ref="A523:A524"/>
    <mergeCell ref="B523:B524"/>
    <mergeCell ref="C523:C524"/>
    <mergeCell ref="D523:D524"/>
    <mergeCell ref="E523:E524"/>
    <mergeCell ref="F523:H523"/>
    <mergeCell ref="A583:A584"/>
    <mergeCell ref="B583:B584"/>
    <mergeCell ref="C583:C584"/>
    <mergeCell ref="D583:D584"/>
    <mergeCell ref="E583:E584"/>
    <mergeCell ref="F583:H583"/>
    <mergeCell ref="I583:I584"/>
    <mergeCell ref="J583:J584"/>
    <mergeCell ref="A614:A615"/>
    <mergeCell ref="B614:B615"/>
    <mergeCell ref="C614:C615"/>
    <mergeCell ref="D614:D615"/>
    <mergeCell ref="E614:E615"/>
    <mergeCell ref="F614:H614"/>
    <mergeCell ref="I614:I615"/>
    <mergeCell ref="J614:J615"/>
    <mergeCell ref="I592:I593"/>
    <mergeCell ref="J592:J593"/>
    <mergeCell ref="A592:A593"/>
    <mergeCell ref="B592:B593"/>
    <mergeCell ref="C592:C593"/>
    <mergeCell ref="D592:D593"/>
    <mergeCell ref="E592:E593"/>
    <mergeCell ref="F592:H59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C706-29DF-4650-8D6A-143FD06FBC5A}">
  <sheetPr>
    <tabColor theme="9"/>
  </sheetPr>
  <dimension ref="A1:J378"/>
  <sheetViews>
    <sheetView topLeftCell="A365" workbookViewId="0">
      <selection activeCell="E369" sqref="E369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71093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113</v>
      </c>
      <c r="B5" s="6">
        <v>44805.755306435189</v>
      </c>
      <c r="C5" s="5" t="s">
        <v>114</v>
      </c>
      <c r="D5" s="11"/>
      <c r="E5" s="8"/>
      <c r="F5" s="9">
        <v>2040.97</v>
      </c>
      <c r="I5" s="7" t="s">
        <v>9</v>
      </c>
      <c r="J5" s="8" t="s">
        <v>114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111734576</v>
      </c>
      <c r="E7" s="21">
        <v>111734717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233</v>
      </c>
      <c r="B14" s="6">
        <v>44806.753477997685</v>
      </c>
      <c r="C14" s="5" t="s">
        <v>114</v>
      </c>
      <c r="D14" s="11"/>
      <c r="E14" s="8"/>
      <c r="F14" s="9">
        <v>2862.52</v>
      </c>
      <c r="I14" s="7" t="s">
        <v>9</v>
      </c>
      <c r="J14" s="8" t="s">
        <v>114</v>
      </c>
    </row>
    <row r="15" spans="1:10">
      <c r="A15" s="10" t="s">
        <v>15</v>
      </c>
      <c r="B15" s="3"/>
      <c r="C15" s="3"/>
      <c r="D15" s="11"/>
      <c r="E15" s="8"/>
      <c r="G15" s="9"/>
      <c r="I15" s="7"/>
      <c r="J15" s="8"/>
    </row>
    <row r="16" spans="1:10" ht="15.75">
      <c r="A16" s="12" t="s">
        <v>16</v>
      </c>
      <c r="B16" s="12" t="s">
        <v>17</v>
      </c>
      <c r="C16" s="12" t="s">
        <v>18</v>
      </c>
      <c r="D16" s="20">
        <v>111734577</v>
      </c>
      <c r="E16" s="21">
        <v>111734718</v>
      </c>
      <c r="H16" s="9"/>
      <c r="I16" s="7"/>
      <c r="J16" s="8"/>
    </row>
    <row r="17" spans="1:10">
      <c r="A17" s="5"/>
      <c r="B17" s="6"/>
      <c r="C17" s="5"/>
      <c r="D17" s="11"/>
      <c r="E17" s="8"/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159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3" t="s">
        <v>0</v>
      </c>
      <c r="B21" s="103" t="s">
        <v>2</v>
      </c>
      <c r="C21" s="103" t="s">
        <v>3</v>
      </c>
      <c r="D21" s="103" t="s">
        <v>4</v>
      </c>
      <c r="E21" s="103" t="s">
        <v>5</v>
      </c>
      <c r="F21" s="105" t="s">
        <v>6</v>
      </c>
      <c r="G21" s="106"/>
      <c r="H21" s="107"/>
      <c r="I21" s="103" t="s">
        <v>7</v>
      </c>
      <c r="J21" s="103" t="s">
        <v>8</v>
      </c>
    </row>
    <row r="22" spans="1:10">
      <c r="A22" s="104"/>
      <c r="B22" s="104"/>
      <c r="C22" s="104"/>
      <c r="D22" s="104"/>
      <c r="E22" s="104"/>
      <c r="F22" s="4" t="s">
        <v>9</v>
      </c>
      <c r="G22" s="4" t="s">
        <v>10</v>
      </c>
      <c r="H22" s="4" t="s">
        <v>11</v>
      </c>
      <c r="I22" s="104"/>
      <c r="J22" s="104"/>
    </row>
    <row r="23" spans="1:10">
      <c r="A23" s="5" t="s">
        <v>234</v>
      </c>
      <c r="B23" s="6">
        <v>44807.568729699073</v>
      </c>
      <c r="C23" s="5" t="s">
        <v>114</v>
      </c>
      <c r="D23" s="11"/>
      <c r="E23" s="8"/>
      <c r="F23" s="9">
        <v>4395.1400000000003</v>
      </c>
      <c r="I23" s="7" t="s">
        <v>9</v>
      </c>
      <c r="J23" s="8" t="s">
        <v>114</v>
      </c>
    </row>
    <row r="24" spans="1:10">
      <c r="A24" s="5" t="s">
        <v>234</v>
      </c>
      <c r="B24" s="6">
        <v>44807.568729699073</v>
      </c>
      <c r="C24" s="5" t="s">
        <v>114</v>
      </c>
      <c r="D24" s="11"/>
      <c r="E24" s="8"/>
      <c r="H24" s="9">
        <v>60.07</v>
      </c>
      <c r="I24" s="5" t="s">
        <v>33</v>
      </c>
      <c r="J24" s="8" t="s">
        <v>114</v>
      </c>
    </row>
    <row r="25" spans="1:10">
      <c r="A25" s="10" t="s">
        <v>15</v>
      </c>
      <c r="B25" s="3"/>
      <c r="C25" s="3"/>
      <c r="D25" s="11"/>
      <c r="E25" s="8"/>
      <c r="G25" s="9"/>
      <c r="I25" s="7"/>
      <c r="J25" s="8"/>
    </row>
    <row r="26" spans="1:10" ht="15.75">
      <c r="A26" s="12" t="s">
        <v>16</v>
      </c>
      <c r="B26" s="12" t="s">
        <v>17</v>
      </c>
      <c r="C26" s="12" t="s">
        <v>18</v>
      </c>
      <c r="D26" s="20">
        <v>111764748</v>
      </c>
      <c r="E26" s="21">
        <v>111764928</v>
      </c>
      <c r="H26" s="9"/>
      <c r="I26" s="7"/>
      <c r="J26" s="8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260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27" t="s">
        <v>0</v>
      </c>
      <c r="B31" s="27" t="s">
        <v>2</v>
      </c>
      <c r="C31" s="27" t="s">
        <v>3</v>
      </c>
      <c r="D31" s="27" t="s">
        <v>4</v>
      </c>
      <c r="E31" s="27" t="s">
        <v>5</v>
      </c>
      <c r="F31" s="29" t="s">
        <v>6</v>
      </c>
      <c r="G31" s="30"/>
      <c r="H31" s="31"/>
      <c r="I31" s="27" t="s">
        <v>7</v>
      </c>
      <c r="J31" s="27" t="s">
        <v>8</v>
      </c>
    </row>
    <row r="32" spans="1:10">
      <c r="A32" s="28"/>
      <c r="B32" s="28"/>
      <c r="C32" s="28"/>
      <c r="D32" s="28"/>
      <c r="E32" s="28"/>
      <c r="F32" s="4" t="s">
        <v>9</v>
      </c>
      <c r="G32" s="4" t="s">
        <v>10</v>
      </c>
      <c r="H32" s="4" t="s">
        <v>11</v>
      </c>
      <c r="I32" s="28"/>
      <c r="J32" s="28"/>
    </row>
    <row r="33" spans="1:10">
      <c r="A33" s="5" t="s">
        <v>290</v>
      </c>
      <c r="B33" s="6">
        <v>44809.753189618059</v>
      </c>
      <c r="C33" s="5" t="s">
        <v>114</v>
      </c>
      <c r="D33" s="11"/>
      <c r="E33" s="8"/>
      <c r="F33" s="9">
        <v>1634.8</v>
      </c>
      <c r="I33" s="7" t="s">
        <v>9</v>
      </c>
      <c r="J33" s="8" t="s">
        <v>114</v>
      </c>
    </row>
    <row r="34" spans="1:10">
      <c r="A34" s="10" t="s">
        <v>15</v>
      </c>
      <c r="B34" s="3"/>
      <c r="C34" s="3"/>
      <c r="D34" s="11"/>
      <c r="E34" s="8"/>
      <c r="H34" s="9"/>
      <c r="I34" s="7"/>
      <c r="J34" s="5"/>
    </row>
    <row r="35" spans="1:10" ht="15.75">
      <c r="A35" s="12" t="s">
        <v>16</v>
      </c>
      <c r="B35" s="12" t="s">
        <v>17</v>
      </c>
      <c r="C35" s="12" t="s">
        <v>18</v>
      </c>
      <c r="D35" s="20">
        <v>111766491</v>
      </c>
      <c r="E35" s="21">
        <v>111766684</v>
      </c>
      <c r="H35" s="9"/>
      <c r="I35" s="7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312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3" t="s">
        <v>0</v>
      </c>
      <c r="B40" s="103" t="s">
        <v>2</v>
      </c>
      <c r="C40" s="103" t="s">
        <v>3</v>
      </c>
      <c r="D40" s="103" t="s">
        <v>4</v>
      </c>
      <c r="E40" s="103" t="s">
        <v>5</v>
      </c>
      <c r="F40" s="105" t="s">
        <v>6</v>
      </c>
      <c r="G40" s="106"/>
      <c r="H40" s="107"/>
      <c r="I40" s="103" t="s">
        <v>7</v>
      </c>
      <c r="J40" s="103" t="s">
        <v>8</v>
      </c>
    </row>
    <row r="41" spans="1:10">
      <c r="A41" s="104"/>
      <c r="B41" s="104"/>
      <c r="C41" s="104"/>
      <c r="D41" s="104"/>
      <c r="E41" s="104"/>
      <c r="F41" s="46" t="s">
        <v>9</v>
      </c>
      <c r="G41" s="46" t="s">
        <v>10</v>
      </c>
      <c r="H41" s="46" t="s">
        <v>11</v>
      </c>
      <c r="I41" s="104"/>
      <c r="J41" s="104"/>
    </row>
    <row r="42" spans="1:10">
      <c r="A42" s="5" t="s">
        <v>337</v>
      </c>
      <c r="B42" s="6">
        <v>44810.754262696762</v>
      </c>
      <c r="C42" s="5" t="s">
        <v>114</v>
      </c>
      <c r="D42" s="11"/>
      <c r="E42" s="8"/>
      <c r="F42" s="9">
        <v>1729.93</v>
      </c>
      <c r="I42" s="7" t="s">
        <v>9</v>
      </c>
      <c r="J42" s="8" t="s">
        <v>114</v>
      </c>
    </row>
    <row r="43" spans="1:10">
      <c r="A43" s="10" t="s">
        <v>15</v>
      </c>
      <c r="B43" s="3"/>
      <c r="C43" s="3"/>
      <c r="D43" s="11"/>
      <c r="E43" s="8"/>
      <c r="F43" s="9"/>
      <c r="I43" s="7"/>
      <c r="J43" s="5"/>
    </row>
    <row r="44" spans="1:10" ht="15.75">
      <c r="A44" s="12" t="s">
        <v>16</v>
      </c>
      <c r="B44" s="12" t="s">
        <v>17</v>
      </c>
      <c r="C44" s="12" t="s">
        <v>18</v>
      </c>
      <c r="D44" s="20">
        <v>111768158</v>
      </c>
      <c r="E44" s="21">
        <v>111768317</v>
      </c>
      <c r="F44" s="9"/>
      <c r="I44" s="7"/>
      <c r="J44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357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3" t="s">
        <v>0</v>
      </c>
      <c r="B49" s="103" t="s">
        <v>2</v>
      </c>
      <c r="C49" s="103" t="s">
        <v>3</v>
      </c>
      <c r="D49" s="103" t="s">
        <v>4</v>
      </c>
      <c r="E49" s="103" t="s">
        <v>5</v>
      </c>
      <c r="F49" s="105" t="s">
        <v>6</v>
      </c>
      <c r="G49" s="106"/>
      <c r="H49" s="107"/>
      <c r="I49" s="103" t="s">
        <v>7</v>
      </c>
      <c r="J49" s="103" t="s">
        <v>8</v>
      </c>
    </row>
    <row r="50" spans="1:10">
      <c r="A50" s="104"/>
      <c r="B50" s="104"/>
      <c r="C50" s="104"/>
      <c r="D50" s="104"/>
      <c r="E50" s="104"/>
      <c r="F50" s="46" t="s">
        <v>9</v>
      </c>
      <c r="G50" s="46" t="s">
        <v>10</v>
      </c>
      <c r="H50" s="46" t="s">
        <v>11</v>
      </c>
      <c r="I50" s="104"/>
      <c r="J50" s="104"/>
    </row>
    <row r="51" spans="1:10">
      <c r="A51" s="5" t="s">
        <v>381</v>
      </c>
      <c r="B51" s="6">
        <v>44811.753384421296</v>
      </c>
      <c r="C51" s="5" t="s">
        <v>114</v>
      </c>
      <c r="D51" s="11"/>
      <c r="E51" s="8"/>
      <c r="F51" s="9">
        <v>2386.5500000000002</v>
      </c>
      <c r="I51" s="7" t="s">
        <v>9</v>
      </c>
      <c r="J51" s="8" t="s">
        <v>114</v>
      </c>
    </row>
    <row r="52" spans="1:10">
      <c r="A52" s="10" t="s">
        <v>15</v>
      </c>
      <c r="B52" s="3"/>
      <c r="C52" s="3"/>
      <c r="D52" s="11"/>
      <c r="E52" s="8"/>
      <c r="H52" s="9"/>
      <c r="I52" s="7"/>
      <c r="J52" s="8"/>
    </row>
    <row r="53" spans="1:10" ht="15.75">
      <c r="A53" s="12" t="s">
        <v>16</v>
      </c>
      <c r="B53" s="12" t="s">
        <v>17</v>
      </c>
      <c r="C53" s="12" t="s">
        <v>18</v>
      </c>
      <c r="D53" s="20">
        <v>111784072</v>
      </c>
      <c r="E53" s="21">
        <v>111784113</v>
      </c>
      <c r="H53" s="9"/>
      <c r="I53" s="7"/>
      <c r="J53" s="8"/>
    </row>
    <row r="54" spans="1:10">
      <c r="A54" s="5"/>
      <c r="B54" s="6"/>
      <c r="C54" s="5"/>
      <c r="D54" s="11"/>
      <c r="E54" s="8"/>
      <c r="H54" s="9"/>
      <c r="I54" s="7"/>
      <c r="J54" s="8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399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3" t="s">
        <v>0</v>
      </c>
      <c r="B58" s="103" t="s">
        <v>2</v>
      </c>
      <c r="C58" s="103" t="s">
        <v>3</v>
      </c>
      <c r="D58" s="103" t="s">
        <v>4</v>
      </c>
      <c r="E58" s="103" t="s">
        <v>5</v>
      </c>
      <c r="F58" s="105" t="s">
        <v>6</v>
      </c>
      <c r="G58" s="106"/>
      <c r="H58" s="107"/>
      <c r="I58" s="103" t="s">
        <v>7</v>
      </c>
      <c r="J58" s="103" t="s">
        <v>8</v>
      </c>
    </row>
    <row r="59" spans="1:10">
      <c r="A59" s="104"/>
      <c r="B59" s="104"/>
      <c r="C59" s="104"/>
      <c r="D59" s="104"/>
      <c r="E59" s="104"/>
      <c r="F59" s="46" t="s">
        <v>9</v>
      </c>
      <c r="G59" s="46" t="s">
        <v>10</v>
      </c>
      <c r="H59" s="46" t="s">
        <v>11</v>
      </c>
      <c r="I59" s="104"/>
      <c r="J59" s="104"/>
    </row>
    <row r="60" spans="1:10">
      <c r="A60" s="5" t="s">
        <v>423</v>
      </c>
      <c r="B60" s="6">
        <v>44812.751594444446</v>
      </c>
      <c r="C60" s="5" t="s">
        <v>114</v>
      </c>
      <c r="D60" s="11"/>
      <c r="E60" s="8"/>
      <c r="F60" s="9">
        <v>2445.7399999999998</v>
      </c>
      <c r="I60" s="7" t="s">
        <v>9</v>
      </c>
      <c r="J60" s="8" t="s">
        <v>114</v>
      </c>
    </row>
    <row r="61" spans="1:10">
      <c r="A61" s="10" t="s">
        <v>15</v>
      </c>
      <c r="B61" s="3"/>
      <c r="C61" s="3"/>
      <c r="D61" s="11"/>
      <c r="E61" s="8"/>
      <c r="H61" s="9"/>
      <c r="I61" s="7"/>
      <c r="J61" s="5"/>
    </row>
    <row r="62" spans="1:10" ht="15.75">
      <c r="A62" s="12" t="s">
        <v>16</v>
      </c>
      <c r="B62" s="12" t="s">
        <v>17</v>
      </c>
      <c r="C62" s="12" t="s">
        <v>18</v>
      </c>
      <c r="D62" s="20">
        <v>111794516</v>
      </c>
      <c r="E62" s="21">
        <v>111794670</v>
      </c>
      <c r="H62" s="9"/>
      <c r="I62" s="7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441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3" t="s">
        <v>0</v>
      </c>
      <c r="B67" s="103" t="s">
        <v>2</v>
      </c>
      <c r="C67" s="103" t="s">
        <v>3</v>
      </c>
      <c r="D67" s="103" t="s">
        <v>4</v>
      </c>
      <c r="E67" s="103" t="s">
        <v>5</v>
      </c>
      <c r="F67" s="105" t="s">
        <v>6</v>
      </c>
      <c r="G67" s="106"/>
      <c r="H67" s="107"/>
      <c r="I67" s="103" t="s">
        <v>7</v>
      </c>
      <c r="J67" s="103" t="s">
        <v>8</v>
      </c>
    </row>
    <row r="68" spans="1:10">
      <c r="A68" s="104"/>
      <c r="B68" s="104"/>
      <c r="C68" s="104"/>
      <c r="D68" s="104"/>
      <c r="E68" s="104"/>
      <c r="F68" s="46" t="s">
        <v>9</v>
      </c>
      <c r="G68" s="46" t="s">
        <v>10</v>
      </c>
      <c r="H68" s="46" t="s">
        <v>11</v>
      </c>
      <c r="I68" s="104"/>
      <c r="J68" s="104"/>
    </row>
    <row r="69" spans="1:10">
      <c r="A69" s="5" t="s">
        <v>481</v>
      </c>
      <c r="B69" s="6">
        <v>44813.760230081018</v>
      </c>
      <c r="C69" s="5" t="s">
        <v>114</v>
      </c>
      <c r="D69" s="11"/>
      <c r="E69" s="8"/>
      <c r="F69" s="9">
        <v>3846.08</v>
      </c>
      <c r="I69" s="7" t="s">
        <v>9</v>
      </c>
      <c r="J69" s="8" t="s">
        <v>114</v>
      </c>
    </row>
    <row r="70" spans="1:10">
      <c r="A70" s="5" t="s">
        <v>481</v>
      </c>
      <c r="B70" s="6">
        <v>44813.760230081018</v>
      </c>
      <c r="C70" s="5" t="s">
        <v>114</v>
      </c>
      <c r="D70" s="11"/>
      <c r="E70" s="8"/>
      <c r="H70" s="9">
        <v>356.6</v>
      </c>
      <c r="I70" s="5" t="s">
        <v>33</v>
      </c>
      <c r="J70" s="8" t="s">
        <v>114</v>
      </c>
    </row>
    <row r="71" spans="1:10">
      <c r="A71" s="10" t="s">
        <v>15</v>
      </c>
      <c r="B71" s="3"/>
      <c r="C71" s="3"/>
      <c r="D71" s="11"/>
      <c r="E71" s="8"/>
      <c r="F71" s="9"/>
      <c r="I71" s="7"/>
      <c r="J71" s="8"/>
    </row>
    <row r="72" spans="1:10" ht="15.75">
      <c r="A72" s="12" t="s">
        <v>16</v>
      </c>
      <c r="B72" s="12" t="s">
        <v>17</v>
      </c>
      <c r="C72" s="12" t="s">
        <v>18</v>
      </c>
      <c r="D72" s="20">
        <v>111794525</v>
      </c>
      <c r="E72" s="21">
        <v>111794672</v>
      </c>
      <c r="F72" s="9"/>
      <c r="I72" s="7"/>
      <c r="J72" s="8"/>
    </row>
    <row r="73" spans="1:10">
      <c r="A73" s="5"/>
      <c r="B73" s="6"/>
      <c r="C73" s="5"/>
      <c r="D73" s="11"/>
      <c r="E73" s="8"/>
      <c r="F73" s="9"/>
      <c r="I73" s="7"/>
      <c r="J73" s="8"/>
    </row>
    <row r="74" spans="1:10">
      <c r="A74" s="5"/>
      <c r="B74" s="6"/>
      <c r="C74" s="5"/>
      <c r="D74" s="11"/>
      <c r="E74" s="8"/>
      <c r="F74" s="9"/>
      <c r="I74" s="7"/>
      <c r="J74" s="8"/>
    </row>
    <row r="75" spans="1:10">
      <c r="A75" s="1" t="s">
        <v>0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3" t="s">
        <v>437</v>
      </c>
      <c r="B76" s="2"/>
      <c r="C76" s="2"/>
      <c r="D76" s="2"/>
      <c r="E76" s="2"/>
      <c r="F76" s="2"/>
      <c r="G76" s="2"/>
      <c r="H76" s="2"/>
      <c r="I76" s="2"/>
      <c r="J76" s="2"/>
    </row>
    <row r="77" spans="1:10">
      <c r="A77" s="103" t="s">
        <v>0</v>
      </c>
      <c r="B77" s="103" t="s">
        <v>2</v>
      </c>
      <c r="C77" s="103" t="s">
        <v>3</v>
      </c>
      <c r="D77" s="103" t="s">
        <v>4</v>
      </c>
      <c r="E77" s="103" t="s">
        <v>5</v>
      </c>
      <c r="F77" s="105" t="s">
        <v>6</v>
      </c>
      <c r="G77" s="106"/>
      <c r="H77" s="107"/>
      <c r="I77" s="103" t="s">
        <v>7</v>
      </c>
      <c r="J77" s="103" t="s">
        <v>8</v>
      </c>
    </row>
    <row r="78" spans="1:10">
      <c r="A78" s="104"/>
      <c r="B78" s="104"/>
      <c r="C78" s="104"/>
      <c r="D78" s="104"/>
      <c r="E78" s="104"/>
      <c r="F78" s="46" t="s">
        <v>9</v>
      </c>
      <c r="G78" s="46" t="s">
        <v>10</v>
      </c>
      <c r="H78" s="46" t="s">
        <v>11</v>
      </c>
      <c r="I78" s="104"/>
      <c r="J78" s="104"/>
    </row>
    <row r="79" spans="1:10">
      <c r="A79" s="5" t="s">
        <v>482</v>
      </c>
      <c r="B79" s="6">
        <v>44814.566034953707</v>
      </c>
      <c r="C79" s="5" t="s">
        <v>114</v>
      </c>
      <c r="D79" s="11"/>
      <c r="E79" s="8"/>
      <c r="F79" s="9">
        <v>1953.94</v>
      </c>
      <c r="I79" s="7" t="s">
        <v>9</v>
      </c>
      <c r="J79" s="8" t="s">
        <v>114</v>
      </c>
    </row>
    <row r="80" spans="1:10">
      <c r="A80" s="5" t="s">
        <v>482</v>
      </c>
      <c r="B80" s="6">
        <v>44814.566034953707</v>
      </c>
      <c r="C80" s="5" t="s">
        <v>114</v>
      </c>
      <c r="D80" s="11"/>
      <c r="E80" s="8"/>
      <c r="H80" s="9">
        <v>362.97</v>
      </c>
      <c r="I80" s="5" t="s">
        <v>33</v>
      </c>
      <c r="J80" s="8" t="s">
        <v>114</v>
      </c>
    </row>
    <row r="81" spans="1:10">
      <c r="A81" s="10" t="s">
        <v>15</v>
      </c>
      <c r="B81" s="3"/>
      <c r="C81" s="3"/>
      <c r="D81" s="11"/>
      <c r="E81" s="8"/>
      <c r="H81" s="9"/>
      <c r="I81" s="5"/>
      <c r="J81" s="5"/>
    </row>
    <row r="82" spans="1:10" ht="15.75">
      <c r="A82" s="12" t="s">
        <v>16</v>
      </c>
      <c r="B82" s="12" t="s">
        <v>17</v>
      </c>
      <c r="C82" s="12" t="s">
        <v>18</v>
      </c>
      <c r="D82" s="20">
        <v>111801539</v>
      </c>
      <c r="E82" s="21">
        <v>111803104</v>
      </c>
      <c r="H82" s="9"/>
      <c r="I82" s="5"/>
      <c r="J82" s="5"/>
    </row>
    <row r="85" spans="1:10">
      <c r="A85" s="1" t="s">
        <v>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3" t="s">
        <v>504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103" t="s">
        <v>0</v>
      </c>
      <c r="B87" s="103" t="s">
        <v>2</v>
      </c>
      <c r="C87" s="103" t="s">
        <v>3</v>
      </c>
      <c r="D87" s="103" t="s">
        <v>4</v>
      </c>
      <c r="E87" s="103" t="s">
        <v>5</v>
      </c>
      <c r="F87" s="105" t="s">
        <v>6</v>
      </c>
      <c r="G87" s="106"/>
      <c r="H87" s="107"/>
      <c r="I87" s="103" t="s">
        <v>7</v>
      </c>
      <c r="J87" s="103" t="s">
        <v>8</v>
      </c>
    </row>
    <row r="88" spans="1:10">
      <c r="A88" s="104"/>
      <c r="B88" s="104"/>
      <c r="C88" s="104"/>
      <c r="D88" s="104"/>
      <c r="E88" s="104"/>
      <c r="F88" s="46" t="s">
        <v>9</v>
      </c>
      <c r="G88" s="46" t="s">
        <v>10</v>
      </c>
      <c r="H88" s="46" t="s">
        <v>11</v>
      </c>
      <c r="I88" s="104"/>
      <c r="J88" s="104"/>
    </row>
    <row r="89" spans="1:10">
      <c r="A89" s="5" t="s">
        <v>528</v>
      </c>
      <c r="B89" s="6">
        <v>44816.746344108797</v>
      </c>
      <c r="C89" s="5" t="s">
        <v>114</v>
      </c>
      <c r="D89" s="11"/>
      <c r="E89" s="8"/>
      <c r="F89" s="9">
        <v>1749.22</v>
      </c>
      <c r="I89" s="7" t="s">
        <v>9</v>
      </c>
      <c r="J89" s="8" t="s">
        <v>114</v>
      </c>
    </row>
    <row r="90" spans="1:10">
      <c r="A90" s="10" t="s">
        <v>15</v>
      </c>
      <c r="B90" s="3"/>
      <c r="C90" s="3"/>
      <c r="D90" s="11"/>
      <c r="E90" s="8"/>
      <c r="H90" s="9"/>
      <c r="I90" s="7"/>
      <c r="J90" s="8"/>
    </row>
    <row r="91" spans="1:10" ht="15.75">
      <c r="A91" s="12" t="s">
        <v>16</v>
      </c>
      <c r="B91" s="12" t="s">
        <v>17</v>
      </c>
      <c r="C91" s="12" t="s">
        <v>18</v>
      </c>
      <c r="D91" s="20">
        <v>111806214</v>
      </c>
      <c r="E91" s="21">
        <v>111806305</v>
      </c>
      <c r="H91" s="9"/>
      <c r="I91" s="7"/>
      <c r="J91" s="8"/>
    </row>
    <row r="92" spans="1:10">
      <c r="A92" s="5"/>
      <c r="B92" s="6"/>
      <c r="C92" s="5"/>
      <c r="D92" s="11"/>
      <c r="E92" s="8"/>
      <c r="H92" s="9"/>
      <c r="I92" s="7"/>
      <c r="J92" s="8"/>
    </row>
    <row r="94" spans="1:10">
      <c r="A94" s="1" t="s">
        <v>0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3" t="s">
        <v>542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103" t="s">
        <v>0</v>
      </c>
      <c r="B96" s="103" t="s">
        <v>2</v>
      </c>
      <c r="C96" s="103" t="s">
        <v>3</v>
      </c>
      <c r="D96" s="103" t="s">
        <v>4</v>
      </c>
      <c r="E96" s="103" t="s">
        <v>5</v>
      </c>
      <c r="F96" s="105" t="s">
        <v>6</v>
      </c>
      <c r="G96" s="106"/>
      <c r="H96" s="107"/>
      <c r="I96" s="103" t="s">
        <v>7</v>
      </c>
      <c r="J96" s="103" t="s">
        <v>8</v>
      </c>
    </row>
    <row r="97" spans="1:10">
      <c r="A97" s="104"/>
      <c r="B97" s="104"/>
      <c r="C97" s="104"/>
      <c r="D97" s="104"/>
      <c r="E97" s="104"/>
      <c r="F97" s="46" t="s">
        <v>9</v>
      </c>
      <c r="G97" s="46" t="s">
        <v>10</v>
      </c>
      <c r="H97" s="46" t="s">
        <v>11</v>
      </c>
      <c r="I97" s="104"/>
      <c r="J97" s="104"/>
    </row>
    <row r="98" spans="1:10">
      <c r="A98" s="5" t="s">
        <v>563</v>
      </c>
      <c r="B98" s="6">
        <v>44817.752123530096</v>
      </c>
      <c r="C98" s="5" t="s">
        <v>114</v>
      </c>
      <c r="D98" s="11"/>
      <c r="E98" s="8"/>
      <c r="F98" s="9">
        <v>2166.2399999999998</v>
      </c>
      <c r="I98" s="7" t="s">
        <v>9</v>
      </c>
      <c r="J98" s="8" t="s">
        <v>114</v>
      </c>
    </row>
    <row r="99" spans="1:10">
      <c r="A99" s="5" t="s">
        <v>563</v>
      </c>
      <c r="B99" s="6">
        <v>44817.752123530096</v>
      </c>
      <c r="C99" s="5" t="s">
        <v>114</v>
      </c>
      <c r="D99" s="11"/>
      <c r="E99" s="8"/>
      <c r="H99" s="9">
        <v>127.31</v>
      </c>
      <c r="I99" s="5" t="s">
        <v>33</v>
      </c>
      <c r="J99" s="8" t="s">
        <v>114</v>
      </c>
    </row>
    <row r="100" spans="1:10">
      <c r="A100" s="10" t="s">
        <v>15</v>
      </c>
      <c r="B100" s="3"/>
      <c r="C100" s="3"/>
      <c r="D100" s="11"/>
      <c r="E100" s="8"/>
      <c r="H100" s="9"/>
      <c r="I100" s="5"/>
      <c r="J100" s="5"/>
    </row>
    <row r="101" spans="1:10" ht="15.75">
      <c r="A101" s="12" t="s">
        <v>16</v>
      </c>
      <c r="B101" s="12" t="s">
        <v>17</v>
      </c>
      <c r="C101" s="12" t="s">
        <v>18</v>
      </c>
      <c r="D101" s="20">
        <v>111808247</v>
      </c>
      <c r="E101" s="21">
        <v>111808326</v>
      </c>
      <c r="H101" s="9"/>
      <c r="I101" s="5"/>
      <c r="J101" s="5"/>
    </row>
    <row r="104" spans="1:10">
      <c r="A104" s="1" t="s">
        <v>0</v>
      </c>
      <c r="B104" s="2"/>
      <c r="C104" s="2"/>
      <c r="D104" s="2"/>
      <c r="E104" s="2"/>
      <c r="F104" s="2"/>
      <c r="G104" s="2"/>
      <c r="H104" s="2"/>
      <c r="I104" s="2"/>
      <c r="J104" s="2"/>
    </row>
    <row r="105" spans="1:10">
      <c r="A105" s="3" t="s">
        <v>573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103" t="s">
        <v>0</v>
      </c>
      <c r="B106" s="103" t="s">
        <v>2</v>
      </c>
      <c r="C106" s="103" t="s">
        <v>3</v>
      </c>
      <c r="D106" s="103" t="s">
        <v>4</v>
      </c>
      <c r="E106" s="103" t="s">
        <v>5</v>
      </c>
      <c r="F106" s="105" t="s">
        <v>6</v>
      </c>
      <c r="G106" s="106"/>
      <c r="H106" s="107"/>
      <c r="I106" s="103" t="s">
        <v>7</v>
      </c>
      <c r="J106" s="103" t="s">
        <v>8</v>
      </c>
    </row>
    <row r="107" spans="1:10">
      <c r="A107" s="104"/>
      <c r="B107" s="104"/>
      <c r="C107" s="104"/>
      <c r="D107" s="104"/>
      <c r="E107" s="104"/>
      <c r="F107" s="46" t="s">
        <v>9</v>
      </c>
      <c r="G107" s="46" t="s">
        <v>10</v>
      </c>
      <c r="H107" s="46" t="s">
        <v>11</v>
      </c>
      <c r="I107" s="104"/>
      <c r="J107" s="104"/>
    </row>
    <row r="108" spans="1:10">
      <c r="A108" s="5" t="s">
        <v>593</v>
      </c>
      <c r="B108" s="6">
        <v>44818.75144122685</v>
      </c>
      <c r="C108" s="5" t="s">
        <v>114</v>
      </c>
      <c r="D108" s="11"/>
      <c r="E108" s="8"/>
      <c r="F108" s="9">
        <v>2200.58</v>
      </c>
      <c r="I108" s="7" t="s">
        <v>9</v>
      </c>
      <c r="J108" s="8" t="s">
        <v>114</v>
      </c>
    </row>
    <row r="109" spans="1:10">
      <c r="A109" s="10" t="s">
        <v>15</v>
      </c>
      <c r="B109" s="3"/>
      <c r="C109" s="3"/>
      <c r="D109" s="11"/>
      <c r="E109" s="8"/>
      <c r="H109" s="9"/>
      <c r="I109" s="7"/>
      <c r="J109" s="5"/>
    </row>
    <row r="110" spans="1:10" ht="15.75">
      <c r="A110" s="12" t="s">
        <v>16</v>
      </c>
      <c r="B110" s="12" t="s">
        <v>17</v>
      </c>
      <c r="C110" s="12" t="s">
        <v>18</v>
      </c>
      <c r="D110" s="20">
        <v>111819603</v>
      </c>
      <c r="E110" s="21">
        <v>111822391</v>
      </c>
      <c r="H110" s="9"/>
      <c r="I110" s="7"/>
      <c r="J110" s="5"/>
    </row>
    <row r="113" spans="1:10">
      <c r="A113" s="1" t="s">
        <v>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3" t="s">
        <v>606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103" t="s">
        <v>0</v>
      </c>
      <c r="B115" s="103" t="s">
        <v>2</v>
      </c>
      <c r="C115" s="103" t="s">
        <v>3</v>
      </c>
      <c r="D115" s="103" t="s">
        <v>4</v>
      </c>
      <c r="E115" s="103" t="s">
        <v>5</v>
      </c>
      <c r="F115" s="105" t="s">
        <v>6</v>
      </c>
      <c r="G115" s="106"/>
      <c r="H115" s="107"/>
      <c r="I115" s="103" t="s">
        <v>7</v>
      </c>
      <c r="J115" s="103" t="s">
        <v>8</v>
      </c>
    </row>
    <row r="116" spans="1:10">
      <c r="A116" s="104"/>
      <c r="B116" s="104"/>
      <c r="C116" s="104"/>
      <c r="D116" s="104"/>
      <c r="E116" s="104"/>
      <c r="F116" s="46" t="s">
        <v>9</v>
      </c>
      <c r="G116" s="46" t="s">
        <v>10</v>
      </c>
      <c r="H116" s="46" t="s">
        <v>11</v>
      </c>
      <c r="I116" s="104"/>
      <c r="J116" s="104"/>
    </row>
    <row r="117" spans="1:10">
      <c r="A117" s="5" t="s">
        <v>628</v>
      </c>
      <c r="B117" s="6">
        <v>44819.751782222222</v>
      </c>
      <c r="C117" s="5" t="s">
        <v>114</v>
      </c>
      <c r="D117" s="11"/>
      <c r="E117" s="8"/>
      <c r="F117" s="9">
        <v>1732.18</v>
      </c>
      <c r="I117" s="7" t="s">
        <v>9</v>
      </c>
      <c r="J117" s="8" t="s">
        <v>114</v>
      </c>
    </row>
    <row r="118" spans="1:10">
      <c r="A118" s="10" t="s">
        <v>15</v>
      </c>
      <c r="B118" s="3"/>
      <c r="C118" s="3"/>
      <c r="D118" s="11"/>
      <c r="E118" s="8"/>
      <c r="F118" s="62"/>
      <c r="H118" s="9"/>
      <c r="I118" s="7"/>
      <c r="J118" s="8"/>
    </row>
    <row r="119" spans="1:10" ht="15.75">
      <c r="A119" s="12" t="s">
        <v>16</v>
      </c>
      <c r="B119" s="12" t="s">
        <v>17</v>
      </c>
      <c r="C119" s="12" t="s">
        <v>18</v>
      </c>
      <c r="D119" s="20">
        <v>111830567</v>
      </c>
      <c r="E119" s="21">
        <v>111833567</v>
      </c>
      <c r="H119" s="9"/>
      <c r="I119" s="7"/>
      <c r="J119" s="8"/>
    </row>
    <row r="120" spans="1:10">
      <c r="A120" s="5"/>
      <c r="B120" s="6"/>
      <c r="C120" s="5"/>
      <c r="D120" s="11"/>
      <c r="E120" s="8"/>
      <c r="H120" s="9"/>
      <c r="I120" s="7"/>
      <c r="J120" s="8"/>
    </row>
    <row r="122" spans="1:10">
      <c r="A122" s="1" t="s">
        <v>0</v>
      </c>
      <c r="B122" s="2"/>
      <c r="C122" s="2"/>
      <c r="D122" s="2"/>
      <c r="E122" s="2"/>
      <c r="F122" s="2"/>
      <c r="G122" s="2"/>
      <c r="H122" s="2"/>
      <c r="I122" s="2"/>
      <c r="J122" s="2"/>
    </row>
    <row r="123" spans="1:10">
      <c r="A123" s="3" t="s">
        <v>650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103" t="s">
        <v>0</v>
      </c>
      <c r="B124" s="103" t="s">
        <v>2</v>
      </c>
      <c r="C124" s="103" t="s">
        <v>3</v>
      </c>
      <c r="D124" s="103" t="s">
        <v>4</v>
      </c>
      <c r="E124" s="103" t="s">
        <v>5</v>
      </c>
      <c r="F124" s="105" t="s">
        <v>6</v>
      </c>
      <c r="G124" s="106"/>
      <c r="H124" s="107"/>
      <c r="I124" s="103" t="s">
        <v>7</v>
      </c>
      <c r="J124" s="103" t="s">
        <v>8</v>
      </c>
    </row>
    <row r="125" spans="1:10">
      <c r="A125" s="104"/>
      <c r="B125" s="104"/>
      <c r="C125" s="104"/>
      <c r="D125" s="104"/>
      <c r="E125" s="104"/>
      <c r="F125" s="46" t="s">
        <v>9</v>
      </c>
      <c r="G125" s="46" t="s">
        <v>10</v>
      </c>
      <c r="H125" s="46" t="s">
        <v>11</v>
      </c>
      <c r="I125" s="104"/>
      <c r="J125" s="104"/>
    </row>
    <row r="126" spans="1:10">
      <c r="A126" s="5" t="s">
        <v>687</v>
      </c>
      <c r="B126" s="6">
        <v>44820.751064687502</v>
      </c>
      <c r="C126" s="5" t="s">
        <v>114</v>
      </c>
      <c r="D126" s="11"/>
      <c r="E126" s="8"/>
      <c r="F126" s="9">
        <v>1979.16</v>
      </c>
      <c r="I126" s="7" t="s">
        <v>9</v>
      </c>
      <c r="J126" s="8" t="s">
        <v>114</v>
      </c>
    </row>
    <row r="127" spans="1:10">
      <c r="A127" s="10" t="s">
        <v>15</v>
      </c>
      <c r="B127" s="3"/>
      <c r="C127" s="3"/>
      <c r="E127" s="8"/>
      <c r="H127" s="9"/>
      <c r="I127" s="7"/>
      <c r="J127" s="8"/>
    </row>
    <row r="128" spans="1:10" ht="15.75">
      <c r="A128" s="12" t="s">
        <v>16</v>
      </c>
      <c r="B128" s="12" t="s">
        <v>17</v>
      </c>
      <c r="C128" s="12" t="s">
        <v>18</v>
      </c>
      <c r="D128" s="20">
        <v>111830981</v>
      </c>
      <c r="E128" s="21">
        <v>111833628</v>
      </c>
      <c r="H128" s="9"/>
      <c r="I128" s="7"/>
      <c r="J128" s="8"/>
    </row>
    <row r="129" spans="1:10">
      <c r="A129" s="5"/>
      <c r="B129" s="6"/>
      <c r="C129" s="5"/>
      <c r="D129" s="11"/>
      <c r="E129" s="8"/>
      <c r="H129" s="9"/>
      <c r="I129" s="7"/>
      <c r="J129" s="8"/>
    </row>
    <row r="130" spans="1:10">
      <c r="A130" s="5"/>
      <c r="B130" s="6"/>
      <c r="C130" s="5"/>
      <c r="D130" s="11"/>
      <c r="E130" s="8"/>
      <c r="H130" s="9"/>
      <c r="I130" s="7"/>
      <c r="J130" s="8"/>
    </row>
    <row r="131" spans="1:10">
      <c r="A131" s="1" t="s">
        <v>0</v>
      </c>
      <c r="B131" s="2"/>
      <c r="C131" s="2"/>
      <c r="D131" s="2"/>
      <c r="E131" s="2"/>
      <c r="F131" s="2"/>
      <c r="G131" s="2"/>
      <c r="H131" s="2"/>
      <c r="I131" s="2"/>
      <c r="J131" s="2"/>
    </row>
    <row r="132" spans="1:10">
      <c r="A132" s="3" t="s">
        <v>645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103" t="s">
        <v>0</v>
      </c>
      <c r="B133" s="103" t="s">
        <v>2</v>
      </c>
      <c r="C133" s="103" t="s">
        <v>3</v>
      </c>
      <c r="D133" s="103" t="s">
        <v>4</v>
      </c>
      <c r="E133" s="103" t="s">
        <v>5</v>
      </c>
      <c r="F133" s="105" t="s">
        <v>6</v>
      </c>
      <c r="G133" s="106"/>
      <c r="H133" s="107"/>
      <c r="I133" s="103" t="s">
        <v>7</v>
      </c>
      <c r="J133" s="103" t="s">
        <v>8</v>
      </c>
    </row>
    <row r="134" spans="1:10">
      <c r="A134" s="104"/>
      <c r="B134" s="104"/>
      <c r="C134" s="104"/>
      <c r="D134" s="104"/>
      <c r="E134" s="104"/>
      <c r="F134" s="46" t="s">
        <v>9</v>
      </c>
      <c r="G134" s="46" t="s">
        <v>10</v>
      </c>
      <c r="H134" s="46" t="s">
        <v>11</v>
      </c>
      <c r="I134" s="104"/>
      <c r="J134" s="104"/>
    </row>
    <row r="135" spans="1:10">
      <c r="A135" s="5" t="s">
        <v>688</v>
      </c>
      <c r="B135" s="6">
        <v>44821.587090555557</v>
      </c>
      <c r="C135" s="5" t="s">
        <v>114</v>
      </c>
      <c r="D135" s="11"/>
      <c r="E135" s="8"/>
      <c r="F135" s="9">
        <v>3269.33</v>
      </c>
      <c r="I135" s="7" t="s">
        <v>9</v>
      </c>
      <c r="J135" s="8" t="s">
        <v>114</v>
      </c>
    </row>
    <row r="136" spans="1:10">
      <c r="A136" s="10" t="s">
        <v>15</v>
      </c>
      <c r="B136" s="3"/>
      <c r="C136" s="3"/>
      <c r="D136" s="11"/>
      <c r="E136" s="8"/>
      <c r="H136" s="9"/>
      <c r="I136" s="7"/>
      <c r="J136" s="8"/>
    </row>
    <row r="137" spans="1:10" ht="15.75">
      <c r="A137" s="12" t="s">
        <v>16</v>
      </c>
      <c r="B137" s="12" t="s">
        <v>17</v>
      </c>
      <c r="C137" s="12" t="s">
        <v>18</v>
      </c>
      <c r="D137" s="20">
        <v>111841896</v>
      </c>
      <c r="E137" s="21">
        <v>111842096</v>
      </c>
      <c r="H137" s="9"/>
      <c r="I137" s="7"/>
      <c r="J137" s="8"/>
    </row>
    <row r="140" spans="1:10">
      <c r="A140" s="1" t="s">
        <v>0</v>
      </c>
      <c r="B140" s="2"/>
      <c r="C140" s="2"/>
      <c r="D140" s="2"/>
      <c r="E140" s="2"/>
      <c r="F140" s="2"/>
      <c r="G140" s="2"/>
      <c r="H140" s="2"/>
      <c r="I140" s="2"/>
      <c r="J140" s="2"/>
    </row>
    <row r="141" spans="1:10">
      <c r="A141" s="3" t="s">
        <v>708</v>
      </c>
      <c r="B141" s="2"/>
      <c r="C141" s="2"/>
      <c r="D141" s="2"/>
      <c r="E141" s="2"/>
      <c r="F141" s="2"/>
      <c r="G141" s="2"/>
      <c r="H141" s="2"/>
      <c r="I141" s="2"/>
      <c r="J141" s="2"/>
    </row>
    <row r="142" spans="1:10">
      <c r="A142" s="103" t="s">
        <v>0</v>
      </c>
      <c r="B142" s="103" t="s">
        <v>2</v>
      </c>
      <c r="C142" s="103" t="s">
        <v>3</v>
      </c>
      <c r="D142" s="103" t="s">
        <v>4</v>
      </c>
      <c r="E142" s="103" t="s">
        <v>5</v>
      </c>
      <c r="F142" s="105" t="s">
        <v>6</v>
      </c>
      <c r="G142" s="106"/>
      <c r="H142" s="107"/>
      <c r="I142" s="103" t="s">
        <v>7</v>
      </c>
      <c r="J142" s="103" t="s">
        <v>8</v>
      </c>
    </row>
    <row r="143" spans="1:10">
      <c r="A143" s="104"/>
      <c r="B143" s="104"/>
      <c r="C143" s="104"/>
      <c r="D143" s="104"/>
      <c r="E143" s="104"/>
      <c r="F143" s="46" t="s">
        <v>9</v>
      </c>
      <c r="G143" s="46" t="s">
        <v>10</v>
      </c>
      <c r="H143" s="46" t="s">
        <v>11</v>
      </c>
      <c r="I143" s="104"/>
      <c r="J143" s="104"/>
    </row>
    <row r="144" spans="1:10">
      <c r="A144" s="5" t="s">
        <v>730</v>
      </c>
      <c r="B144" s="6">
        <v>44823.74689505787</v>
      </c>
      <c r="C144" s="5" t="s">
        <v>114</v>
      </c>
      <c r="D144" s="11"/>
      <c r="E144" s="8"/>
      <c r="F144" s="9">
        <v>2161.67</v>
      </c>
      <c r="I144" s="7" t="s">
        <v>9</v>
      </c>
      <c r="J144" s="8" t="s">
        <v>114</v>
      </c>
    </row>
    <row r="145" spans="1:10">
      <c r="A145" s="10" t="s">
        <v>15</v>
      </c>
      <c r="B145" s="3"/>
      <c r="C145" s="3"/>
      <c r="D145" s="11"/>
      <c r="E145" s="8"/>
      <c r="H145" s="9"/>
      <c r="I145" s="7"/>
      <c r="J145" s="5"/>
    </row>
    <row r="146" spans="1:10" ht="15.75">
      <c r="A146" s="12" t="s">
        <v>16</v>
      </c>
      <c r="B146" s="12" t="s">
        <v>17</v>
      </c>
      <c r="C146" s="12" t="s">
        <v>18</v>
      </c>
      <c r="D146" s="20">
        <v>111848941</v>
      </c>
      <c r="E146" s="21">
        <v>111848987</v>
      </c>
      <c r="H146" s="9"/>
      <c r="I146" s="7"/>
      <c r="J146" s="5"/>
    </row>
    <row r="149" spans="1:10">
      <c r="A149" s="1" t="s">
        <v>0</v>
      </c>
      <c r="B149" s="2"/>
      <c r="C149" s="2"/>
      <c r="D149" s="2"/>
      <c r="E149" s="2"/>
      <c r="F149" s="2"/>
      <c r="G149" s="2"/>
      <c r="H149" s="2"/>
      <c r="I149" s="2"/>
      <c r="J149" s="2"/>
    </row>
    <row r="150" spans="1:10">
      <c r="A150" s="3" t="s">
        <v>746</v>
      </c>
      <c r="B150" s="2"/>
      <c r="C150" s="2"/>
      <c r="D150" s="2"/>
      <c r="E150" s="2"/>
      <c r="F150" s="2"/>
      <c r="G150" s="2"/>
      <c r="H150" s="2"/>
      <c r="I150" s="2"/>
      <c r="J150" s="2"/>
    </row>
    <row r="151" spans="1:10">
      <c r="A151" s="103" t="s">
        <v>0</v>
      </c>
      <c r="B151" s="103" t="s">
        <v>2</v>
      </c>
      <c r="C151" s="103" t="s">
        <v>3</v>
      </c>
      <c r="D151" s="103" t="s">
        <v>4</v>
      </c>
      <c r="E151" s="103" t="s">
        <v>5</v>
      </c>
      <c r="F151" s="105" t="s">
        <v>6</v>
      </c>
      <c r="G151" s="106"/>
      <c r="H151" s="107"/>
      <c r="I151" s="103" t="s">
        <v>7</v>
      </c>
      <c r="J151" s="103" t="s">
        <v>8</v>
      </c>
    </row>
    <row r="152" spans="1:10">
      <c r="A152" s="104"/>
      <c r="B152" s="104"/>
      <c r="C152" s="104"/>
      <c r="D152" s="104"/>
      <c r="E152" s="104"/>
      <c r="F152" s="46" t="s">
        <v>9</v>
      </c>
      <c r="G152" s="46" t="s">
        <v>10</v>
      </c>
      <c r="H152" s="46" t="s">
        <v>11</v>
      </c>
      <c r="I152" s="104"/>
      <c r="J152" s="104"/>
    </row>
    <row r="153" spans="1:10">
      <c r="A153" s="5" t="s">
        <v>768</v>
      </c>
      <c r="B153" s="6">
        <v>44824.755253275463</v>
      </c>
      <c r="C153" s="5" t="s">
        <v>114</v>
      </c>
      <c r="D153" s="11"/>
      <c r="E153" s="8"/>
      <c r="F153" s="9">
        <v>3044.18</v>
      </c>
      <c r="I153" s="7" t="s">
        <v>9</v>
      </c>
      <c r="J153" s="8" t="s">
        <v>114</v>
      </c>
    </row>
    <row r="154" spans="1:10">
      <c r="A154" s="10" t="s">
        <v>15</v>
      </c>
      <c r="B154" s="3"/>
      <c r="C154" s="3"/>
      <c r="D154" s="11"/>
      <c r="E154" s="8"/>
      <c r="H154" s="9"/>
      <c r="I154" s="7"/>
      <c r="J154" s="5"/>
    </row>
    <row r="155" spans="1:10" ht="15.75">
      <c r="A155" s="12" t="s">
        <v>16</v>
      </c>
      <c r="B155" s="12" t="s">
        <v>17</v>
      </c>
      <c r="C155" s="12" t="s">
        <v>18</v>
      </c>
      <c r="D155" s="20">
        <v>111856716</v>
      </c>
      <c r="E155" s="21">
        <v>111856924</v>
      </c>
      <c r="H155" s="9"/>
      <c r="I155" s="7"/>
      <c r="J155" s="5"/>
    </row>
    <row r="158" spans="1:10">
      <c r="A158" s="1" t="s">
        <v>0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3" t="s">
        <v>784</v>
      </c>
      <c r="B159" s="2"/>
      <c r="C159" s="2"/>
      <c r="D159" s="2"/>
      <c r="E159" s="2"/>
      <c r="F159" s="2"/>
      <c r="G159" s="2"/>
      <c r="H159" s="2"/>
      <c r="I159" s="2"/>
      <c r="J159" s="2"/>
    </row>
    <row r="160" spans="1:10">
      <c r="A160" s="103" t="s">
        <v>0</v>
      </c>
      <c r="B160" s="103" t="s">
        <v>2</v>
      </c>
      <c r="C160" s="103" t="s">
        <v>3</v>
      </c>
      <c r="D160" s="103" t="s">
        <v>4</v>
      </c>
      <c r="E160" s="103" t="s">
        <v>5</v>
      </c>
      <c r="F160" s="105" t="s">
        <v>6</v>
      </c>
      <c r="G160" s="106"/>
      <c r="H160" s="107"/>
      <c r="I160" s="103" t="s">
        <v>7</v>
      </c>
      <c r="J160" s="103" t="s">
        <v>8</v>
      </c>
    </row>
    <row r="161" spans="1:10">
      <c r="A161" s="104"/>
      <c r="B161" s="104"/>
      <c r="C161" s="104"/>
      <c r="D161" s="104"/>
      <c r="E161" s="104"/>
      <c r="F161" s="46" t="s">
        <v>9</v>
      </c>
      <c r="G161" s="46" t="s">
        <v>10</v>
      </c>
      <c r="H161" s="46" t="s">
        <v>11</v>
      </c>
      <c r="I161" s="104"/>
      <c r="J161" s="104"/>
    </row>
    <row r="162" spans="1:10">
      <c r="A162" s="5" t="s">
        <v>805</v>
      </c>
      <c r="B162" s="6">
        <v>44825.75535712963</v>
      </c>
      <c r="C162" s="5" t="s">
        <v>114</v>
      </c>
      <c r="D162" s="11"/>
      <c r="E162" s="8"/>
      <c r="F162" s="9">
        <v>3305.16</v>
      </c>
      <c r="I162" s="7" t="s">
        <v>9</v>
      </c>
      <c r="J162" s="8" t="s">
        <v>114</v>
      </c>
    </row>
    <row r="163" spans="1:10">
      <c r="A163" s="10" t="s">
        <v>15</v>
      </c>
      <c r="B163" s="3"/>
      <c r="C163" s="3"/>
      <c r="D163" s="11"/>
      <c r="E163" s="8"/>
      <c r="H163" s="9"/>
      <c r="I163" s="7"/>
      <c r="J163" s="5"/>
    </row>
    <row r="164" spans="1:10" ht="15.75">
      <c r="A164" s="12" t="s">
        <v>16</v>
      </c>
      <c r="B164" s="12" t="s">
        <v>17</v>
      </c>
      <c r="C164" s="12" t="s">
        <v>18</v>
      </c>
      <c r="D164" s="20">
        <v>111858323</v>
      </c>
      <c r="E164" s="21">
        <v>111864160</v>
      </c>
      <c r="H164" s="9"/>
      <c r="I164" s="7"/>
      <c r="J164" s="5"/>
    </row>
    <row r="167" spans="1:10">
      <c r="A167" s="1" t="s">
        <v>0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3" t="s">
        <v>817</v>
      </c>
      <c r="B168" s="2"/>
      <c r="C168" s="2"/>
      <c r="D168" s="2"/>
      <c r="E168" s="2"/>
      <c r="F168" s="2"/>
      <c r="G168" s="2"/>
      <c r="H168" s="2"/>
      <c r="I168" s="2"/>
      <c r="J168" s="2"/>
    </row>
    <row r="169" spans="1:10">
      <c r="A169" s="103" t="s">
        <v>0</v>
      </c>
      <c r="B169" s="103" t="s">
        <v>2</v>
      </c>
      <c r="C169" s="103" t="s">
        <v>3</v>
      </c>
      <c r="D169" s="103" t="s">
        <v>4</v>
      </c>
      <c r="E169" s="103" t="s">
        <v>5</v>
      </c>
      <c r="F169" s="105" t="s">
        <v>6</v>
      </c>
      <c r="G169" s="106"/>
      <c r="H169" s="107"/>
      <c r="I169" s="103" t="s">
        <v>7</v>
      </c>
      <c r="J169" s="103" t="s">
        <v>8</v>
      </c>
    </row>
    <row r="170" spans="1:10">
      <c r="A170" s="104"/>
      <c r="B170" s="104"/>
      <c r="C170" s="104"/>
      <c r="D170" s="104"/>
      <c r="E170" s="104"/>
      <c r="F170" s="46" t="s">
        <v>9</v>
      </c>
      <c r="G170" s="46" t="s">
        <v>10</v>
      </c>
      <c r="H170" s="46" t="s">
        <v>11</v>
      </c>
      <c r="I170" s="104"/>
      <c r="J170" s="104"/>
    </row>
    <row r="171" spans="1:10">
      <c r="A171" s="5" t="s">
        <v>837</v>
      </c>
      <c r="B171" s="6">
        <v>44826.751029826388</v>
      </c>
      <c r="C171" s="5" t="s">
        <v>114</v>
      </c>
      <c r="D171" s="11"/>
      <c r="E171" s="8"/>
      <c r="F171" s="9">
        <v>1129.95</v>
      </c>
      <c r="I171" s="7" t="s">
        <v>9</v>
      </c>
      <c r="J171" s="8" t="s">
        <v>114</v>
      </c>
    </row>
    <row r="172" spans="1:10">
      <c r="A172" s="10" t="s">
        <v>15</v>
      </c>
      <c r="B172" s="3"/>
      <c r="C172" s="3"/>
      <c r="D172" s="11"/>
      <c r="E172" s="8"/>
      <c r="H172" s="9"/>
      <c r="I172" s="7"/>
      <c r="J172" s="5"/>
    </row>
    <row r="173" spans="1:10" ht="15.75">
      <c r="A173" s="12" t="s">
        <v>16</v>
      </c>
      <c r="B173" s="12" t="s">
        <v>17</v>
      </c>
      <c r="C173" s="12" t="s">
        <v>18</v>
      </c>
      <c r="D173" s="20">
        <v>111866075</v>
      </c>
      <c r="E173" s="21">
        <v>111866206</v>
      </c>
      <c r="H173" s="9"/>
      <c r="I173" s="7"/>
      <c r="J173" s="5"/>
    </row>
    <row r="176" spans="1:10">
      <c r="A176" s="1" t="s">
        <v>0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3" t="s">
        <v>853</v>
      </c>
      <c r="B177" s="2"/>
      <c r="C177" s="2"/>
      <c r="D177" s="2"/>
      <c r="E177" s="2"/>
      <c r="F177" s="2"/>
      <c r="G177" s="2"/>
      <c r="H177" s="2"/>
      <c r="I177" s="2"/>
      <c r="J177" s="2"/>
    </row>
    <row r="178" spans="1:10">
      <c r="A178" s="103" t="s">
        <v>0</v>
      </c>
      <c r="B178" s="103" t="s">
        <v>2</v>
      </c>
      <c r="C178" s="103" t="s">
        <v>3</v>
      </c>
      <c r="D178" s="103" t="s">
        <v>4</v>
      </c>
      <c r="E178" s="103" t="s">
        <v>5</v>
      </c>
      <c r="F178" s="105" t="s">
        <v>6</v>
      </c>
      <c r="G178" s="106"/>
      <c r="H178" s="107"/>
      <c r="I178" s="103" t="s">
        <v>7</v>
      </c>
      <c r="J178" s="103" t="s">
        <v>8</v>
      </c>
    </row>
    <row r="179" spans="1:10">
      <c r="A179" s="104"/>
      <c r="B179" s="104"/>
      <c r="C179" s="104"/>
      <c r="D179" s="104"/>
      <c r="E179" s="104"/>
      <c r="F179" s="46" t="s">
        <v>9</v>
      </c>
      <c r="G179" s="46" t="s">
        <v>10</v>
      </c>
      <c r="H179" s="46" t="s">
        <v>11</v>
      </c>
      <c r="I179" s="104"/>
      <c r="J179" s="104"/>
    </row>
    <row r="180" spans="1:10">
      <c r="A180" s="5" t="s">
        <v>892</v>
      </c>
      <c r="B180" s="6">
        <v>44827.75944105324</v>
      </c>
      <c r="C180" s="5" t="s">
        <v>114</v>
      </c>
      <c r="D180" s="11"/>
      <c r="E180" s="8"/>
      <c r="F180" s="9">
        <v>3193.26</v>
      </c>
      <c r="I180" s="7" t="s">
        <v>9</v>
      </c>
      <c r="J180" s="8" t="s">
        <v>114</v>
      </c>
    </row>
    <row r="181" spans="1:10">
      <c r="A181" s="10" t="s">
        <v>15</v>
      </c>
      <c r="B181" s="3"/>
      <c r="C181" s="3"/>
      <c r="D181" s="11"/>
      <c r="E181" s="8"/>
      <c r="H181" s="9"/>
      <c r="I181" s="7"/>
      <c r="J181" s="5"/>
    </row>
    <row r="182" spans="1:10" ht="15.75">
      <c r="A182" s="12" t="s">
        <v>16</v>
      </c>
      <c r="B182" s="12" t="s">
        <v>17</v>
      </c>
      <c r="C182" s="12" t="s">
        <v>18</v>
      </c>
      <c r="D182" s="20">
        <v>111866076</v>
      </c>
      <c r="E182" s="21">
        <v>111866210</v>
      </c>
      <c r="H182" s="9"/>
      <c r="I182" s="7"/>
      <c r="J182" s="5"/>
    </row>
    <row r="183" spans="1:10">
      <c r="A183" s="5"/>
      <c r="B183" s="6"/>
      <c r="C183" s="5"/>
      <c r="D183" s="11"/>
      <c r="E183" s="8"/>
      <c r="H183" s="9"/>
      <c r="I183" s="7"/>
      <c r="J183" s="5"/>
    </row>
    <row r="184" spans="1:10">
      <c r="A184" s="5"/>
      <c r="B184" s="6"/>
      <c r="C184" s="5"/>
      <c r="D184" s="11"/>
      <c r="E184" s="8"/>
      <c r="H184" s="9"/>
      <c r="I184" s="7"/>
      <c r="J184" s="5"/>
    </row>
    <row r="185" spans="1:10">
      <c r="A185" s="1" t="s">
        <v>0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3" t="s">
        <v>855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103" t="s">
        <v>0</v>
      </c>
      <c r="B187" s="103" t="s">
        <v>2</v>
      </c>
      <c r="C187" s="103" t="s">
        <v>3</v>
      </c>
      <c r="D187" s="103" t="s">
        <v>4</v>
      </c>
      <c r="E187" s="103" t="s">
        <v>5</v>
      </c>
      <c r="F187" s="105" t="s">
        <v>6</v>
      </c>
      <c r="G187" s="106"/>
      <c r="H187" s="107"/>
      <c r="I187" s="103" t="s">
        <v>7</v>
      </c>
      <c r="J187" s="103" t="s">
        <v>8</v>
      </c>
    </row>
    <row r="188" spans="1:10">
      <c r="A188" s="104"/>
      <c r="B188" s="104"/>
      <c r="C188" s="104"/>
      <c r="D188" s="104"/>
      <c r="E188" s="104"/>
      <c r="F188" s="46" t="s">
        <v>9</v>
      </c>
      <c r="G188" s="46" t="s">
        <v>10</v>
      </c>
      <c r="H188" s="46" t="s">
        <v>11</v>
      </c>
      <c r="I188" s="104"/>
      <c r="J188" s="104"/>
    </row>
    <row r="189" spans="1:10">
      <c r="A189" s="5" t="s">
        <v>893</v>
      </c>
      <c r="B189" s="6">
        <v>44828.59010021991</v>
      </c>
      <c r="C189" s="5" t="s">
        <v>114</v>
      </c>
      <c r="D189" s="11"/>
      <c r="E189" s="8"/>
      <c r="F189" s="9">
        <v>2133.48</v>
      </c>
      <c r="I189" s="7" t="s">
        <v>9</v>
      </c>
      <c r="J189" s="8" t="s">
        <v>114</v>
      </c>
    </row>
    <row r="190" spans="1:10">
      <c r="A190" s="10" t="s">
        <v>15</v>
      </c>
      <c r="B190" s="3"/>
      <c r="C190" s="3"/>
      <c r="D190" s="11"/>
      <c r="E190" s="8"/>
      <c r="H190" s="9"/>
      <c r="I190" s="7"/>
      <c r="J190" s="5"/>
    </row>
    <row r="191" spans="1:10" ht="15.75">
      <c r="A191" s="12" t="s">
        <v>16</v>
      </c>
      <c r="B191" s="12" t="s">
        <v>17</v>
      </c>
      <c r="C191" s="12" t="s">
        <v>18</v>
      </c>
      <c r="D191" s="20">
        <v>111867490</v>
      </c>
      <c r="E191" s="21">
        <v>111883179</v>
      </c>
      <c r="H191" s="9"/>
      <c r="I191" s="7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911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103" t="s">
        <v>0</v>
      </c>
      <c r="B196" s="103" t="s">
        <v>2</v>
      </c>
      <c r="C196" s="103" t="s">
        <v>3</v>
      </c>
      <c r="D196" s="103" t="s">
        <v>4</v>
      </c>
      <c r="E196" s="103" t="s">
        <v>5</v>
      </c>
      <c r="F196" s="105" t="s">
        <v>6</v>
      </c>
      <c r="G196" s="106"/>
      <c r="H196" s="107"/>
      <c r="I196" s="103" t="s">
        <v>7</v>
      </c>
      <c r="J196" s="103" t="s">
        <v>8</v>
      </c>
    </row>
    <row r="197" spans="1:10">
      <c r="A197" s="104"/>
      <c r="B197" s="104"/>
      <c r="C197" s="104"/>
      <c r="D197" s="104"/>
      <c r="E197" s="104"/>
      <c r="F197" s="46" t="s">
        <v>9</v>
      </c>
      <c r="G197" s="46" t="s">
        <v>10</v>
      </c>
      <c r="H197" s="46" t="s">
        <v>11</v>
      </c>
      <c r="I197" s="104"/>
      <c r="J197" s="104"/>
    </row>
    <row r="198" spans="1:10">
      <c r="A198" s="5" t="s">
        <v>937</v>
      </c>
      <c r="B198" s="6">
        <v>44830.753153124999</v>
      </c>
      <c r="C198" s="5" t="s">
        <v>114</v>
      </c>
      <c r="D198" s="11"/>
      <c r="E198" s="8"/>
      <c r="F198" s="9">
        <v>1574.12</v>
      </c>
      <c r="I198" s="7" t="s">
        <v>9</v>
      </c>
      <c r="J198" s="8" t="s">
        <v>114</v>
      </c>
    </row>
    <row r="199" spans="1:10">
      <c r="A199" s="10" t="s">
        <v>15</v>
      </c>
      <c r="B199" s="3"/>
      <c r="C199" s="3"/>
      <c r="D199" s="11"/>
      <c r="E199" s="8"/>
      <c r="H199" s="9"/>
      <c r="I199" s="7"/>
      <c r="J199" s="8"/>
    </row>
    <row r="200" spans="1:10" ht="15.75">
      <c r="A200" s="12" t="s">
        <v>16</v>
      </c>
      <c r="B200" s="12" t="s">
        <v>17</v>
      </c>
      <c r="C200" s="12" t="s">
        <v>18</v>
      </c>
      <c r="D200" s="20">
        <v>111889396</v>
      </c>
      <c r="E200" s="21">
        <v>111889476</v>
      </c>
      <c r="H200" s="9"/>
      <c r="I200" s="7"/>
      <c r="J200" s="8"/>
    </row>
    <row r="201" spans="1:10">
      <c r="A201" s="5"/>
      <c r="B201" s="6"/>
      <c r="C201" s="5"/>
      <c r="D201" s="11"/>
      <c r="E201" s="8"/>
      <c r="H201" s="9"/>
      <c r="I201" s="7"/>
      <c r="J201" s="8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952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3" t="s">
        <v>0</v>
      </c>
      <c r="B205" s="103" t="s">
        <v>2</v>
      </c>
      <c r="C205" s="103" t="s">
        <v>3</v>
      </c>
      <c r="D205" s="103" t="s">
        <v>4</v>
      </c>
      <c r="E205" s="103" t="s">
        <v>5</v>
      </c>
      <c r="F205" s="105" t="s">
        <v>6</v>
      </c>
      <c r="G205" s="106"/>
      <c r="H205" s="107"/>
      <c r="I205" s="103" t="s">
        <v>7</v>
      </c>
      <c r="J205" s="103" t="s">
        <v>8</v>
      </c>
    </row>
    <row r="206" spans="1:10">
      <c r="A206" s="104"/>
      <c r="B206" s="104"/>
      <c r="C206" s="104"/>
      <c r="D206" s="104"/>
      <c r="E206" s="104"/>
      <c r="F206" s="46" t="s">
        <v>9</v>
      </c>
      <c r="G206" s="46" t="s">
        <v>10</v>
      </c>
      <c r="H206" s="46" t="s">
        <v>11</v>
      </c>
      <c r="I206" s="104"/>
      <c r="J206" s="104"/>
    </row>
    <row r="207" spans="1:10">
      <c r="A207" s="5" t="s">
        <v>975</v>
      </c>
      <c r="B207" s="6">
        <v>44831.750973946757</v>
      </c>
      <c r="C207" s="5" t="s">
        <v>114</v>
      </c>
      <c r="D207" s="11"/>
      <c r="E207" s="8"/>
      <c r="F207" s="9">
        <v>1638.1</v>
      </c>
      <c r="I207" s="7" t="s">
        <v>9</v>
      </c>
      <c r="J207" s="8" t="s">
        <v>114</v>
      </c>
    </row>
    <row r="208" spans="1:10">
      <c r="A208" s="10" t="s">
        <v>15</v>
      </c>
      <c r="B208" s="3"/>
      <c r="C208" s="3"/>
      <c r="D208" s="11"/>
      <c r="E208" s="8"/>
      <c r="H208" s="9"/>
      <c r="I208" s="7"/>
      <c r="J208" s="5"/>
    </row>
    <row r="209" spans="1:10" ht="15.75">
      <c r="A209" s="12" t="s">
        <v>16</v>
      </c>
      <c r="B209" s="12" t="s">
        <v>17</v>
      </c>
      <c r="C209" s="12" t="s">
        <v>18</v>
      </c>
      <c r="D209" s="20">
        <v>111897308</v>
      </c>
      <c r="E209" s="21">
        <v>111897439</v>
      </c>
      <c r="H209" s="9"/>
      <c r="I209" s="7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990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3" t="s">
        <v>0</v>
      </c>
      <c r="B214" s="103" t="s">
        <v>2</v>
      </c>
      <c r="C214" s="103" t="s">
        <v>3</v>
      </c>
      <c r="D214" s="103" t="s">
        <v>4</v>
      </c>
      <c r="E214" s="103" t="s">
        <v>5</v>
      </c>
      <c r="F214" s="105" t="s">
        <v>6</v>
      </c>
      <c r="G214" s="106"/>
      <c r="H214" s="107"/>
      <c r="I214" s="103" t="s">
        <v>7</v>
      </c>
      <c r="J214" s="103" t="s">
        <v>8</v>
      </c>
    </row>
    <row r="215" spans="1:10">
      <c r="A215" s="104"/>
      <c r="B215" s="104"/>
      <c r="C215" s="104"/>
      <c r="D215" s="104"/>
      <c r="E215" s="104"/>
      <c r="F215" s="46" t="s">
        <v>9</v>
      </c>
      <c r="G215" s="46" t="s">
        <v>10</v>
      </c>
      <c r="H215" s="46" t="s">
        <v>11</v>
      </c>
      <c r="I215" s="104"/>
      <c r="J215" s="104"/>
    </row>
    <row r="216" spans="1:10">
      <c r="A216" s="5" t="s">
        <v>1010</v>
      </c>
      <c r="B216" s="6">
        <v>44832.751307418985</v>
      </c>
      <c r="C216" s="5" t="s">
        <v>114</v>
      </c>
      <c r="D216" s="11"/>
      <c r="E216" s="8"/>
      <c r="F216" s="9">
        <v>1550.77</v>
      </c>
      <c r="I216" s="7" t="s">
        <v>9</v>
      </c>
      <c r="J216" s="8" t="s">
        <v>114</v>
      </c>
    </row>
    <row r="217" spans="1:10">
      <c r="A217" s="10" t="s">
        <v>15</v>
      </c>
      <c r="B217" s="3"/>
      <c r="C217" s="3"/>
      <c r="D217" s="11"/>
      <c r="E217" s="8"/>
      <c r="H217" s="9"/>
      <c r="I217" s="7"/>
      <c r="J217" s="8"/>
    </row>
    <row r="218" spans="1:10" ht="15.75">
      <c r="A218" s="12" t="s">
        <v>16</v>
      </c>
      <c r="B218" s="12" t="s">
        <v>17</v>
      </c>
      <c r="C218" s="12" t="s">
        <v>18</v>
      </c>
      <c r="D218" s="20">
        <v>111905010</v>
      </c>
      <c r="E218" s="21">
        <v>111905575</v>
      </c>
      <c r="H218" s="9"/>
      <c r="I218" s="7"/>
      <c r="J218" s="8"/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1023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103" t="s">
        <v>0</v>
      </c>
      <c r="B223" s="103" t="s">
        <v>2</v>
      </c>
      <c r="C223" s="103" t="s">
        <v>3</v>
      </c>
      <c r="D223" s="103" t="s">
        <v>4</v>
      </c>
      <c r="E223" s="103" t="s">
        <v>5</v>
      </c>
      <c r="F223" s="105" t="s">
        <v>6</v>
      </c>
      <c r="G223" s="106"/>
      <c r="H223" s="107"/>
      <c r="I223" s="103" t="s">
        <v>7</v>
      </c>
      <c r="J223" s="103" t="s">
        <v>8</v>
      </c>
    </row>
    <row r="224" spans="1:10">
      <c r="A224" s="104"/>
      <c r="B224" s="104"/>
      <c r="C224" s="104"/>
      <c r="D224" s="104"/>
      <c r="E224" s="104"/>
      <c r="F224" s="46" t="s">
        <v>9</v>
      </c>
      <c r="G224" s="46" t="s">
        <v>10</v>
      </c>
      <c r="H224" s="46" t="s">
        <v>11</v>
      </c>
      <c r="I224" s="104"/>
      <c r="J224" s="104"/>
    </row>
    <row r="225" spans="1:10">
      <c r="A225" s="5" t="s">
        <v>1045</v>
      </c>
      <c r="B225" s="6">
        <v>44833.751029664352</v>
      </c>
      <c r="C225" s="5" t="s">
        <v>114</v>
      </c>
      <c r="D225" s="11"/>
      <c r="E225" s="8"/>
      <c r="F225" s="9">
        <v>2813.77</v>
      </c>
      <c r="I225" s="7" t="s">
        <v>9</v>
      </c>
      <c r="J225" s="8" t="s">
        <v>114</v>
      </c>
    </row>
    <row r="226" spans="1:10">
      <c r="A226" s="10" t="s">
        <v>15</v>
      </c>
      <c r="B226" s="3"/>
      <c r="C226" s="3"/>
      <c r="D226" s="11"/>
      <c r="E226" s="8"/>
      <c r="H226" s="9"/>
      <c r="I226" s="7"/>
      <c r="J226" s="5"/>
    </row>
    <row r="227" spans="1:10" ht="15.75">
      <c r="A227" s="12" t="s">
        <v>16</v>
      </c>
      <c r="B227" s="12" t="s">
        <v>17</v>
      </c>
      <c r="C227" s="12" t="s">
        <v>18</v>
      </c>
      <c r="D227" s="20">
        <v>111916818</v>
      </c>
      <c r="E227" s="21">
        <v>111920588</v>
      </c>
      <c r="H227" s="9"/>
      <c r="I227" s="7"/>
      <c r="J227" s="5"/>
    </row>
    <row r="230" spans="1:10">
      <c r="A230" s="1" t="s">
        <v>0</v>
      </c>
      <c r="B230" s="2"/>
      <c r="C230" s="2"/>
      <c r="D230" s="2"/>
      <c r="E230" s="2"/>
      <c r="F230" s="2"/>
      <c r="G230" s="2"/>
      <c r="H230" s="2"/>
      <c r="I230" s="2"/>
      <c r="J230" s="2"/>
    </row>
    <row r="231" spans="1:10">
      <c r="A231" s="3" t="s">
        <v>1061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103" t="s">
        <v>0</v>
      </c>
      <c r="B232" s="103" t="s">
        <v>2</v>
      </c>
      <c r="C232" s="103" t="s">
        <v>3</v>
      </c>
      <c r="D232" s="103" t="s">
        <v>4</v>
      </c>
      <c r="E232" s="103" t="s">
        <v>5</v>
      </c>
      <c r="F232" s="105" t="s">
        <v>6</v>
      </c>
      <c r="G232" s="106"/>
      <c r="H232" s="107"/>
      <c r="I232" s="103" t="s">
        <v>7</v>
      </c>
      <c r="J232" s="103" t="s">
        <v>8</v>
      </c>
    </row>
    <row r="233" spans="1:10">
      <c r="A233" s="104"/>
      <c r="B233" s="104"/>
      <c r="C233" s="104"/>
      <c r="D233" s="104"/>
      <c r="E233" s="104"/>
      <c r="F233" s="46" t="s">
        <v>9</v>
      </c>
      <c r="G233" s="46" t="s">
        <v>10</v>
      </c>
      <c r="H233" s="46" t="s">
        <v>11</v>
      </c>
      <c r="I233" s="104"/>
      <c r="J233" s="104"/>
    </row>
    <row r="234" spans="1:10">
      <c r="A234" s="5" t="s">
        <v>1101</v>
      </c>
      <c r="B234" s="6">
        <v>44834.766623078707</v>
      </c>
      <c r="C234" s="5" t="s">
        <v>114</v>
      </c>
      <c r="D234" s="11"/>
      <c r="E234" s="8"/>
      <c r="F234" s="9">
        <v>2152.61</v>
      </c>
      <c r="I234" s="7" t="s">
        <v>9</v>
      </c>
      <c r="J234" s="8" t="s">
        <v>114</v>
      </c>
    </row>
    <row r="235" spans="1:10">
      <c r="A235" s="10" t="s">
        <v>15</v>
      </c>
      <c r="B235" s="3"/>
      <c r="C235" s="3"/>
      <c r="D235" s="11"/>
      <c r="E235" s="8"/>
      <c r="H235" s="9"/>
      <c r="I235" s="5"/>
      <c r="J235" s="5"/>
    </row>
    <row r="236" spans="1:10" ht="15.75">
      <c r="A236" s="12" t="s">
        <v>16</v>
      </c>
      <c r="B236" s="12" t="s">
        <v>17</v>
      </c>
      <c r="C236" s="12" t="s">
        <v>18</v>
      </c>
      <c r="D236" s="20">
        <v>111925703</v>
      </c>
      <c r="E236" s="21">
        <v>111925976</v>
      </c>
      <c r="H236" s="9"/>
      <c r="I236" s="5"/>
      <c r="J236" s="5"/>
    </row>
    <row r="237" spans="1:10">
      <c r="A237" s="5"/>
      <c r="B237" s="6"/>
      <c r="C237" s="5"/>
      <c r="D237" s="11"/>
      <c r="E237" s="8"/>
      <c r="H237" s="9"/>
      <c r="I237" s="5"/>
      <c r="J237" s="5"/>
    </row>
    <row r="238" spans="1:10">
      <c r="A238" s="5"/>
      <c r="B238" s="6"/>
      <c r="C238" s="5"/>
      <c r="D238" s="11"/>
      <c r="E238" s="8"/>
      <c r="H238" s="9"/>
      <c r="I238" s="5"/>
      <c r="J238" s="5"/>
    </row>
    <row r="239" spans="1:10">
      <c r="A239" s="1" t="s">
        <v>0</v>
      </c>
      <c r="B239" s="2"/>
      <c r="C239" s="2"/>
      <c r="D239" s="2"/>
      <c r="E239" s="2"/>
      <c r="F239" s="2"/>
      <c r="G239" s="2"/>
      <c r="H239" s="2"/>
      <c r="I239" s="2"/>
      <c r="J239" s="2"/>
    </row>
    <row r="240" spans="1:10">
      <c r="A240" s="3" t="s">
        <v>1057</v>
      </c>
      <c r="B240" s="2"/>
      <c r="C240" s="2"/>
      <c r="D240" s="2"/>
      <c r="E240" s="2"/>
      <c r="F240" s="2"/>
      <c r="G240" s="2"/>
      <c r="H240" s="2"/>
      <c r="I240" s="2"/>
      <c r="J240" s="2"/>
    </row>
    <row r="241" spans="1:10">
      <c r="A241" s="103" t="s">
        <v>0</v>
      </c>
      <c r="B241" s="103" t="s">
        <v>2</v>
      </c>
      <c r="C241" s="103" t="s">
        <v>3</v>
      </c>
      <c r="D241" s="103" t="s">
        <v>4</v>
      </c>
      <c r="E241" s="103" t="s">
        <v>5</v>
      </c>
      <c r="F241" s="105" t="s">
        <v>6</v>
      </c>
      <c r="G241" s="106"/>
      <c r="H241" s="107"/>
      <c r="I241" s="103" t="s">
        <v>7</v>
      </c>
      <c r="J241" s="103" t="s">
        <v>8</v>
      </c>
    </row>
    <row r="242" spans="1:10">
      <c r="A242" s="104"/>
      <c r="B242" s="104"/>
      <c r="C242" s="104"/>
      <c r="D242" s="104"/>
      <c r="E242" s="104"/>
      <c r="F242" s="46" t="s">
        <v>9</v>
      </c>
      <c r="G242" s="46" t="s">
        <v>10</v>
      </c>
      <c r="H242" s="46" t="s">
        <v>11</v>
      </c>
      <c r="I242" s="104"/>
      <c r="J242" s="104"/>
    </row>
    <row r="243" spans="1:10">
      <c r="A243" s="5" t="s">
        <v>1102</v>
      </c>
      <c r="B243" s="6">
        <v>44835.587896134261</v>
      </c>
      <c r="C243" s="5" t="s">
        <v>114</v>
      </c>
      <c r="D243" s="11"/>
      <c r="E243" s="8"/>
      <c r="F243" s="9">
        <v>2983.28</v>
      </c>
      <c r="I243" s="7" t="s">
        <v>9</v>
      </c>
      <c r="J243" s="8" t="s">
        <v>114</v>
      </c>
    </row>
    <row r="244" spans="1:10">
      <c r="A244" s="10" t="s">
        <v>15</v>
      </c>
      <c r="B244" s="3"/>
      <c r="C244" s="3"/>
      <c r="D244" s="11"/>
      <c r="E244" s="8"/>
      <c r="H244" s="9"/>
      <c r="I244" s="5"/>
      <c r="J244" s="5"/>
    </row>
    <row r="245" spans="1:10" ht="15.75">
      <c r="A245" s="12" t="s">
        <v>16</v>
      </c>
      <c r="B245" s="12" t="s">
        <v>17</v>
      </c>
      <c r="C245" s="12" t="s">
        <v>18</v>
      </c>
      <c r="D245" s="20">
        <v>111925711</v>
      </c>
      <c r="E245" s="21">
        <v>111925977</v>
      </c>
      <c r="H245" s="9"/>
      <c r="I245" s="5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1131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1154</v>
      </c>
      <c r="B252" s="6">
        <v>44837.752059664352</v>
      </c>
      <c r="C252" s="5" t="s">
        <v>114</v>
      </c>
      <c r="D252" s="11"/>
      <c r="E252" s="8"/>
      <c r="F252" s="9">
        <v>2511.37</v>
      </c>
      <c r="I252" s="7" t="s">
        <v>9</v>
      </c>
      <c r="J252" s="8" t="s">
        <v>114</v>
      </c>
    </row>
    <row r="253" spans="1:10">
      <c r="A253" s="5" t="s">
        <v>1154</v>
      </c>
      <c r="B253" s="6">
        <v>44837.752059664352</v>
      </c>
      <c r="C253" s="5" t="s">
        <v>114</v>
      </c>
      <c r="D253" s="11"/>
      <c r="E253" s="8"/>
      <c r="H253" s="9">
        <v>67.400000000000006</v>
      </c>
      <c r="I253" s="5" t="s">
        <v>33</v>
      </c>
      <c r="J253" s="8" t="s">
        <v>114</v>
      </c>
    </row>
    <row r="254" spans="1:10">
      <c r="A254" s="10" t="s">
        <v>15</v>
      </c>
      <c r="B254" s="3"/>
      <c r="C254" s="3"/>
      <c r="D254" s="11"/>
      <c r="E254" s="8"/>
      <c r="H254" s="9"/>
      <c r="I254" s="7"/>
      <c r="J254" s="8"/>
    </row>
    <row r="255" spans="1:10" ht="15.75">
      <c r="A255" s="12" t="s">
        <v>16</v>
      </c>
      <c r="B255" s="12" t="s">
        <v>17</v>
      </c>
      <c r="C255" s="12" t="s">
        <v>18</v>
      </c>
      <c r="D255" s="20">
        <v>111927594</v>
      </c>
      <c r="E255" s="21">
        <v>111927754</v>
      </c>
      <c r="H255" s="9"/>
      <c r="I255" s="7"/>
      <c r="J255" s="8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1170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3" t="s">
        <v>0</v>
      </c>
      <c r="B260" s="103" t="s">
        <v>2</v>
      </c>
      <c r="C260" s="103" t="s">
        <v>3</v>
      </c>
      <c r="D260" s="103" t="s">
        <v>4</v>
      </c>
      <c r="E260" s="103" t="s">
        <v>5</v>
      </c>
      <c r="F260" s="105" t="s">
        <v>6</v>
      </c>
      <c r="G260" s="106"/>
      <c r="H260" s="107"/>
      <c r="I260" s="103" t="s">
        <v>7</v>
      </c>
      <c r="J260" s="103" t="s">
        <v>8</v>
      </c>
    </row>
    <row r="261" spans="1:10">
      <c r="A261" s="104"/>
      <c r="B261" s="104"/>
      <c r="C261" s="104"/>
      <c r="D261" s="104"/>
      <c r="E261" s="104"/>
      <c r="F261" s="46" t="s">
        <v>9</v>
      </c>
      <c r="G261" s="46" t="s">
        <v>10</v>
      </c>
      <c r="H261" s="46" t="s">
        <v>11</v>
      </c>
      <c r="I261" s="104"/>
      <c r="J261" s="104"/>
    </row>
    <row r="262" spans="1:10">
      <c r="A262" s="5" t="s">
        <v>1191</v>
      </c>
      <c r="B262" s="6">
        <v>44838.757145983793</v>
      </c>
      <c r="C262" s="5" t="s">
        <v>114</v>
      </c>
      <c r="D262" s="11"/>
      <c r="E262" s="8"/>
      <c r="F262" s="9">
        <v>1236.8599999999999</v>
      </c>
      <c r="I262" s="7" t="s">
        <v>9</v>
      </c>
      <c r="J262" s="8" t="s">
        <v>114</v>
      </c>
    </row>
    <row r="263" spans="1:10">
      <c r="A263" s="10" t="s">
        <v>15</v>
      </c>
      <c r="B263" s="3"/>
      <c r="C263" s="3"/>
      <c r="D263" s="11"/>
      <c r="E263" s="8"/>
      <c r="H263" s="9"/>
      <c r="I263" s="7"/>
      <c r="J263" s="8"/>
    </row>
    <row r="264" spans="1:10" ht="15.75">
      <c r="A264" s="12" t="s">
        <v>16</v>
      </c>
      <c r="B264" s="12" t="s">
        <v>17</v>
      </c>
      <c r="C264" s="12" t="s">
        <v>18</v>
      </c>
      <c r="D264" s="20">
        <v>111944679</v>
      </c>
      <c r="E264" s="21">
        <v>111951852</v>
      </c>
      <c r="H264" s="9"/>
      <c r="I264" s="7"/>
      <c r="J264" s="8"/>
    </row>
    <row r="267" spans="1:10">
      <c r="A267" s="1" t="s">
        <v>0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3" t="s">
        <v>1205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103" t="s">
        <v>0</v>
      </c>
      <c r="B269" s="103" t="s">
        <v>2</v>
      </c>
      <c r="C269" s="103" t="s">
        <v>3</v>
      </c>
      <c r="D269" s="103" t="s">
        <v>4</v>
      </c>
      <c r="E269" s="103" t="s">
        <v>5</v>
      </c>
      <c r="F269" s="105" t="s">
        <v>6</v>
      </c>
      <c r="G269" s="106"/>
      <c r="H269" s="107"/>
      <c r="I269" s="103" t="s">
        <v>7</v>
      </c>
      <c r="J269" s="103" t="s">
        <v>8</v>
      </c>
    </row>
    <row r="270" spans="1:10">
      <c r="A270" s="104"/>
      <c r="B270" s="104"/>
      <c r="C270" s="104"/>
      <c r="D270" s="104"/>
      <c r="E270" s="104"/>
      <c r="F270" s="46" t="s">
        <v>9</v>
      </c>
      <c r="G270" s="46" t="s">
        <v>10</v>
      </c>
      <c r="H270" s="46" t="s">
        <v>11</v>
      </c>
      <c r="I270" s="104"/>
      <c r="J270" s="104"/>
    </row>
    <row r="271" spans="1:10">
      <c r="A271" s="5" t="s">
        <v>1226</v>
      </c>
      <c r="B271" s="6">
        <v>44839.752862164351</v>
      </c>
      <c r="C271" s="5" t="s">
        <v>114</v>
      </c>
      <c r="D271" s="11"/>
      <c r="E271" s="8"/>
      <c r="F271" s="9">
        <v>2558.9499999999998</v>
      </c>
      <c r="I271" s="7" t="s">
        <v>9</v>
      </c>
      <c r="J271" s="8" t="s">
        <v>114</v>
      </c>
    </row>
    <row r="272" spans="1:10">
      <c r="A272" s="10" t="s">
        <v>15</v>
      </c>
      <c r="B272" s="3"/>
      <c r="C272" s="3"/>
      <c r="D272" s="11"/>
      <c r="E272" s="8"/>
      <c r="H272" s="9"/>
      <c r="I272" s="7"/>
      <c r="J272" s="8"/>
    </row>
    <row r="273" spans="1:10" ht="15.75">
      <c r="A273" s="12" t="s">
        <v>16</v>
      </c>
      <c r="B273" s="12" t="s">
        <v>17</v>
      </c>
      <c r="C273" s="12" t="s">
        <v>18</v>
      </c>
      <c r="D273" s="20">
        <v>111958376</v>
      </c>
      <c r="E273" s="21">
        <v>111958470</v>
      </c>
      <c r="H273" s="9"/>
      <c r="I273" s="7"/>
      <c r="J273" s="8"/>
    </row>
    <row r="276" spans="1:10">
      <c r="A276" s="1" t="s">
        <v>0</v>
      </c>
      <c r="B276" s="2"/>
      <c r="C276" s="2"/>
      <c r="D276" s="2"/>
      <c r="E276" s="2"/>
      <c r="F276" s="2"/>
      <c r="G276" s="2"/>
      <c r="H276" s="2"/>
      <c r="I276" s="2"/>
      <c r="J276" s="2"/>
    </row>
    <row r="277" spans="1:10">
      <c r="A277" s="3" t="s">
        <v>1239</v>
      </c>
      <c r="B277" s="2"/>
      <c r="C277" s="2"/>
      <c r="D277" s="2"/>
      <c r="E277" s="2"/>
      <c r="F277" s="2"/>
      <c r="G277" s="2"/>
      <c r="H277" s="2"/>
      <c r="I277" s="2"/>
      <c r="J277" s="2"/>
    </row>
    <row r="278" spans="1:10">
      <c r="A278" s="103" t="s">
        <v>0</v>
      </c>
      <c r="B278" s="103" t="s">
        <v>2</v>
      </c>
      <c r="C278" s="103" t="s">
        <v>3</v>
      </c>
      <c r="D278" s="103" t="s">
        <v>4</v>
      </c>
      <c r="E278" s="103" t="s">
        <v>5</v>
      </c>
      <c r="F278" s="105" t="s">
        <v>6</v>
      </c>
      <c r="G278" s="106"/>
      <c r="H278" s="107"/>
      <c r="I278" s="103" t="s">
        <v>7</v>
      </c>
      <c r="J278" s="103" t="s">
        <v>8</v>
      </c>
    </row>
    <row r="279" spans="1:10">
      <c r="A279" s="104"/>
      <c r="B279" s="104"/>
      <c r="C279" s="104"/>
      <c r="D279" s="104"/>
      <c r="E279" s="104"/>
      <c r="F279" s="46" t="s">
        <v>9</v>
      </c>
      <c r="G279" s="46" t="s">
        <v>10</v>
      </c>
      <c r="H279" s="46" t="s">
        <v>11</v>
      </c>
      <c r="I279" s="104"/>
      <c r="J279" s="104"/>
    </row>
    <row r="280" spans="1:10">
      <c r="A280" s="5" t="s">
        <v>1259</v>
      </c>
      <c r="B280" s="6">
        <v>44840.752177199072</v>
      </c>
      <c r="C280" s="5" t="s">
        <v>114</v>
      </c>
      <c r="D280" s="11"/>
      <c r="E280" s="8"/>
      <c r="F280" s="9">
        <v>2554.48</v>
      </c>
      <c r="I280" s="7" t="s">
        <v>9</v>
      </c>
      <c r="J280" s="8" t="s">
        <v>114</v>
      </c>
    </row>
    <row r="281" spans="1:10">
      <c r="A281" s="10" t="s">
        <v>15</v>
      </c>
      <c r="B281" s="3"/>
      <c r="C281" s="3"/>
      <c r="D281" s="11"/>
      <c r="E281" s="8"/>
      <c r="H281" s="9"/>
      <c r="I281" s="7"/>
      <c r="J281" s="5"/>
    </row>
    <row r="282" spans="1:10" ht="15.75">
      <c r="A282" s="12" t="s">
        <v>16</v>
      </c>
      <c r="B282" s="12" t="s">
        <v>17</v>
      </c>
      <c r="C282" s="12" t="s">
        <v>18</v>
      </c>
      <c r="D282" s="20">
        <v>111968928</v>
      </c>
      <c r="E282" s="21">
        <v>111969028</v>
      </c>
      <c r="H282" s="9"/>
      <c r="I282" s="7"/>
      <c r="J282" s="5"/>
    </row>
    <row r="285" spans="1:10">
      <c r="A285" s="1" t="s">
        <v>0</v>
      </c>
      <c r="B285" s="2"/>
      <c r="C285" s="2"/>
      <c r="D285" s="2"/>
      <c r="E285" s="2"/>
      <c r="F285" s="2"/>
      <c r="G285" s="2"/>
      <c r="H285" s="2"/>
      <c r="I285" s="2"/>
      <c r="J285" s="2"/>
    </row>
    <row r="286" spans="1:10">
      <c r="A286" s="3" t="s">
        <v>1274</v>
      </c>
      <c r="B286" s="2"/>
      <c r="C286" s="2"/>
      <c r="D286" s="2"/>
      <c r="E286" s="2"/>
      <c r="F286" s="2"/>
      <c r="G286" s="2"/>
      <c r="H286" s="2"/>
      <c r="I286" s="2"/>
      <c r="J286" s="2"/>
    </row>
    <row r="287" spans="1:10">
      <c r="A287" s="103" t="s">
        <v>0</v>
      </c>
      <c r="B287" s="103" t="s">
        <v>2</v>
      </c>
      <c r="C287" s="103" t="s">
        <v>3</v>
      </c>
      <c r="D287" s="103" t="s">
        <v>4</v>
      </c>
      <c r="E287" s="103" t="s">
        <v>5</v>
      </c>
      <c r="F287" s="105" t="s">
        <v>6</v>
      </c>
      <c r="G287" s="106"/>
      <c r="H287" s="107"/>
      <c r="I287" s="103" t="s">
        <v>7</v>
      </c>
      <c r="J287" s="103" t="s">
        <v>8</v>
      </c>
    </row>
    <row r="288" spans="1:10">
      <c r="A288" s="104"/>
      <c r="B288" s="104"/>
      <c r="C288" s="104"/>
      <c r="D288" s="104"/>
      <c r="E288" s="104"/>
      <c r="F288" s="46" t="s">
        <v>9</v>
      </c>
      <c r="G288" s="46" t="s">
        <v>10</v>
      </c>
      <c r="H288" s="46" t="s">
        <v>11</v>
      </c>
      <c r="I288" s="104"/>
      <c r="J288" s="104"/>
    </row>
    <row r="289" spans="1:10">
      <c r="A289" s="5" t="s">
        <v>1311</v>
      </c>
      <c r="B289" s="6">
        <v>44841.751762615742</v>
      </c>
      <c r="C289" s="5" t="s">
        <v>114</v>
      </c>
      <c r="D289" s="11"/>
      <c r="E289" s="8"/>
      <c r="F289" s="9">
        <v>3797.57</v>
      </c>
      <c r="I289" s="7" t="s">
        <v>9</v>
      </c>
      <c r="J289" s="8" t="s">
        <v>114</v>
      </c>
    </row>
    <row r="290" spans="1:10">
      <c r="A290" s="10" t="s">
        <v>15</v>
      </c>
      <c r="B290" s="3"/>
      <c r="C290" s="3"/>
      <c r="D290" s="11"/>
      <c r="E290" s="8"/>
      <c r="H290" s="9"/>
      <c r="I290" s="7"/>
      <c r="J290" s="5"/>
    </row>
    <row r="291" spans="1:10" ht="15.75">
      <c r="A291" s="12" t="s">
        <v>16</v>
      </c>
      <c r="B291" s="12" t="s">
        <v>17</v>
      </c>
      <c r="C291" s="12" t="s">
        <v>18</v>
      </c>
      <c r="D291" s="20">
        <v>111968929</v>
      </c>
      <c r="E291" s="21">
        <v>111969030</v>
      </c>
      <c r="H291" s="9"/>
      <c r="I291" s="7"/>
      <c r="J291" s="5"/>
    </row>
    <row r="292" spans="1:10">
      <c r="A292" s="5"/>
      <c r="B292" s="6"/>
      <c r="C292" s="5"/>
      <c r="D292" s="11"/>
      <c r="E292" s="8"/>
      <c r="H292" s="9"/>
      <c r="I292" s="7"/>
      <c r="J292" s="5"/>
    </row>
    <row r="293" spans="1:10">
      <c r="A293" s="5"/>
      <c r="B293" s="6"/>
      <c r="C293" s="5"/>
      <c r="D293" s="11"/>
      <c r="E293" s="8"/>
      <c r="H293" s="9"/>
      <c r="I293" s="7"/>
      <c r="J293" s="5"/>
    </row>
    <row r="294" spans="1:10">
      <c r="A294" s="1" t="s">
        <v>0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3" t="s">
        <v>1270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103" t="s">
        <v>0</v>
      </c>
      <c r="B296" s="103" t="s">
        <v>2</v>
      </c>
      <c r="C296" s="103" t="s">
        <v>3</v>
      </c>
      <c r="D296" s="103" t="s">
        <v>4</v>
      </c>
      <c r="E296" s="103" t="s">
        <v>5</v>
      </c>
      <c r="F296" s="105" t="s">
        <v>6</v>
      </c>
      <c r="G296" s="106"/>
      <c r="H296" s="107"/>
      <c r="I296" s="103" t="s">
        <v>7</v>
      </c>
      <c r="J296" s="103" t="s">
        <v>8</v>
      </c>
    </row>
    <row r="297" spans="1:10">
      <c r="A297" s="104"/>
      <c r="B297" s="104"/>
      <c r="C297" s="104"/>
      <c r="D297" s="104"/>
      <c r="E297" s="104"/>
      <c r="F297" s="46" t="s">
        <v>9</v>
      </c>
      <c r="G297" s="46" t="s">
        <v>10</v>
      </c>
      <c r="H297" s="46" t="s">
        <v>11</v>
      </c>
      <c r="I297" s="104"/>
      <c r="J297" s="104"/>
    </row>
    <row r="298" spans="1:10">
      <c r="A298" s="5" t="s">
        <v>1312</v>
      </c>
      <c r="B298" s="6">
        <v>44842.596263125</v>
      </c>
      <c r="C298" s="5" t="s">
        <v>114</v>
      </c>
      <c r="D298" s="11"/>
      <c r="E298" s="8"/>
      <c r="F298" s="9">
        <v>3008.48</v>
      </c>
      <c r="I298" s="7" t="s">
        <v>9</v>
      </c>
      <c r="J298" s="8" t="s">
        <v>114</v>
      </c>
    </row>
    <row r="299" spans="1:10">
      <c r="A299" s="5" t="s">
        <v>1312</v>
      </c>
      <c r="B299" s="6">
        <v>44842.596263125</v>
      </c>
      <c r="C299" s="5" t="s">
        <v>114</v>
      </c>
      <c r="D299" s="11"/>
      <c r="E299" s="8"/>
      <c r="H299" s="9">
        <v>58.2</v>
      </c>
      <c r="I299" s="7" t="s">
        <v>1132</v>
      </c>
      <c r="J299" s="8" t="s">
        <v>114</v>
      </c>
    </row>
    <row r="300" spans="1:10">
      <c r="A300" s="10" t="s">
        <v>15</v>
      </c>
      <c r="B300" s="3"/>
      <c r="C300" s="3"/>
      <c r="D300" s="11"/>
      <c r="E300" s="8"/>
      <c r="H300" s="9"/>
      <c r="I300" s="7"/>
      <c r="J300" s="5"/>
    </row>
    <row r="301" spans="1:10" ht="15.75">
      <c r="A301" s="12" t="s">
        <v>16</v>
      </c>
      <c r="B301" s="12" t="s">
        <v>17</v>
      </c>
      <c r="C301" s="12" t="s">
        <v>18</v>
      </c>
      <c r="D301" s="20">
        <v>111976924</v>
      </c>
      <c r="E301" s="21">
        <v>111977113</v>
      </c>
      <c r="H301" s="9"/>
      <c r="I301" s="7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1337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3" t="s">
        <v>0</v>
      </c>
      <c r="B306" s="103" t="s">
        <v>2</v>
      </c>
      <c r="C306" s="103" t="s">
        <v>3</v>
      </c>
      <c r="D306" s="103" t="s">
        <v>4</v>
      </c>
      <c r="E306" s="103" t="s">
        <v>5</v>
      </c>
      <c r="F306" s="105" t="s">
        <v>6</v>
      </c>
      <c r="G306" s="106"/>
      <c r="H306" s="107"/>
      <c r="I306" s="103" t="s">
        <v>7</v>
      </c>
      <c r="J306" s="103" t="s">
        <v>8</v>
      </c>
    </row>
    <row r="307" spans="1:10">
      <c r="A307" s="104"/>
      <c r="B307" s="104"/>
      <c r="C307" s="104"/>
      <c r="D307" s="104"/>
      <c r="E307" s="104"/>
      <c r="F307" s="46" t="s">
        <v>9</v>
      </c>
      <c r="G307" s="46" t="s">
        <v>10</v>
      </c>
      <c r="H307" s="46" t="s">
        <v>11</v>
      </c>
      <c r="I307" s="104"/>
      <c r="J307" s="104"/>
    </row>
    <row r="308" spans="1:10">
      <c r="A308" s="5" t="s">
        <v>1361</v>
      </c>
      <c r="B308" s="6">
        <v>44844.75229596065</v>
      </c>
      <c r="C308" s="5" t="s">
        <v>114</v>
      </c>
      <c r="D308" s="11"/>
      <c r="E308" s="8"/>
      <c r="F308" s="9">
        <v>2193.0300000000002</v>
      </c>
      <c r="I308" s="7" t="s">
        <v>9</v>
      </c>
      <c r="J308" s="8" t="s">
        <v>114</v>
      </c>
    </row>
    <row r="309" spans="1:10">
      <c r="A309" s="10" t="s">
        <v>15</v>
      </c>
      <c r="B309" s="3"/>
      <c r="C309" s="3"/>
      <c r="D309" s="11"/>
      <c r="E309" s="8"/>
      <c r="H309" s="9"/>
      <c r="I309" s="7"/>
      <c r="J309" s="5"/>
    </row>
    <row r="310" spans="1:10" ht="15.75">
      <c r="A310" s="12" t="s">
        <v>16</v>
      </c>
      <c r="B310" s="12" t="s">
        <v>17</v>
      </c>
      <c r="C310" s="12" t="s">
        <v>18</v>
      </c>
      <c r="D310" s="20">
        <v>111983692</v>
      </c>
      <c r="E310" s="21">
        <v>111983745</v>
      </c>
      <c r="H310" s="9"/>
      <c r="I310" s="7"/>
      <c r="J310" s="5"/>
    </row>
    <row r="313" spans="1:10">
      <c r="A313" s="1" t="s">
        <v>0</v>
      </c>
      <c r="B313" s="2"/>
      <c r="C313" s="2"/>
      <c r="D313" s="2"/>
      <c r="E313" s="2"/>
      <c r="F313" s="2"/>
      <c r="G313" s="2"/>
      <c r="H313" s="2"/>
      <c r="I313" s="2"/>
      <c r="J313" s="2"/>
    </row>
    <row r="314" spans="1:10">
      <c r="A314" s="3" t="s">
        <v>1374</v>
      </c>
      <c r="B314" s="2"/>
      <c r="C314" s="2"/>
      <c r="D314" s="2"/>
      <c r="E314" s="2"/>
      <c r="F314" s="2"/>
      <c r="G314" s="2"/>
      <c r="H314" s="2"/>
      <c r="I314" s="2"/>
      <c r="J314" s="2"/>
    </row>
    <row r="315" spans="1:10">
      <c r="A315" s="103" t="s">
        <v>0</v>
      </c>
      <c r="B315" s="103" t="s">
        <v>2</v>
      </c>
      <c r="C315" s="103" t="s">
        <v>3</v>
      </c>
      <c r="D315" s="103" t="s">
        <v>4</v>
      </c>
      <c r="E315" s="103" t="s">
        <v>5</v>
      </c>
      <c r="F315" s="105" t="s">
        <v>6</v>
      </c>
      <c r="G315" s="106"/>
      <c r="H315" s="107"/>
      <c r="I315" s="103" t="s">
        <v>7</v>
      </c>
      <c r="J315" s="103" t="s">
        <v>8</v>
      </c>
    </row>
    <row r="316" spans="1:10">
      <c r="A316" s="104"/>
      <c r="B316" s="104"/>
      <c r="C316" s="104"/>
      <c r="D316" s="104"/>
      <c r="E316" s="104"/>
      <c r="F316" s="46" t="s">
        <v>9</v>
      </c>
      <c r="G316" s="46" t="s">
        <v>10</v>
      </c>
      <c r="H316" s="46" t="s">
        <v>11</v>
      </c>
      <c r="I316" s="104"/>
      <c r="J316" s="104"/>
    </row>
    <row r="317" spans="1:10">
      <c r="A317" s="5" t="s">
        <v>1401</v>
      </c>
      <c r="B317" s="6">
        <v>44845.751479953702</v>
      </c>
      <c r="C317" s="5" t="s">
        <v>114</v>
      </c>
      <c r="D317" s="11"/>
      <c r="E317" s="8"/>
      <c r="F317" s="9">
        <v>3239.98</v>
      </c>
      <c r="I317" s="7" t="s">
        <v>9</v>
      </c>
      <c r="J317" s="8" t="s">
        <v>114</v>
      </c>
    </row>
    <row r="318" spans="1:10">
      <c r="A318" s="5" t="s">
        <v>1401</v>
      </c>
      <c r="B318" s="6">
        <v>44845.751479953702</v>
      </c>
      <c r="C318" s="5" t="s">
        <v>114</v>
      </c>
      <c r="D318" s="11"/>
      <c r="E318" s="8"/>
      <c r="H318" s="9">
        <v>57.1</v>
      </c>
      <c r="I318" s="7" t="s">
        <v>1132</v>
      </c>
      <c r="J318" s="8" t="s">
        <v>114</v>
      </c>
    </row>
    <row r="319" spans="1:10">
      <c r="A319" s="10" t="s">
        <v>15</v>
      </c>
      <c r="B319" s="3"/>
      <c r="C319" s="3"/>
      <c r="D319" s="11"/>
      <c r="E319" s="8"/>
      <c r="H319" s="9"/>
      <c r="I319" s="7"/>
      <c r="J319" s="5"/>
    </row>
    <row r="320" spans="1:10" ht="15.75">
      <c r="A320" s="12" t="s">
        <v>16</v>
      </c>
      <c r="B320" s="12" t="s">
        <v>17</v>
      </c>
      <c r="C320" s="12" t="s">
        <v>18</v>
      </c>
      <c r="D320" s="20">
        <v>111991470</v>
      </c>
      <c r="E320" s="21">
        <v>111991620</v>
      </c>
      <c r="H320" s="9"/>
      <c r="I320" s="7"/>
      <c r="J320" s="5"/>
    </row>
    <row r="323" spans="1:10">
      <c r="A323" s="1" t="s">
        <v>0</v>
      </c>
      <c r="B323" s="2"/>
      <c r="C323" s="2"/>
      <c r="D323" s="2"/>
      <c r="E323" s="2"/>
      <c r="F323" s="2"/>
      <c r="G323" s="2"/>
      <c r="H323" s="2"/>
      <c r="I323" s="2"/>
      <c r="J323" s="2"/>
    </row>
    <row r="324" spans="1:10">
      <c r="A324" s="3" t="s">
        <v>1415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103" t="s">
        <v>0</v>
      </c>
      <c r="B325" s="103" t="s">
        <v>2</v>
      </c>
      <c r="C325" s="103" t="s">
        <v>3</v>
      </c>
      <c r="D325" s="103" t="s">
        <v>4</v>
      </c>
      <c r="E325" s="103" t="s">
        <v>5</v>
      </c>
      <c r="F325" s="105" t="s">
        <v>6</v>
      </c>
      <c r="G325" s="106"/>
      <c r="H325" s="107"/>
      <c r="I325" s="103" t="s">
        <v>7</v>
      </c>
      <c r="J325" s="103" t="s">
        <v>8</v>
      </c>
    </row>
    <row r="326" spans="1:10">
      <c r="A326" s="104"/>
      <c r="B326" s="104"/>
      <c r="C326" s="104"/>
      <c r="D326" s="104"/>
      <c r="E326" s="104"/>
      <c r="F326" s="46" t="s">
        <v>9</v>
      </c>
      <c r="G326" s="46" t="s">
        <v>10</v>
      </c>
      <c r="H326" s="46" t="s">
        <v>11</v>
      </c>
      <c r="I326" s="104"/>
      <c r="J326" s="104"/>
    </row>
    <row r="327" spans="1:10">
      <c r="A327" s="5" t="s">
        <v>1438</v>
      </c>
      <c r="B327" s="6">
        <v>44846.753423807873</v>
      </c>
      <c r="C327" s="5" t="s">
        <v>114</v>
      </c>
      <c r="D327" s="11"/>
      <c r="E327" s="8"/>
      <c r="F327" s="9">
        <v>2031.44</v>
      </c>
      <c r="I327" s="7" t="s">
        <v>9</v>
      </c>
      <c r="J327" s="8" t="s">
        <v>114</v>
      </c>
    </row>
    <row r="328" spans="1:10">
      <c r="A328" s="5" t="s">
        <v>1438</v>
      </c>
      <c r="B328" s="6">
        <v>44846.753423807873</v>
      </c>
      <c r="C328" s="5" t="s">
        <v>114</v>
      </c>
      <c r="D328" s="11"/>
      <c r="E328" s="8"/>
      <c r="H328" s="9">
        <v>21</v>
      </c>
      <c r="I328" s="5" t="s">
        <v>33</v>
      </c>
      <c r="J328" s="8" t="s">
        <v>114</v>
      </c>
    </row>
    <row r="329" spans="1:10">
      <c r="A329" s="10" t="s">
        <v>15</v>
      </c>
      <c r="B329" s="3"/>
      <c r="C329" s="3"/>
      <c r="D329" s="11"/>
      <c r="E329" s="8"/>
      <c r="H329" s="9"/>
      <c r="I329" s="7"/>
      <c r="J329" s="8"/>
    </row>
    <row r="330" spans="1:10" ht="15.75">
      <c r="A330" s="12" t="s">
        <v>16</v>
      </c>
      <c r="B330" s="12" t="s">
        <v>17</v>
      </c>
      <c r="C330" s="12" t="s">
        <v>18</v>
      </c>
      <c r="D330" s="20">
        <v>112000467</v>
      </c>
      <c r="E330" s="21">
        <v>112000601</v>
      </c>
      <c r="H330" s="9"/>
      <c r="I330" s="7"/>
      <c r="J330" s="8"/>
    </row>
    <row r="333" spans="1:10">
      <c r="A333" s="1" t="s">
        <v>0</v>
      </c>
      <c r="B333" s="2"/>
      <c r="C333" s="2"/>
      <c r="D333" s="2"/>
      <c r="E333" s="2"/>
      <c r="F333" s="2"/>
      <c r="G333" s="2"/>
      <c r="H333" s="2"/>
      <c r="I333" s="2"/>
      <c r="J333" s="2"/>
    </row>
    <row r="334" spans="1:10">
      <c r="A334" s="3" t="s">
        <v>1451</v>
      </c>
      <c r="B334" s="2"/>
      <c r="C334" s="2"/>
      <c r="D334" s="2"/>
      <c r="E334" s="2"/>
      <c r="F334" s="2"/>
      <c r="G334" s="2"/>
      <c r="H334" s="2"/>
      <c r="I334" s="2"/>
      <c r="J334" s="2"/>
    </row>
    <row r="335" spans="1:10">
      <c r="A335" s="103" t="s">
        <v>0</v>
      </c>
      <c r="B335" s="103" t="s">
        <v>2</v>
      </c>
      <c r="C335" s="103" t="s">
        <v>3</v>
      </c>
      <c r="D335" s="103" t="s">
        <v>4</v>
      </c>
      <c r="E335" s="103" t="s">
        <v>5</v>
      </c>
      <c r="F335" s="105" t="s">
        <v>6</v>
      </c>
      <c r="G335" s="106"/>
      <c r="H335" s="107"/>
      <c r="I335" s="103" t="s">
        <v>7</v>
      </c>
      <c r="J335" s="103" t="s">
        <v>8</v>
      </c>
    </row>
    <row r="336" spans="1:10">
      <c r="A336" s="104"/>
      <c r="B336" s="104"/>
      <c r="C336" s="104"/>
      <c r="D336" s="104"/>
      <c r="E336" s="104"/>
      <c r="F336" s="46" t="s">
        <v>9</v>
      </c>
      <c r="G336" s="46" t="s">
        <v>10</v>
      </c>
      <c r="H336" s="46" t="s">
        <v>11</v>
      </c>
      <c r="I336" s="104"/>
      <c r="J336" s="104"/>
    </row>
    <row r="337" spans="1:10">
      <c r="A337" s="5" t="s">
        <v>1474</v>
      </c>
      <c r="B337" s="6">
        <v>44847.751791967596</v>
      </c>
      <c r="C337" s="5" t="s">
        <v>114</v>
      </c>
      <c r="D337" s="11"/>
      <c r="E337" s="8"/>
      <c r="F337" s="9">
        <v>2122.46</v>
      </c>
      <c r="I337" s="7" t="s">
        <v>9</v>
      </c>
      <c r="J337" s="8" t="s">
        <v>114</v>
      </c>
    </row>
    <row r="338" spans="1:10">
      <c r="A338" s="5" t="s">
        <v>1474</v>
      </c>
      <c r="B338" s="6">
        <v>44847.751791967596</v>
      </c>
      <c r="C338" s="5" t="s">
        <v>114</v>
      </c>
      <c r="D338" s="11"/>
      <c r="E338" s="8"/>
      <c r="H338" s="9">
        <v>23</v>
      </c>
      <c r="I338" s="5" t="s">
        <v>418</v>
      </c>
      <c r="J338" s="8" t="s">
        <v>114</v>
      </c>
    </row>
    <row r="339" spans="1:10">
      <c r="A339" s="10" t="s">
        <v>15</v>
      </c>
      <c r="B339" s="3"/>
      <c r="C339" s="3"/>
      <c r="D339" s="11"/>
      <c r="E339" s="8"/>
      <c r="H339" s="9"/>
      <c r="I339" s="7"/>
      <c r="J339" s="8"/>
    </row>
    <row r="340" spans="1:10" ht="15.75">
      <c r="A340" s="12" t="s">
        <v>16</v>
      </c>
      <c r="B340" s="12" t="s">
        <v>17</v>
      </c>
      <c r="C340" s="12" t="s">
        <v>18</v>
      </c>
      <c r="D340" s="20">
        <v>112010801</v>
      </c>
      <c r="E340" s="21">
        <v>112010924</v>
      </c>
      <c r="H340" s="9"/>
      <c r="I340" s="7"/>
      <c r="J340" s="8"/>
    </row>
    <row r="343" spans="1:10">
      <c r="A343" s="1" t="s">
        <v>0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3" t="s">
        <v>1496</v>
      </c>
      <c r="B344" s="2"/>
      <c r="C344" s="2"/>
      <c r="D344" s="2"/>
      <c r="E344" s="2"/>
      <c r="F344" s="2"/>
      <c r="G344" s="2"/>
      <c r="H344" s="2"/>
      <c r="I344" s="2"/>
      <c r="J344" s="2"/>
    </row>
    <row r="345" spans="1:10">
      <c r="A345" s="103" t="s">
        <v>0</v>
      </c>
      <c r="B345" s="103" t="s">
        <v>2</v>
      </c>
      <c r="C345" s="103" t="s">
        <v>3</v>
      </c>
      <c r="D345" s="103" t="s">
        <v>4</v>
      </c>
      <c r="E345" s="103" t="s">
        <v>5</v>
      </c>
      <c r="F345" s="105" t="s">
        <v>6</v>
      </c>
      <c r="G345" s="106"/>
      <c r="H345" s="107"/>
      <c r="I345" s="103" t="s">
        <v>7</v>
      </c>
      <c r="J345" s="103" t="s">
        <v>8</v>
      </c>
    </row>
    <row r="346" spans="1:10">
      <c r="A346" s="104"/>
      <c r="B346" s="104"/>
      <c r="C346" s="104"/>
      <c r="D346" s="104"/>
      <c r="E346" s="104"/>
      <c r="F346" s="46" t="s">
        <v>9</v>
      </c>
      <c r="G346" s="46" t="s">
        <v>10</v>
      </c>
      <c r="H346" s="46" t="s">
        <v>11</v>
      </c>
      <c r="I346" s="104"/>
      <c r="J346" s="104"/>
    </row>
    <row r="347" spans="1:10">
      <c r="A347" s="5" t="s">
        <v>1538</v>
      </c>
      <c r="B347" s="6">
        <v>44848.751802858795</v>
      </c>
      <c r="C347" s="5" t="s">
        <v>114</v>
      </c>
      <c r="D347" s="11"/>
      <c r="E347" s="8"/>
      <c r="F347" s="9">
        <v>3104.17</v>
      </c>
      <c r="I347" s="7" t="s">
        <v>9</v>
      </c>
      <c r="J347" s="8" t="s">
        <v>114</v>
      </c>
    </row>
    <row r="348" spans="1:10">
      <c r="A348" s="5" t="s">
        <v>1538</v>
      </c>
      <c r="B348" s="6">
        <v>44848.751802858795</v>
      </c>
      <c r="C348" s="5" t="s">
        <v>114</v>
      </c>
      <c r="D348" s="11"/>
      <c r="E348" s="8"/>
      <c r="H348" s="9">
        <v>69.8</v>
      </c>
      <c r="I348" s="7" t="s">
        <v>1132</v>
      </c>
      <c r="J348" s="8" t="s">
        <v>114</v>
      </c>
    </row>
    <row r="349" spans="1:10">
      <c r="A349" s="10" t="s">
        <v>15</v>
      </c>
      <c r="B349" s="3"/>
      <c r="C349" s="3"/>
      <c r="D349" s="11"/>
      <c r="E349" s="8"/>
      <c r="H349" s="9"/>
      <c r="I349" s="7"/>
      <c r="J349" s="8"/>
    </row>
    <row r="350" spans="1:10" ht="15.75">
      <c r="A350" s="12" t="s">
        <v>16</v>
      </c>
      <c r="B350" s="12" t="s">
        <v>17</v>
      </c>
      <c r="C350" s="12" t="s">
        <v>18</v>
      </c>
      <c r="D350" s="20">
        <v>112010803</v>
      </c>
      <c r="E350" s="21">
        <v>112010925</v>
      </c>
      <c r="H350" s="9"/>
      <c r="I350" s="7"/>
      <c r="J350" s="8"/>
    </row>
    <row r="351" spans="1:10">
      <c r="A351" s="5"/>
      <c r="B351" s="6"/>
      <c r="C351" s="5"/>
      <c r="D351" s="11"/>
      <c r="E351" s="8"/>
      <c r="H351" s="9"/>
      <c r="I351" s="7"/>
      <c r="J351" s="8"/>
    </row>
    <row r="352" spans="1:10">
      <c r="A352" s="5"/>
      <c r="B352" s="6"/>
      <c r="C352" s="5"/>
      <c r="D352" s="11"/>
      <c r="E352" s="8"/>
      <c r="H352" s="9"/>
      <c r="I352" s="7"/>
      <c r="J352" s="8"/>
    </row>
    <row r="353" spans="1:10">
      <c r="A353" s="1" t="s">
        <v>0</v>
      </c>
      <c r="B353" s="2"/>
      <c r="C353" s="2"/>
      <c r="D353" s="2"/>
      <c r="E353" s="2"/>
      <c r="F353" s="2"/>
      <c r="G353" s="2"/>
      <c r="H353" s="2"/>
      <c r="I353" s="2"/>
      <c r="J353" s="2"/>
    </row>
    <row r="354" spans="1:10">
      <c r="A354" s="3" t="s">
        <v>1491</v>
      </c>
      <c r="B354" s="2"/>
      <c r="C354" s="2"/>
      <c r="D354" s="2"/>
      <c r="E354" s="2"/>
      <c r="F354" s="2"/>
      <c r="G354" s="2"/>
      <c r="H354" s="2"/>
      <c r="I354" s="2"/>
      <c r="J354" s="2"/>
    </row>
    <row r="355" spans="1:10">
      <c r="A355" s="103" t="s">
        <v>0</v>
      </c>
      <c r="B355" s="103" t="s">
        <v>2</v>
      </c>
      <c r="C355" s="103" t="s">
        <v>3</v>
      </c>
      <c r="D355" s="103" t="s">
        <v>4</v>
      </c>
      <c r="E355" s="103" t="s">
        <v>5</v>
      </c>
      <c r="F355" s="105" t="s">
        <v>6</v>
      </c>
      <c r="G355" s="106"/>
      <c r="H355" s="107"/>
      <c r="I355" s="103" t="s">
        <v>7</v>
      </c>
      <c r="J355" s="103" t="s">
        <v>8</v>
      </c>
    </row>
    <row r="356" spans="1:10">
      <c r="A356" s="104"/>
      <c r="B356" s="104"/>
      <c r="C356" s="104"/>
      <c r="D356" s="104"/>
      <c r="E356" s="104"/>
      <c r="F356" s="46" t="s">
        <v>9</v>
      </c>
      <c r="G356" s="46" t="s">
        <v>10</v>
      </c>
      <c r="H356" s="46" t="s">
        <v>11</v>
      </c>
      <c r="I356" s="104"/>
      <c r="J356" s="104"/>
    </row>
    <row r="357" spans="1:10">
      <c r="A357" s="5" t="s">
        <v>1539</v>
      </c>
      <c r="B357" s="6">
        <v>44849.598694583336</v>
      </c>
      <c r="C357" s="5" t="s">
        <v>114</v>
      </c>
      <c r="D357" s="11"/>
      <c r="E357" s="8"/>
      <c r="F357" s="9">
        <v>3012.61</v>
      </c>
      <c r="I357" s="7" t="s">
        <v>9</v>
      </c>
      <c r="J357" s="8" t="s">
        <v>114</v>
      </c>
    </row>
    <row r="358" spans="1:10">
      <c r="A358" s="5" t="s">
        <v>1539</v>
      </c>
      <c r="B358" s="6">
        <v>44849.598694583336</v>
      </c>
      <c r="C358" s="5" t="s">
        <v>114</v>
      </c>
      <c r="D358" s="11"/>
      <c r="E358" s="8"/>
      <c r="H358" s="9">
        <v>107.2</v>
      </c>
      <c r="I358" s="7" t="s">
        <v>1132</v>
      </c>
      <c r="J358" s="8" t="s">
        <v>114</v>
      </c>
    </row>
    <row r="359" spans="1:10">
      <c r="A359" s="10" t="s">
        <v>15</v>
      </c>
      <c r="B359" s="3"/>
      <c r="C359" s="3"/>
      <c r="D359" s="11"/>
      <c r="E359" s="8"/>
      <c r="H359" s="9"/>
      <c r="I359" s="7"/>
      <c r="J359" s="8"/>
    </row>
    <row r="360" spans="1:10" ht="15.75">
      <c r="A360" s="12" t="s">
        <v>16</v>
      </c>
      <c r="B360" s="12" t="s">
        <v>17</v>
      </c>
      <c r="C360" s="12" t="s">
        <v>18</v>
      </c>
      <c r="D360" s="20">
        <v>112020946</v>
      </c>
      <c r="E360" s="21">
        <v>112021013</v>
      </c>
      <c r="H360" s="9"/>
      <c r="I360" s="7"/>
      <c r="J360" s="8"/>
    </row>
    <row r="363" spans="1:10">
      <c r="A363" s="1" t="s">
        <v>0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3" t="s">
        <v>1564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103" t="s">
        <v>0</v>
      </c>
      <c r="B365" s="103" t="s">
        <v>2</v>
      </c>
      <c r="C365" s="103" t="s">
        <v>3</v>
      </c>
      <c r="D365" s="103" t="s">
        <v>4</v>
      </c>
      <c r="E365" s="103" t="s">
        <v>5</v>
      </c>
      <c r="F365" s="105" t="s">
        <v>6</v>
      </c>
      <c r="G365" s="106"/>
      <c r="H365" s="107"/>
      <c r="I365" s="103" t="s">
        <v>7</v>
      </c>
      <c r="J365" s="103" t="s">
        <v>8</v>
      </c>
    </row>
    <row r="366" spans="1:10">
      <c r="A366" s="104"/>
      <c r="B366" s="104"/>
      <c r="C366" s="104"/>
      <c r="D366" s="104"/>
      <c r="E366" s="104"/>
      <c r="F366" s="46" t="s">
        <v>9</v>
      </c>
      <c r="G366" s="46" t="s">
        <v>10</v>
      </c>
      <c r="H366" s="46" t="s">
        <v>11</v>
      </c>
      <c r="I366" s="104"/>
      <c r="J366" s="104"/>
    </row>
    <row r="367" spans="1:10">
      <c r="A367" s="5" t="s">
        <v>1588</v>
      </c>
      <c r="B367" s="6">
        <v>44851.751854085647</v>
      </c>
      <c r="C367" s="5" t="s">
        <v>114</v>
      </c>
      <c r="D367" s="11"/>
      <c r="E367" s="8"/>
      <c r="F367" s="9">
        <v>1253.75</v>
      </c>
      <c r="I367" s="7" t="s">
        <v>9</v>
      </c>
      <c r="J367" s="8" t="s">
        <v>114</v>
      </c>
    </row>
    <row r="368" spans="1:10">
      <c r="A368" s="10" t="s">
        <v>15</v>
      </c>
      <c r="B368" s="3"/>
      <c r="C368" s="3"/>
      <c r="D368" s="11"/>
      <c r="E368" s="8"/>
      <c r="H368" s="9"/>
      <c r="I368" s="7"/>
      <c r="J368" s="5"/>
    </row>
    <row r="369" spans="1:10" ht="15.75">
      <c r="A369" s="12" t="s">
        <v>16</v>
      </c>
      <c r="B369" s="12" t="s">
        <v>17</v>
      </c>
      <c r="C369" s="12" t="s">
        <v>18</v>
      </c>
      <c r="D369" s="20">
        <v>112026478</v>
      </c>
      <c r="E369" s="21">
        <v>112028009</v>
      </c>
      <c r="H369" s="9"/>
      <c r="I369" s="7"/>
      <c r="J369" s="5"/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1603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103" t="s">
        <v>0</v>
      </c>
      <c r="B374" s="103" t="s">
        <v>2</v>
      </c>
      <c r="C374" s="103" t="s">
        <v>3</v>
      </c>
      <c r="D374" s="103" t="s">
        <v>4</v>
      </c>
      <c r="E374" s="103" t="s">
        <v>5</v>
      </c>
      <c r="F374" s="105" t="s">
        <v>6</v>
      </c>
      <c r="G374" s="106"/>
      <c r="H374" s="107"/>
      <c r="I374" s="103" t="s">
        <v>7</v>
      </c>
      <c r="J374" s="103" t="s">
        <v>8</v>
      </c>
    </row>
    <row r="375" spans="1:10">
      <c r="A375" s="104"/>
      <c r="B375" s="104"/>
      <c r="C375" s="104"/>
      <c r="D375" s="104"/>
      <c r="E375" s="104"/>
      <c r="F375" s="46" t="s">
        <v>9</v>
      </c>
      <c r="G375" s="46" t="s">
        <v>10</v>
      </c>
      <c r="H375" s="46" t="s">
        <v>11</v>
      </c>
      <c r="I375" s="104"/>
      <c r="J375" s="104"/>
    </row>
    <row r="376" spans="1:10">
      <c r="A376" s="5" t="s">
        <v>1626</v>
      </c>
      <c r="B376" s="6">
        <v>44852.756324780094</v>
      </c>
      <c r="C376" s="5" t="s">
        <v>114</v>
      </c>
      <c r="D376" s="11"/>
      <c r="E376" s="8"/>
      <c r="F376" s="9">
        <v>3583.4</v>
      </c>
      <c r="I376" s="7" t="s">
        <v>9</v>
      </c>
      <c r="J376" s="8" t="s">
        <v>114</v>
      </c>
    </row>
    <row r="377" spans="1:10">
      <c r="A377" s="10" t="s">
        <v>15</v>
      </c>
      <c r="B377" s="3"/>
      <c r="C377" s="3"/>
      <c r="D377" s="11"/>
      <c r="E377" s="8"/>
      <c r="F377" s="7"/>
      <c r="G377" s="5"/>
      <c r="H377" s="9"/>
      <c r="I377" s="5"/>
      <c r="J377" s="7"/>
    </row>
    <row r="378" spans="1:10">
      <c r="A378" s="12" t="s">
        <v>16</v>
      </c>
      <c r="B378" s="12" t="s">
        <v>17</v>
      </c>
      <c r="C378" s="12" t="s">
        <v>18</v>
      </c>
      <c r="D378" s="11"/>
      <c r="E378" s="8"/>
      <c r="F378" s="7"/>
      <c r="G378" s="5"/>
      <c r="H378" s="9"/>
      <c r="I378" s="5"/>
      <c r="J378" s="7"/>
    </row>
  </sheetData>
  <mergeCells count="320">
    <mergeCell ref="A365:A366"/>
    <mergeCell ref="B365:B366"/>
    <mergeCell ref="C365:C366"/>
    <mergeCell ref="D365:D366"/>
    <mergeCell ref="E365:E366"/>
    <mergeCell ref="F365:H365"/>
    <mergeCell ref="I365:I366"/>
    <mergeCell ref="J365:J366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I335:I336"/>
    <mergeCell ref="J335:J336"/>
    <mergeCell ref="A335:A336"/>
    <mergeCell ref="B335:B336"/>
    <mergeCell ref="C335:C336"/>
    <mergeCell ref="D335:D336"/>
    <mergeCell ref="E335:E336"/>
    <mergeCell ref="F335:H335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287:I288"/>
    <mergeCell ref="J287:J288"/>
    <mergeCell ref="A287:A288"/>
    <mergeCell ref="B287:B288"/>
    <mergeCell ref="C287:C288"/>
    <mergeCell ref="D287:D288"/>
    <mergeCell ref="E287:E288"/>
    <mergeCell ref="F287:H287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J187:J188"/>
    <mergeCell ref="I187:I188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I196:I197"/>
    <mergeCell ref="J196:J197"/>
    <mergeCell ref="A196:A197"/>
    <mergeCell ref="B196:B197"/>
    <mergeCell ref="C196:C197"/>
    <mergeCell ref="D196:D197"/>
    <mergeCell ref="E196:E197"/>
    <mergeCell ref="F196:H196"/>
    <mergeCell ref="A205:A206"/>
    <mergeCell ref="B205:B206"/>
    <mergeCell ref="C205:C206"/>
    <mergeCell ref="D205:D206"/>
    <mergeCell ref="E205:E206"/>
    <mergeCell ref="F205:H205"/>
    <mergeCell ref="I178:I179"/>
    <mergeCell ref="I205:I206"/>
    <mergeCell ref="J178:J179"/>
    <mergeCell ref="A187:A188"/>
    <mergeCell ref="B187:B188"/>
    <mergeCell ref="F178:H178"/>
    <mergeCell ref="I142:I143"/>
    <mergeCell ref="A160:A161"/>
    <mergeCell ref="B160:B161"/>
    <mergeCell ref="C160:C161"/>
    <mergeCell ref="D160:D161"/>
    <mergeCell ref="E160:E161"/>
    <mergeCell ref="F160:H160"/>
    <mergeCell ref="I160:I161"/>
    <mergeCell ref="A151:A152"/>
    <mergeCell ref="B151:B152"/>
    <mergeCell ref="C151:C152"/>
    <mergeCell ref="D151:D152"/>
    <mergeCell ref="E151:E152"/>
    <mergeCell ref="F151:H151"/>
    <mergeCell ref="I151:I152"/>
    <mergeCell ref="C187:C188"/>
    <mergeCell ref="D187:D188"/>
    <mergeCell ref="E187:E188"/>
    <mergeCell ref="F187:H187"/>
    <mergeCell ref="A169:A170"/>
    <mergeCell ref="F124:H124"/>
    <mergeCell ref="I124:I125"/>
    <mergeCell ref="J124:J125"/>
    <mergeCell ref="A124:A125"/>
    <mergeCell ref="B124:B125"/>
    <mergeCell ref="C124:C125"/>
    <mergeCell ref="D124:D125"/>
    <mergeCell ref="E124:E125"/>
    <mergeCell ref="A178:A179"/>
    <mergeCell ref="B178:B179"/>
    <mergeCell ref="C178:C179"/>
    <mergeCell ref="D178:D179"/>
    <mergeCell ref="E178:E179"/>
    <mergeCell ref="J151:J152"/>
    <mergeCell ref="I133:I134"/>
    <mergeCell ref="J133:J134"/>
    <mergeCell ref="A133:A134"/>
    <mergeCell ref="B133:B134"/>
    <mergeCell ref="C133:C134"/>
    <mergeCell ref="D133:D134"/>
    <mergeCell ref="E133:E134"/>
    <mergeCell ref="F133:H133"/>
    <mergeCell ref="F58:H58"/>
    <mergeCell ref="I58:I59"/>
    <mergeCell ref="J58:J59"/>
    <mergeCell ref="A58:A59"/>
    <mergeCell ref="B58:B59"/>
    <mergeCell ref="C58:C59"/>
    <mergeCell ref="D58:D59"/>
    <mergeCell ref="E58:E59"/>
    <mergeCell ref="I77:I78"/>
    <mergeCell ref="J77:J78"/>
    <mergeCell ref="A77:A78"/>
    <mergeCell ref="B77:B78"/>
    <mergeCell ref="C77:C78"/>
    <mergeCell ref="D77:D78"/>
    <mergeCell ref="E77:E78"/>
    <mergeCell ref="F77:H77"/>
    <mergeCell ref="I67:I68"/>
    <mergeCell ref="J67:J68"/>
    <mergeCell ref="A67:A68"/>
    <mergeCell ref="B67:B68"/>
    <mergeCell ref="C67:C68"/>
    <mergeCell ref="D67:D68"/>
    <mergeCell ref="E67:E68"/>
    <mergeCell ref="F67:H67"/>
    <mergeCell ref="I3:I4"/>
    <mergeCell ref="J3:J4"/>
    <mergeCell ref="A3:A4"/>
    <mergeCell ref="B3:B4"/>
    <mergeCell ref="C3:C4"/>
    <mergeCell ref="D3:D4"/>
    <mergeCell ref="E3:E4"/>
    <mergeCell ref="F3:H3"/>
    <mergeCell ref="I49:I50"/>
    <mergeCell ref="J49:J50"/>
    <mergeCell ref="A49:A50"/>
    <mergeCell ref="B49:B50"/>
    <mergeCell ref="C49:C50"/>
    <mergeCell ref="D49:D50"/>
    <mergeCell ref="E49:E50"/>
    <mergeCell ref="F49:H49"/>
    <mergeCell ref="A12:A13"/>
    <mergeCell ref="B12:B13"/>
    <mergeCell ref="C12:C13"/>
    <mergeCell ref="D12:D13"/>
    <mergeCell ref="E12:E13"/>
    <mergeCell ref="F12:H12"/>
    <mergeCell ref="I12:I13"/>
    <mergeCell ref="J12:J13"/>
    <mergeCell ref="A21:A22"/>
    <mergeCell ref="B21:B22"/>
    <mergeCell ref="C21:C22"/>
    <mergeCell ref="D21:D22"/>
    <mergeCell ref="E21:E22"/>
    <mergeCell ref="F40:H40"/>
    <mergeCell ref="I40:I41"/>
    <mergeCell ref="J40:J41"/>
    <mergeCell ref="A40:A41"/>
    <mergeCell ref="B40:B41"/>
    <mergeCell ref="C40:C41"/>
    <mergeCell ref="D40:D41"/>
    <mergeCell ref="E40:E41"/>
    <mergeCell ref="F21:H21"/>
    <mergeCell ref="I21:I22"/>
    <mergeCell ref="J21:J22"/>
    <mergeCell ref="I87:I88"/>
    <mergeCell ref="J87:J88"/>
    <mergeCell ref="A87:A88"/>
    <mergeCell ref="B87:B88"/>
    <mergeCell ref="C87:C88"/>
    <mergeCell ref="D87:D88"/>
    <mergeCell ref="E87:E88"/>
    <mergeCell ref="F87:H87"/>
    <mergeCell ref="I96:I97"/>
    <mergeCell ref="J96:J97"/>
    <mergeCell ref="A96:A97"/>
    <mergeCell ref="B96:B97"/>
    <mergeCell ref="C96:C97"/>
    <mergeCell ref="D96:D97"/>
    <mergeCell ref="E96:E97"/>
    <mergeCell ref="F96:H96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115:I116"/>
    <mergeCell ref="J115:J116"/>
    <mergeCell ref="A115:A116"/>
    <mergeCell ref="B115:B116"/>
    <mergeCell ref="C115:C116"/>
    <mergeCell ref="D115:D116"/>
    <mergeCell ref="E115:E116"/>
    <mergeCell ref="F115:H115"/>
    <mergeCell ref="D169:D170"/>
    <mergeCell ref="E169:E170"/>
    <mergeCell ref="F169:H169"/>
    <mergeCell ref="J160:J161"/>
    <mergeCell ref="J142:J143"/>
    <mergeCell ref="A142:A143"/>
    <mergeCell ref="B142:B143"/>
    <mergeCell ref="C142:C143"/>
    <mergeCell ref="D142:D143"/>
    <mergeCell ref="E142:E143"/>
    <mergeCell ref="F142:H142"/>
    <mergeCell ref="I169:I170"/>
    <mergeCell ref="J169:J170"/>
    <mergeCell ref="B169:B170"/>
    <mergeCell ref="C169:C170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J205:J206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78:I279"/>
    <mergeCell ref="J278:J279"/>
    <mergeCell ref="A278:A279"/>
    <mergeCell ref="B278:B279"/>
    <mergeCell ref="C278:C279"/>
    <mergeCell ref="D278:D279"/>
    <mergeCell ref="E278:E279"/>
    <mergeCell ref="F278:H278"/>
    <mergeCell ref="I374:I375"/>
    <mergeCell ref="J374:J375"/>
    <mergeCell ref="A374:A375"/>
    <mergeCell ref="B374:B375"/>
    <mergeCell ref="C374:C375"/>
    <mergeCell ref="D374:D375"/>
    <mergeCell ref="E374:E375"/>
    <mergeCell ref="F374:H374"/>
    <mergeCell ref="A315:A316"/>
    <mergeCell ref="B315:B316"/>
    <mergeCell ref="C315:C316"/>
    <mergeCell ref="D315:D316"/>
    <mergeCell ref="E315:E316"/>
    <mergeCell ref="F315:H315"/>
    <mergeCell ref="I315:I316"/>
    <mergeCell ref="J315:J316"/>
    <mergeCell ref="A355:A356"/>
    <mergeCell ref="B355:B356"/>
    <mergeCell ref="C355:C356"/>
    <mergeCell ref="D355:D356"/>
    <mergeCell ref="E355:E356"/>
    <mergeCell ref="F355:H355"/>
    <mergeCell ref="I355:I356"/>
    <mergeCell ref="J355:J35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6F23-FCFF-48B6-9CD0-736375D57507}">
  <sheetPr>
    <tabColor theme="9"/>
  </sheetPr>
  <dimension ref="A1:J389"/>
  <sheetViews>
    <sheetView topLeftCell="A372" workbookViewId="0">
      <selection activeCell="E374" sqref="E37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115</v>
      </c>
      <c r="B5" s="6">
        <v>44805.756157511576</v>
      </c>
      <c r="C5" s="5" t="s">
        <v>116</v>
      </c>
      <c r="D5" s="11"/>
      <c r="E5" s="8"/>
      <c r="F5" s="9">
        <v>3299.02</v>
      </c>
      <c r="I5" s="7" t="s">
        <v>9</v>
      </c>
      <c r="J5" s="8" t="s">
        <v>116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111734580</v>
      </c>
      <c r="E7" s="21">
        <v>111734720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235</v>
      </c>
      <c r="B14" s="6">
        <v>44806.75688346065</v>
      </c>
      <c r="C14" s="5" t="s">
        <v>116</v>
      </c>
      <c r="D14" s="11"/>
      <c r="E14" s="8"/>
      <c r="F14" s="9">
        <v>4748.04</v>
      </c>
      <c r="I14" s="7" t="s">
        <v>9</v>
      </c>
      <c r="J14" s="8" t="s">
        <v>116</v>
      </c>
    </row>
    <row r="15" spans="1:10">
      <c r="A15" s="5" t="s">
        <v>235</v>
      </c>
      <c r="B15" s="6">
        <v>44806.75688346065</v>
      </c>
      <c r="C15" s="5" t="s">
        <v>116</v>
      </c>
      <c r="D15" s="11"/>
      <c r="E15" s="8"/>
      <c r="H15" s="9">
        <v>154</v>
      </c>
      <c r="I15" s="5" t="s">
        <v>33</v>
      </c>
      <c r="J15" s="8" t="s">
        <v>116</v>
      </c>
    </row>
    <row r="16" spans="1:10">
      <c r="A16" s="10" t="s">
        <v>15</v>
      </c>
      <c r="B16" s="3"/>
      <c r="C16" s="3"/>
      <c r="D16" s="11"/>
      <c r="E16" s="8"/>
      <c r="G16" s="9"/>
      <c r="I16" s="7"/>
      <c r="J16" s="8"/>
    </row>
    <row r="17" spans="1:10" ht="15.75">
      <c r="A17" s="12" t="s">
        <v>16</v>
      </c>
      <c r="B17" s="12" t="s">
        <v>17</v>
      </c>
      <c r="C17" s="12" t="s">
        <v>18</v>
      </c>
      <c r="D17" s="20">
        <v>111734582</v>
      </c>
      <c r="E17" s="21">
        <v>111734722</v>
      </c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159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3" t="s">
        <v>0</v>
      </c>
      <c r="B22" s="103" t="s">
        <v>2</v>
      </c>
      <c r="C22" s="103" t="s">
        <v>3</v>
      </c>
      <c r="D22" s="103" t="s">
        <v>4</v>
      </c>
      <c r="E22" s="103" t="s">
        <v>5</v>
      </c>
      <c r="F22" s="105" t="s">
        <v>6</v>
      </c>
      <c r="G22" s="106"/>
      <c r="H22" s="107"/>
      <c r="I22" s="103" t="s">
        <v>7</v>
      </c>
      <c r="J22" s="103" t="s">
        <v>8</v>
      </c>
    </row>
    <row r="23" spans="1:10">
      <c r="A23" s="104"/>
      <c r="B23" s="104"/>
      <c r="C23" s="104"/>
      <c r="D23" s="104"/>
      <c r="E23" s="104"/>
      <c r="F23" s="4" t="s">
        <v>9</v>
      </c>
      <c r="G23" s="4" t="s">
        <v>10</v>
      </c>
      <c r="H23" s="4" t="s">
        <v>11</v>
      </c>
      <c r="I23" s="104"/>
      <c r="J23" s="104"/>
    </row>
    <row r="24" spans="1:10">
      <c r="A24" s="5" t="s">
        <v>236</v>
      </c>
      <c r="B24" s="6">
        <v>44807.565422372689</v>
      </c>
      <c r="C24" s="5" t="s">
        <v>116</v>
      </c>
      <c r="D24" s="11"/>
      <c r="E24" s="8"/>
      <c r="F24" s="9">
        <v>3917.9</v>
      </c>
      <c r="I24" s="7" t="s">
        <v>9</v>
      </c>
      <c r="J24" s="8" t="s">
        <v>116</v>
      </c>
    </row>
    <row r="25" spans="1:10">
      <c r="A25" s="5" t="s">
        <v>236</v>
      </c>
      <c r="B25" s="6">
        <v>44807.565422372689</v>
      </c>
      <c r="C25" s="5" t="s">
        <v>116</v>
      </c>
      <c r="D25" s="11"/>
      <c r="E25" s="8"/>
      <c r="H25" s="9">
        <v>273.22000000000003</v>
      </c>
      <c r="I25" s="5" t="s">
        <v>33</v>
      </c>
      <c r="J25" s="8" t="s">
        <v>116</v>
      </c>
    </row>
    <row r="26" spans="1:10">
      <c r="A26" s="10" t="s">
        <v>15</v>
      </c>
      <c r="B26" s="3"/>
      <c r="C26" s="3"/>
      <c r="D26" s="11"/>
      <c r="E26" s="8"/>
      <c r="G26" s="9"/>
      <c r="I26" s="7"/>
      <c r="J26" s="8"/>
    </row>
    <row r="27" spans="1:10" ht="15.75">
      <c r="A27" s="12" t="s">
        <v>16</v>
      </c>
      <c r="B27" s="12" t="s">
        <v>17</v>
      </c>
      <c r="C27" s="12" t="s">
        <v>18</v>
      </c>
      <c r="D27" s="20">
        <v>111764751</v>
      </c>
      <c r="E27" s="21">
        <v>111764930</v>
      </c>
      <c r="H27" s="9"/>
      <c r="I27" s="7"/>
      <c r="J27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260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27" t="s">
        <v>0</v>
      </c>
      <c r="B32" s="27" t="s">
        <v>2</v>
      </c>
      <c r="C32" s="27" t="s">
        <v>3</v>
      </c>
      <c r="D32" s="27" t="s">
        <v>4</v>
      </c>
      <c r="E32" s="27" t="s">
        <v>5</v>
      </c>
      <c r="F32" s="29" t="s">
        <v>6</v>
      </c>
      <c r="G32" s="30"/>
      <c r="H32" s="31"/>
      <c r="I32" s="27" t="s">
        <v>7</v>
      </c>
      <c r="J32" s="27" t="s">
        <v>8</v>
      </c>
    </row>
    <row r="33" spans="1:10">
      <c r="A33" s="28"/>
      <c r="B33" s="28"/>
      <c r="C33" s="28"/>
      <c r="D33" s="28"/>
      <c r="E33" s="28"/>
      <c r="F33" s="4" t="s">
        <v>9</v>
      </c>
      <c r="G33" s="4" t="s">
        <v>10</v>
      </c>
      <c r="H33" s="4" t="s">
        <v>11</v>
      </c>
      <c r="I33" s="28"/>
      <c r="J33" s="28"/>
    </row>
    <row r="34" spans="1:10">
      <c r="A34" s="5" t="s">
        <v>291</v>
      </c>
      <c r="B34" s="6">
        <v>44809.755492893521</v>
      </c>
      <c r="C34" s="5" t="s">
        <v>116</v>
      </c>
      <c r="D34" s="11"/>
      <c r="E34" s="8"/>
      <c r="F34" s="9">
        <v>3571.89</v>
      </c>
      <c r="I34" s="7" t="s">
        <v>9</v>
      </c>
      <c r="J34" s="8" t="s">
        <v>116</v>
      </c>
    </row>
    <row r="35" spans="1:10">
      <c r="A35" s="10" t="s">
        <v>15</v>
      </c>
      <c r="B35" s="3"/>
      <c r="C35" s="3"/>
      <c r="D35" s="11"/>
      <c r="E35" s="8"/>
      <c r="H35" s="9"/>
      <c r="I35" s="7"/>
      <c r="J35" s="5"/>
    </row>
    <row r="36" spans="1:10" ht="15.75">
      <c r="A36" s="12" t="s">
        <v>16</v>
      </c>
      <c r="B36" s="12" t="s">
        <v>17</v>
      </c>
      <c r="C36" s="12" t="s">
        <v>18</v>
      </c>
      <c r="D36" s="20">
        <v>111766494</v>
      </c>
      <c r="E36" s="21">
        <v>111766686</v>
      </c>
      <c r="H36" s="9"/>
      <c r="I36" s="7"/>
      <c r="J36" s="5"/>
    </row>
    <row r="39" spans="1:10">
      <c r="A39" s="1" t="s">
        <v>0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3" t="s">
        <v>312</v>
      </c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03" t="s">
        <v>0</v>
      </c>
      <c r="B41" s="103" t="s">
        <v>2</v>
      </c>
      <c r="C41" s="103" t="s">
        <v>3</v>
      </c>
      <c r="D41" s="103" t="s">
        <v>4</v>
      </c>
      <c r="E41" s="103" t="s">
        <v>5</v>
      </c>
      <c r="F41" s="105" t="s">
        <v>6</v>
      </c>
      <c r="G41" s="106"/>
      <c r="H41" s="107"/>
      <c r="I41" s="103" t="s">
        <v>7</v>
      </c>
      <c r="J41" s="103" t="s">
        <v>8</v>
      </c>
    </row>
    <row r="42" spans="1:10">
      <c r="A42" s="104"/>
      <c r="B42" s="104"/>
      <c r="C42" s="104"/>
      <c r="D42" s="104"/>
      <c r="E42" s="104"/>
      <c r="F42" s="46" t="s">
        <v>9</v>
      </c>
      <c r="G42" s="46" t="s">
        <v>10</v>
      </c>
      <c r="H42" s="46" t="s">
        <v>11</v>
      </c>
      <c r="I42" s="104"/>
      <c r="J42" s="104"/>
    </row>
    <row r="43" spans="1:10">
      <c r="A43" s="5" t="s">
        <v>338</v>
      </c>
      <c r="B43" s="6">
        <v>44810.754616701386</v>
      </c>
      <c r="C43" s="5" t="s">
        <v>116</v>
      </c>
      <c r="D43" s="11"/>
      <c r="E43" s="8"/>
      <c r="F43" s="9">
        <v>4760.49</v>
      </c>
      <c r="I43" s="7" t="s">
        <v>9</v>
      </c>
      <c r="J43" s="8" t="s">
        <v>116</v>
      </c>
    </row>
    <row r="44" spans="1:10">
      <c r="A44" s="5" t="s">
        <v>338</v>
      </c>
      <c r="B44" s="6">
        <v>44810.754616701386</v>
      </c>
      <c r="C44" s="5" t="s">
        <v>116</v>
      </c>
      <c r="D44" s="11"/>
      <c r="E44" s="8"/>
      <c r="H44" s="9">
        <v>87</v>
      </c>
      <c r="I44" s="5" t="s">
        <v>33</v>
      </c>
      <c r="J44" s="8" t="s">
        <v>116</v>
      </c>
    </row>
    <row r="45" spans="1:10">
      <c r="A45" s="10" t="s">
        <v>15</v>
      </c>
      <c r="B45" s="3"/>
      <c r="C45" s="3"/>
      <c r="D45" s="11"/>
      <c r="E45" s="8"/>
      <c r="F45" s="9"/>
      <c r="I45" s="7"/>
      <c r="J45" s="5"/>
    </row>
    <row r="46" spans="1:10" ht="15.75">
      <c r="A46" s="12" t="s">
        <v>16</v>
      </c>
      <c r="B46" s="12" t="s">
        <v>17</v>
      </c>
      <c r="C46" s="12" t="s">
        <v>18</v>
      </c>
      <c r="D46" s="20">
        <v>111768160</v>
      </c>
      <c r="E46" s="21">
        <v>111768319</v>
      </c>
      <c r="F46" s="9"/>
      <c r="I46" s="7"/>
      <c r="J46" s="5"/>
    </row>
    <row r="49" spans="1:10">
      <c r="A49" s="1" t="s">
        <v>0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3" t="s">
        <v>357</v>
      </c>
      <c r="B50" s="2"/>
      <c r="C50" s="2"/>
      <c r="D50" s="2"/>
      <c r="E50" s="2"/>
      <c r="F50" s="2"/>
      <c r="G50" s="2"/>
      <c r="H50" s="2"/>
      <c r="I50" s="2"/>
      <c r="J50" s="2"/>
    </row>
    <row r="51" spans="1:10">
      <c r="A51" s="103" t="s">
        <v>0</v>
      </c>
      <c r="B51" s="103" t="s">
        <v>2</v>
      </c>
      <c r="C51" s="103" t="s">
        <v>3</v>
      </c>
      <c r="D51" s="103" t="s">
        <v>4</v>
      </c>
      <c r="E51" s="103" t="s">
        <v>5</v>
      </c>
      <c r="F51" s="105" t="s">
        <v>6</v>
      </c>
      <c r="G51" s="106"/>
      <c r="H51" s="107"/>
      <c r="I51" s="103" t="s">
        <v>7</v>
      </c>
      <c r="J51" s="103" t="s">
        <v>8</v>
      </c>
    </row>
    <row r="52" spans="1:10">
      <c r="A52" s="104"/>
      <c r="B52" s="104"/>
      <c r="C52" s="104"/>
      <c r="D52" s="104"/>
      <c r="E52" s="104"/>
      <c r="F52" s="46" t="s">
        <v>9</v>
      </c>
      <c r="G52" s="46" t="s">
        <v>10</v>
      </c>
      <c r="H52" s="46" t="s">
        <v>11</v>
      </c>
      <c r="I52" s="104"/>
      <c r="J52" s="104"/>
    </row>
    <row r="53" spans="1:10">
      <c r="A53" s="5" t="s">
        <v>382</v>
      </c>
      <c r="B53" s="6">
        <v>44811.755682291667</v>
      </c>
      <c r="C53" s="5" t="s">
        <v>116</v>
      </c>
      <c r="D53" s="11"/>
      <c r="E53" s="8"/>
      <c r="F53" s="9">
        <v>3788.41</v>
      </c>
      <c r="I53" s="7" t="s">
        <v>9</v>
      </c>
      <c r="J53" s="8" t="s">
        <v>116</v>
      </c>
    </row>
    <row r="54" spans="1:10">
      <c r="A54" s="5" t="s">
        <v>382</v>
      </c>
      <c r="B54" s="6">
        <v>44811.755682291667</v>
      </c>
      <c r="C54" s="5" t="s">
        <v>116</v>
      </c>
      <c r="D54" s="11"/>
      <c r="E54" s="8"/>
      <c r="H54" s="9">
        <v>74.400000000000006</v>
      </c>
      <c r="I54" s="5" t="s">
        <v>33</v>
      </c>
      <c r="J54" s="8" t="s">
        <v>116</v>
      </c>
    </row>
    <row r="55" spans="1:10">
      <c r="A55" s="10" t="s">
        <v>15</v>
      </c>
      <c r="B55" s="3"/>
      <c r="C55" s="3"/>
      <c r="D55" s="11"/>
      <c r="E55" s="8"/>
      <c r="H55" s="9"/>
      <c r="I55" s="7"/>
      <c r="J55" s="8"/>
    </row>
    <row r="56" spans="1:10" ht="15.75">
      <c r="A56" s="12" t="s">
        <v>16</v>
      </c>
      <c r="B56" s="12" t="s">
        <v>17</v>
      </c>
      <c r="C56" s="12" t="s">
        <v>18</v>
      </c>
      <c r="D56" s="20">
        <v>111784078</v>
      </c>
      <c r="E56" s="21">
        <v>111784118</v>
      </c>
      <c r="H56" s="9"/>
      <c r="I56" s="7"/>
      <c r="J56" s="8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399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424</v>
      </c>
      <c r="B63" s="6">
        <v>44812.762138055557</v>
      </c>
      <c r="C63" s="5" t="s">
        <v>116</v>
      </c>
      <c r="D63" s="11"/>
      <c r="E63" s="8"/>
      <c r="F63" s="9">
        <v>3828.5</v>
      </c>
      <c r="I63" s="7" t="s">
        <v>9</v>
      </c>
      <c r="J63" s="8" t="s">
        <v>116</v>
      </c>
    </row>
    <row r="64" spans="1:10">
      <c r="A64" s="10" t="s">
        <v>15</v>
      </c>
      <c r="B64" s="3"/>
      <c r="C64" s="3"/>
      <c r="D64" s="11"/>
      <c r="E64" s="8"/>
      <c r="H64" s="9"/>
      <c r="I64" s="7"/>
      <c r="J64" s="5"/>
    </row>
    <row r="65" spans="1:10" ht="15.75">
      <c r="A65" s="12" t="s">
        <v>16</v>
      </c>
      <c r="B65" s="12" t="s">
        <v>17</v>
      </c>
      <c r="C65" s="12" t="s">
        <v>18</v>
      </c>
      <c r="D65" s="20">
        <v>111794533</v>
      </c>
      <c r="E65" s="21">
        <v>111794675</v>
      </c>
      <c r="H65" s="9"/>
      <c r="I65" s="7"/>
      <c r="J65" s="5"/>
    </row>
    <row r="68" spans="1:10">
      <c r="A68" s="1" t="s">
        <v>0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3" t="s">
        <v>441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103" t="s">
        <v>0</v>
      </c>
      <c r="B70" s="103" t="s">
        <v>2</v>
      </c>
      <c r="C70" s="103" t="s">
        <v>3</v>
      </c>
      <c r="D70" s="103" t="s">
        <v>4</v>
      </c>
      <c r="E70" s="103" t="s">
        <v>5</v>
      </c>
      <c r="F70" s="105" t="s">
        <v>6</v>
      </c>
      <c r="G70" s="106"/>
      <c r="H70" s="107"/>
      <c r="I70" s="103" t="s">
        <v>7</v>
      </c>
      <c r="J70" s="103" t="s">
        <v>8</v>
      </c>
    </row>
    <row r="71" spans="1:10">
      <c r="A71" s="104"/>
      <c r="B71" s="104"/>
      <c r="C71" s="104"/>
      <c r="D71" s="104"/>
      <c r="E71" s="104"/>
      <c r="F71" s="46" t="s">
        <v>9</v>
      </c>
      <c r="G71" s="46" t="s">
        <v>10</v>
      </c>
      <c r="H71" s="46" t="s">
        <v>11</v>
      </c>
      <c r="I71" s="104"/>
      <c r="J71" s="104"/>
    </row>
    <row r="72" spans="1:10">
      <c r="A72" s="5" t="s">
        <v>483</v>
      </c>
      <c r="B72" s="6">
        <v>44813.760109085648</v>
      </c>
      <c r="C72" s="5" t="s">
        <v>116</v>
      </c>
      <c r="D72" s="11"/>
      <c r="E72" s="8"/>
      <c r="F72" s="9">
        <v>3195.61</v>
      </c>
      <c r="I72" s="7" t="s">
        <v>9</v>
      </c>
      <c r="J72" s="8" t="s">
        <v>116</v>
      </c>
    </row>
    <row r="73" spans="1:10">
      <c r="A73" s="5" t="s">
        <v>483</v>
      </c>
      <c r="B73" s="6">
        <v>44813.760109085648</v>
      </c>
      <c r="C73" s="5" t="s">
        <v>116</v>
      </c>
      <c r="D73" s="11"/>
      <c r="E73" s="8"/>
      <c r="H73" s="9">
        <v>71</v>
      </c>
      <c r="I73" s="5" t="s">
        <v>33</v>
      </c>
      <c r="J73" s="8" t="s">
        <v>116</v>
      </c>
    </row>
    <row r="74" spans="1:10">
      <c r="A74" s="10" t="s">
        <v>15</v>
      </c>
      <c r="B74" s="3"/>
      <c r="C74" s="3"/>
      <c r="D74" s="11"/>
      <c r="E74" s="8"/>
      <c r="F74" s="9"/>
      <c r="I74" s="7"/>
      <c r="J74" s="8"/>
    </row>
    <row r="75" spans="1:10" ht="15.75">
      <c r="A75" s="12" t="s">
        <v>16</v>
      </c>
      <c r="B75" s="12" t="s">
        <v>17</v>
      </c>
      <c r="C75" s="12" t="s">
        <v>18</v>
      </c>
      <c r="D75" s="20">
        <v>111794535</v>
      </c>
      <c r="E75" s="21">
        <v>111794676</v>
      </c>
      <c r="F75" s="9"/>
      <c r="I75" s="7"/>
      <c r="J75" s="8"/>
    </row>
    <row r="76" spans="1:10">
      <c r="A76" s="5"/>
      <c r="B76" s="6"/>
      <c r="C76" s="5"/>
      <c r="D76" s="11"/>
      <c r="E76" s="8"/>
      <c r="F76" s="9"/>
      <c r="I76" s="7"/>
      <c r="J76" s="8"/>
    </row>
    <row r="77" spans="1:10">
      <c r="A77" s="5"/>
      <c r="B77" s="6"/>
      <c r="C77" s="5"/>
      <c r="D77" s="11"/>
      <c r="E77" s="8"/>
      <c r="F77" s="9"/>
      <c r="I77" s="7"/>
      <c r="J77" s="8"/>
    </row>
    <row r="78" spans="1:10">
      <c r="A78" s="1" t="s">
        <v>0</v>
      </c>
      <c r="B78" s="2"/>
      <c r="C78" s="2"/>
      <c r="D78" s="2"/>
      <c r="E78" s="2"/>
      <c r="F78" s="2"/>
      <c r="G78" s="2"/>
      <c r="H78" s="2"/>
      <c r="I78" s="2"/>
      <c r="J78" s="2"/>
    </row>
    <row r="79" spans="1:10">
      <c r="A79" s="3" t="s">
        <v>437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103" t="s">
        <v>0</v>
      </c>
      <c r="B80" s="103" t="s">
        <v>2</v>
      </c>
      <c r="C80" s="103" t="s">
        <v>3</v>
      </c>
      <c r="D80" s="103" t="s">
        <v>4</v>
      </c>
      <c r="E80" s="103" t="s">
        <v>5</v>
      </c>
      <c r="F80" s="105" t="s">
        <v>6</v>
      </c>
      <c r="G80" s="106"/>
      <c r="H80" s="107"/>
      <c r="I80" s="103" t="s">
        <v>7</v>
      </c>
      <c r="J80" s="103" t="s">
        <v>8</v>
      </c>
    </row>
    <row r="81" spans="1:10">
      <c r="A81" s="104"/>
      <c r="B81" s="104"/>
      <c r="C81" s="104"/>
      <c r="D81" s="104"/>
      <c r="E81" s="104"/>
      <c r="F81" s="46" t="s">
        <v>9</v>
      </c>
      <c r="G81" s="46" t="s">
        <v>10</v>
      </c>
      <c r="H81" s="46" t="s">
        <v>11</v>
      </c>
      <c r="I81" s="104"/>
      <c r="J81" s="104"/>
    </row>
    <row r="82" spans="1:10">
      <c r="A82" s="5" t="s">
        <v>484</v>
      </c>
      <c r="B82" s="6">
        <v>44814.567805405095</v>
      </c>
      <c r="C82" s="5" t="s">
        <v>116</v>
      </c>
      <c r="D82" s="11"/>
      <c r="E82" s="8"/>
      <c r="F82" s="9">
        <v>1606.8</v>
      </c>
      <c r="I82" s="7" t="s">
        <v>9</v>
      </c>
      <c r="J82" s="8" t="s">
        <v>116</v>
      </c>
    </row>
    <row r="83" spans="1:10">
      <c r="A83" s="5" t="s">
        <v>484</v>
      </c>
      <c r="B83" s="6">
        <v>44814.567805405095</v>
      </c>
      <c r="C83" s="5" t="s">
        <v>116</v>
      </c>
      <c r="D83" s="11"/>
      <c r="E83" s="8"/>
      <c r="H83" s="9">
        <v>725.71</v>
      </c>
      <c r="I83" s="5" t="s">
        <v>33</v>
      </c>
      <c r="J83" s="8" t="s">
        <v>116</v>
      </c>
    </row>
    <row r="84" spans="1:10">
      <c r="A84" s="10" t="s">
        <v>15</v>
      </c>
      <c r="B84" s="3"/>
      <c r="C84" s="3"/>
      <c r="D84" s="11"/>
      <c r="E84" s="8"/>
      <c r="H84" s="9"/>
      <c r="I84" s="5"/>
      <c r="J84" s="5"/>
    </row>
    <row r="85" spans="1:10" ht="15.75">
      <c r="A85" s="12" t="s">
        <v>16</v>
      </c>
      <c r="B85" s="12" t="s">
        <v>17</v>
      </c>
      <c r="C85" s="12" t="s">
        <v>18</v>
      </c>
      <c r="D85" s="20">
        <v>111801862</v>
      </c>
      <c r="E85" s="21">
        <v>111803107</v>
      </c>
      <c r="H85" s="9"/>
      <c r="I85" s="5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504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3" t="s">
        <v>0</v>
      </c>
      <c r="B90" s="103" t="s">
        <v>2</v>
      </c>
      <c r="C90" s="103" t="s">
        <v>3</v>
      </c>
      <c r="D90" s="103" t="s">
        <v>4</v>
      </c>
      <c r="E90" s="103" t="s">
        <v>5</v>
      </c>
      <c r="F90" s="105" t="s">
        <v>6</v>
      </c>
      <c r="G90" s="106"/>
      <c r="H90" s="107"/>
      <c r="I90" s="103" t="s">
        <v>7</v>
      </c>
      <c r="J90" s="103" t="s">
        <v>8</v>
      </c>
    </row>
    <row r="91" spans="1:10">
      <c r="A91" s="104"/>
      <c r="B91" s="104"/>
      <c r="C91" s="104"/>
      <c r="D91" s="104"/>
      <c r="E91" s="104"/>
      <c r="F91" s="46" t="s">
        <v>9</v>
      </c>
      <c r="G91" s="46" t="s">
        <v>10</v>
      </c>
      <c r="H91" s="46" t="s">
        <v>11</v>
      </c>
      <c r="I91" s="104"/>
      <c r="J91" s="104"/>
    </row>
    <row r="92" spans="1:10">
      <c r="A92" s="5" t="s">
        <v>529</v>
      </c>
      <c r="B92" s="6">
        <v>44816.758606203701</v>
      </c>
      <c r="C92" s="5" t="s">
        <v>116</v>
      </c>
      <c r="D92" s="11"/>
      <c r="E92" s="8"/>
      <c r="F92" s="9">
        <v>4115.37</v>
      </c>
      <c r="I92" s="7" t="s">
        <v>9</v>
      </c>
      <c r="J92" s="8" t="s">
        <v>116</v>
      </c>
    </row>
    <row r="93" spans="1:10">
      <c r="A93" s="10" t="s">
        <v>15</v>
      </c>
      <c r="B93" s="3"/>
      <c r="C93" s="3"/>
      <c r="D93" s="11"/>
      <c r="E93" s="8"/>
      <c r="H93" s="9"/>
      <c r="I93" s="7"/>
      <c r="J93" s="8"/>
    </row>
    <row r="94" spans="1:10" ht="15.75">
      <c r="A94" s="12" t="s">
        <v>16</v>
      </c>
      <c r="B94" s="12" t="s">
        <v>17</v>
      </c>
      <c r="C94" s="12" t="s">
        <v>18</v>
      </c>
      <c r="D94" s="20">
        <v>111806218</v>
      </c>
      <c r="E94" s="21">
        <v>111806306</v>
      </c>
      <c r="H94" s="9"/>
      <c r="I94" s="7"/>
      <c r="J94" s="8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542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3" t="s">
        <v>0</v>
      </c>
      <c r="B99" s="103" t="s">
        <v>2</v>
      </c>
      <c r="C99" s="103" t="s">
        <v>3</v>
      </c>
      <c r="D99" s="103" t="s">
        <v>4</v>
      </c>
      <c r="E99" s="103" t="s">
        <v>5</v>
      </c>
      <c r="F99" s="105" t="s">
        <v>6</v>
      </c>
      <c r="G99" s="106"/>
      <c r="H99" s="107"/>
      <c r="I99" s="103" t="s">
        <v>7</v>
      </c>
      <c r="J99" s="103" t="s">
        <v>8</v>
      </c>
    </row>
    <row r="100" spans="1:10">
      <c r="A100" s="104"/>
      <c r="B100" s="104"/>
      <c r="C100" s="104"/>
      <c r="D100" s="104"/>
      <c r="E100" s="104"/>
      <c r="F100" s="46" t="s">
        <v>9</v>
      </c>
      <c r="G100" s="46" t="s">
        <v>10</v>
      </c>
      <c r="H100" s="46" t="s">
        <v>11</v>
      </c>
      <c r="I100" s="104"/>
      <c r="J100" s="104"/>
    </row>
    <row r="101" spans="1:10">
      <c r="A101" s="5" t="s">
        <v>564</v>
      </c>
      <c r="B101" s="6">
        <v>44817.801998784722</v>
      </c>
      <c r="C101" s="5" t="s">
        <v>116</v>
      </c>
      <c r="D101" s="11"/>
      <c r="E101" s="8"/>
      <c r="F101" s="9">
        <v>3181.51</v>
      </c>
      <c r="I101" s="7" t="s">
        <v>9</v>
      </c>
      <c r="J101" s="8" t="s">
        <v>116</v>
      </c>
    </row>
    <row r="102" spans="1:10">
      <c r="A102" s="5" t="s">
        <v>564</v>
      </c>
      <c r="B102" s="6">
        <v>44817.801998784722</v>
      </c>
      <c r="C102" s="5" t="s">
        <v>116</v>
      </c>
      <c r="D102" s="11"/>
      <c r="E102" s="8"/>
      <c r="H102" s="9">
        <v>21.2</v>
      </c>
      <c r="I102" s="5" t="s">
        <v>33</v>
      </c>
      <c r="J102" s="8" t="s">
        <v>116</v>
      </c>
    </row>
    <row r="103" spans="1:10">
      <c r="A103" s="10" t="s">
        <v>15</v>
      </c>
      <c r="B103" s="3"/>
      <c r="C103" s="3"/>
      <c r="D103" s="11"/>
      <c r="E103" s="8"/>
      <c r="H103" s="9"/>
      <c r="I103" s="5"/>
      <c r="J103" s="5"/>
    </row>
    <row r="104" spans="1:10" ht="15.75">
      <c r="A104" s="12" t="s">
        <v>16</v>
      </c>
      <c r="B104" s="12" t="s">
        <v>17</v>
      </c>
      <c r="C104" s="12" t="s">
        <v>18</v>
      </c>
      <c r="D104" s="20">
        <v>111808251</v>
      </c>
      <c r="E104" s="21">
        <v>111808327</v>
      </c>
      <c r="H104" s="9"/>
      <c r="I104" s="5"/>
      <c r="J104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573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103" t="s">
        <v>0</v>
      </c>
      <c r="B109" s="103" t="s">
        <v>2</v>
      </c>
      <c r="C109" s="103" t="s">
        <v>3</v>
      </c>
      <c r="D109" s="103" t="s">
        <v>4</v>
      </c>
      <c r="E109" s="103" t="s">
        <v>5</v>
      </c>
      <c r="F109" s="105" t="s">
        <v>6</v>
      </c>
      <c r="G109" s="106"/>
      <c r="H109" s="107"/>
      <c r="I109" s="103" t="s">
        <v>7</v>
      </c>
      <c r="J109" s="103" t="s">
        <v>8</v>
      </c>
    </row>
    <row r="110" spans="1:10">
      <c r="A110" s="104"/>
      <c r="B110" s="104"/>
      <c r="C110" s="104"/>
      <c r="D110" s="104"/>
      <c r="E110" s="104"/>
      <c r="F110" s="46" t="s">
        <v>9</v>
      </c>
      <c r="G110" s="46" t="s">
        <v>10</v>
      </c>
      <c r="H110" s="46" t="s">
        <v>11</v>
      </c>
      <c r="I110" s="104"/>
      <c r="J110" s="104"/>
    </row>
    <row r="111" spans="1:10">
      <c r="A111" s="5" t="s">
        <v>594</v>
      </c>
      <c r="B111" s="6">
        <v>44818.79582965278</v>
      </c>
      <c r="C111" s="5" t="s">
        <v>116</v>
      </c>
      <c r="D111" s="11"/>
      <c r="E111" s="8"/>
      <c r="F111" s="9">
        <v>4357.16</v>
      </c>
      <c r="I111" s="7" t="s">
        <v>9</v>
      </c>
      <c r="J111" s="8" t="s">
        <v>116</v>
      </c>
    </row>
    <row r="112" spans="1:10">
      <c r="A112" s="10" t="s">
        <v>15</v>
      </c>
      <c r="B112" s="3"/>
      <c r="C112" s="3"/>
      <c r="D112" s="11"/>
      <c r="E112" s="8"/>
      <c r="H112" s="9"/>
      <c r="I112" s="7"/>
      <c r="J112" s="5"/>
    </row>
    <row r="113" spans="1:10" ht="15.75">
      <c r="A113" s="12" t="s">
        <v>16</v>
      </c>
      <c r="B113" s="12" t="s">
        <v>17</v>
      </c>
      <c r="C113" s="12" t="s">
        <v>18</v>
      </c>
      <c r="D113" s="20">
        <v>111819973</v>
      </c>
      <c r="E113" s="21">
        <v>111822393</v>
      </c>
      <c r="H113" s="9"/>
      <c r="I113" s="7"/>
      <c r="J113" s="5"/>
    </row>
    <row r="116" spans="1:10">
      <c r="A116" s="1" t="s">
        <v>0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3" t="s">
        <v>606</v>
      </c>
      <c r="B117" s="2"/>
      <c r="C117" s="2"/>
      <c r="D117" s="2"/>
      <c r="E117" s="2"/>
      <c r="F117" s="2"/>
      <c r="G117" s="2"/>
      <c r="H117" s="2"/>
      <c r="I117" s="2"/>
      <c r="J117" s="2"/>
    </row>
    <row r="118" spans="1:10">
      <c r="A118" s="103" t="s">
        <v>0</v>
      </c>
      <c r="B118" s="103" t="s">
        <v>2</v>
      </c>
      <c r="C118" s="103" t="s">
        <v>3</v>
      </c>
      <c r="D118" s="103" t="s">
        <v>4</v>
      </c>
      <c r="E118" s="103" t="s">
        <v>5</v>
      </c>
      <c r="F118" s="105" t="s">
        <v>6</v>
      </c>
      <c r="G118" s="106"/>
      <c r="H118" s="107"/>
      <c r="I118" s="103" t="s">
        <v>7</v>
      </c>
      <c r="J118" s="103" t="s">
        <v>8</v>
      </c>
    </row>
    <row r="119" spans="1:10">
      <c r="A119" s="104"/>
      <c r="B119" s="104"/>
      <c r="C119" s="104"/>
      <c r="D119" s="104"/>
      <c r="E119" s="104"/>
      <c r="F119" s="46" t="s">
        <v>9</v>
      </c>
      <c r="G119" s="46" t="s">
        <v>10</v>
      </c>
      <c r="H119" s="46" t="s">
        <v>11</v>
      </c>
      <c r="I119" s="104"/>
      <c r="J119" s="104"/>
    </row>
    <row r="120" spans="1:10">
      <c r="A120" s="5" t="s">
        <v>629</v>
      </c>
      <c r="B120" s="6">
        <v>44819.795589004629</v>
      </c>
      <c r="C120" s="5" t="s">
        <v>116</v>
      </c>
      <c r="D120" s="11"/>
      <c r="E120" s="8"/>
      <c r="F120" s="9">
        <v>3683.2</v>
      </c>
      <c r="I120" s="7" t="s">
        <v>9</v>
      </c>
      <c r="J120" s="8" t="s">
        <v>116</v>
      </c>
    </row>
    <row r="121" spans="1:10">
      <c r="A121" s="5" t="s">
        <v>629</v>
      </c>
      <c r="B121" s="6">
        <v>44819.795589004629</v>
      </c>
      <c r="C121" s="5" t="s">
        <v>116</v>
      </c>
      <c r="D121" s="11"/>
      <c r="E121" s="8"/>
      <c r="H121" s="9">
        <v>145.80000000000001</v>
      </c>
      <c r="I121" s="5" t="s">
        <v>33</v>
      </c>
      <c r="J121" s="8" t="s">
        <v>116</v>
      </c>
    </row>
    <row r="122" spans="1:10">
      <c r="A122" s="10" t="s">
        <v>15</v>
      </c>
      <c r="B122" s="3"/>
      <c r="C122" s="3"/>
      <c r="D122" s="11"/>
      <c r="E122" s="8"/>
      <c r="F122" s="62"/>
      <c r="H122" s="9"/>
      <c r="I122" s="7"/>
      <c r="J122" s="8"/>
    </row>
    <row r="123" spans="1:10" ht="15.75">
      <c r="A123" s="12" t="s">
        <v>16</v>
      </c>
      <c r="B123" s="12" t="s">
        <v>17</v>
      </c>
      <c r="C123" s="12" t="s">
        <v>18</v>
      </c>
      <c r="D123" s="20">
        <v>111831326</v>
      </c>
      <c r="E123" s="21">
        <v>111833630</v>
      </c>
      <c r="H123" s="9"/>
      <c r="I123" s="7"/>
      <c r="J123" s="8"/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650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103" t="s">
        <v>0</v>
      </c>
      <c r="B128" s="103" t="s">
        <v>2</v>
      </c>
      <c r="C128" s="103" t="s">
        <v>3</v>
      </c>
      <c r="D128" s="103" t="s">
        <v>4</v>
      </c>
      <c r="E128" s="103" t="s">
        <v>5</v>
      </c>
      <c r="F128" s="105" t="s">
        <v>6</v>
      </c>
      <c r="G128" s="106"/>
      <c r="H128" s="107"/>
      <c r="I128" s="103" t="s">
        <v>7</v>
      </c>
      <c r="J128" s="103" t="s">
        <v>8</v>
      </c>
    </row>
    <row r="129" spans="1:10">
      <c r="A129" s="104"/>
      <c r="B129" s="104"/>
      <c r="C129" s="104"/>
      <c r="D129" s="104"/>
      <c r="E129" s="104"/>
      <c r="F129" s="46" t="s">
        <v>9</v>
      </c>
      <c r="G129" s="46" t="s">
        <v>10</v>
      </c>
      <c r="H129" s="46" t="s">
        <v>11</v>
      </c>
      <c r="I129" s="104"/>
      <c r="J129" s="104"/>
    </row>
    <row r="130" spans="1:10">
      <c r="A130" s="5" t="s">
        <v>689</v>
      </c>
      <c r="B130" s="6">
        <v>44820.795430405095</v>
      </c>
      <c r="C130" s="5" t="s">
        <v>116</v>
      </c>
      <c r="D130" s="11"/>
      <c r="E130" s="8"/>
      <c r="F130" s="9">
        <v>4605.2464</v>
      </c>
      <c r="I130" s="7" t="s">
        <v>9</v>
      </c>
      <c r="J130" s="8" t="s">
        <v>116</v>
      </c>
    </row>
    <row r="131" spans="1:10">
      <c r="A131" s="5" t="s">
        <v>689</v>
      </c>
      <c r="B131" s="6">
        <v>44820.795430405095</v>
      </c>
      <c r="C131" s="5" t="s">
        <v>116</v>
      </c>
      <c r="D131" s="11"/>
      <c r="E131" s="8"/>
      <c r="H131" s="9">
        <v>286.10000000000002</v>
      </c>
      <c r="I131" s="5" t="s">
        <v>33</v>
      </c>
      <c r="J131" s="8" t="s">
        <v>116</v>
      </c>
    </row>
    <row r="132" spans="1:10">
      <c r="A132" s="10" t="s">
        <v>15</v>
      </c>
      <c r="B132" s="3"/>
      <c r="C132" s="3"/>
      <c r="D132" s="11"/>
      <c r="E132" s="8"/>
      <c r="H132" s="9"/>
      <c r="I132" s="7"/>
      <c r="J132" s="8"/>
    </row>
    <row r="133" spans="1:10" ht="15.75">
      <c r="A133" s="12" t="s">
        <v>16</v>
      </c>
      <c r="B133" s="12" t="s">
        <v>17</v>
      </c>
      <c r="C133" s="12" t="s">
        <v>18</v>
      </c>
      <c r="D133" s="20">
        <v>111831544</v>
      </c>
      <c r="E133" s="21">
        <v>111833631</v>
      </c>
      <c r="H133" s="9"/>
      <c r="I133" s="7"/>
      <c r="J133" s="8"/>
    </row>
    <row r="134" spans="1:10">
      <c r="A134" s="5"/>
      <c r="B134" s="6"/>
      <c r="C134" s="5"/>
      <c r="D134" s="11"/>
      <c r="E134" s="8"/>
      <c r="H134" s="9"/>
      <c r="I134" s="7"/>
      <c r="J134" s="8"/>
    </row>
    <row r="135" spans="1:10">
      <c r="A135" s="5"/>
      <c r="B135" s="6"/>
      <c r="C135" s="5"/>
      <c r="D135" s="11"/>
      <c r="E135" s="8"/>
      <c r="H135" s="9"/>
      <c r="I135" s="7"/>
      <c r="J135" s="8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645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103" t="s">
        <v>0</v>
      </c>
      <c r="B138" s="103" t="s">
        <v>2</v>
      </c>
      <c r="C138" s="103" t="s">
        <v>3</v>
      </c>
      <c r="D138" s="103" t="s">
        <v>4</v>
      </c>
      <c r="E138" s="103" t="s">
        <v>5</v>
      </c>
      <c r="F138" s="105" t="s">
        <v>6</v>
      </c>
      <c r="G138" s="106"/>
      <c r="H138" s="107"/>
      <c r="I138" s="103" t="s">
        <v>7</v>
      </c>
      <c r="J138" s="103" t="s">
        <v>8</v>
      </c>
    </row>
    <row r="139" spans="1:10">
      <c r="A139" s="104"/>
      <c r="B139" s="104"/>
      <c r="C139" s="104"/>
      <c r="D139" s="104"/>
      <c r="E139" s="104"/>
      <c r="F139" s="46" t="s">
        <v>9</v>
      </c>
      <c r="G139" s="46" t="s">
        <v>10</v>
      </c>
      <c r="H139" s="46" t="s">
        <v>11</v>
      </c>
      <c r="I139" s="104"/>
      <c r="J139" s="104"/>
    </row>
    <row r="140" spans="1:10">
      <c r="A140" s="5" t="s">
        <v>690</v>
      </c>
      <c r="B140" s="6">
        <v>44821.589398634256</v>
      </c>
      <c r="C140" s="5" t="s">
        <v>116</v>
      </c>
      <c r="D140" s="11"/>
      <c r="E140" s="8"/>
      <c r="F140" s="9">
        <v>2294.4499999999998</v>
      </c>
      <c r="I140" s="7" t="s">
        <v>9</v>
      </c>
      <c r="J140" s="8" t="s">
        <v>116</v>
      </c>
    </row>
    <row r="141" spans="1:10">
      <c r="A141" s="5" t="s">
        <v>690</v>
      </c>
      <c r="B141" s="6">
        <v>44821.589398634256</v>
      </c>
      <c r="C141" s="5" t="s">
        <v>116</v>
      </c>
      <c r="D141" s="11"/>
      <c r="E141" s="8"/>
      <c r="H141" s="9">
        <v>47.3</v>
      </c>
      <c r="I141" s="5" t="s">
        <v>33</v>
      </c>
      <c r="J141" s="8" t="s">
        <v>116</v>
      </c>
    </row>
    <row r="142" spans="1:10">
      <c r="A142" s="10" t="s">
        <v>15</v>
      </c>
      <c r="B142" s="3"/>
      <c r="C142" s="3"/>
      <c r="D142" s="11"/>
      <c r="E142" s="8"/>
      <c r="H142" s="9"/>
      <c r="I142" s="7"/>
      <c r="J142" s="8"/>
    </row>
    <row r="143" spans="1:10" ht="15.75">
      <c r="A143" s="12" t="s">
        <v>16</v>
      </c>
      <c r="B143" s="12" t="s">
        <v>17</v>
      </c>
      <c r="C143" s="12" t="s">
        <v>18</v>
      </c>
      <c r="D143" s="20">
        <v>111841900</v>
      </c>
      <c r="E143" s="21">
        <v>111842099</v>
      </c>
      <c r="H143" s="9"/>
      <c r="I143" s="7"/>
      <c r="J143" s="8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708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3" t="s">
        <v>0</v>
      </c>
      <c r="B148" s="103" t="s">
        <v>2</v>
      </c>
      <c r="C148" s="103" t="s">
        <v>3</v>
      </c>
      <c r="D148" s="103" t="s">
        <v>4</v>
      </c>
      <c r="E148" s="103" t="s">
        <v>5</v>
      </c>
      <c r="F148" s="105" t="s">
        <v>6</v>
      </c>
      <c r="G148" s="106"/>
      <c r="H148" s="107"/>
      <c r="I148" s="103" t="s">
        <v>7</v>
      </c>
      <c r="J148" s="103" t="s">
        <v>8</v>
      </c>
    </row>
    <row r="149" spans="1:10">
      <c r="A149" s="104"/>
      <c r="B149" s="104"/>
      <c r="C149" s="104"/>
      <c r="D149" s="104"/>
      <c r="E149" s="104"/>
      <c r="F149" s="46" t="s">
        <v>9</v>
      </c>
      <c r="G149" s="46" t="s">
        <v>10</v>
      </c>
      <c r="H149" s="46" t="s">
        <v>11</v>
      </c>
      <c r="I149" s="104"/>
      <c r="J149" s="104"/>
    </row>
    <row r="150" spans="1:10">
      <c r="A150" s="5" t="s">
        <v>731</v>
      </c>
      <c r="B150" s="6">
        <v>44823.810556770834</v>
      </c>
      <c r="C150" s="5" t="s">
        <v>116</v>
      </c>
      <c r="D150" s="11"/>
      <c r="E150" s="8"/>
      <c r="F150" s="9">
        <v>4086.32</v>
      </c>
      <c r="I150" s="7" t="s">
        <v>9</v>
      </c>
      <c r="J150" s="8" t="s">
        <v>116</v>
      </c>
    </row>
    <row r="151" spans="1:10">
      <c r="A151" s="5" t="s">
        <v>731</v>
      </c>
      <c r="B151" s="6">
        <v>44823.810556770834</v>
      </c>
      <c r="C151" s="5" t="s">
        <v>116</v>
      </c>
      <c r="D151" s="11"/>
      <c r="E151" s="8"/>
      <c r="H151" s="9">
        <v>570.41999999999996</v>
      </c>
      <c r="I151" s="5" t="s">
        <v>33</v>
      </c>
      <c r="J151" s="8" t="s">
        <v>116</v>
      </c>
    </row>
    <row r="152" spans="1:10">
      <c r="A152" s="10" t="s">
        <v>15</v>
      </c>
      <c r="B152" s="3"/>
      <c r="C152" s="3"/>
      <c r="D152" s="11"/>
      <c r="E152" s="8"/>
      <c r="H152" s="9"/>
      <c r="I152" s="7"/>
      <c r="J152" s="5"/>
    </row>
    <row r="153" spans="1:10" ht="15.75">
      <c r="A153" s="12" t="s">
        <v>16</v>
      </c>
      <c r="B153" s="12" t="s">
        <v>17</v>
      </c>
      <c r="C153" s="12" t="s">
        <v>18</v>
      </c>
      <c r="D153" s="20">
        <v>111848946</v>
      </c>
      <c r="E153" s="21">
        <v>111848988</v>
      </c>
      <c r="H153" s="9"/>
      <c r="I153" s="7"/>
      <c r="J153" s="5"/>
    </row>
    <row r="156" spans="1:10">
      <c r="A156" s="1" t="s">
        <v>0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3" t="s">
        <v>746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103" t="s">
        <v>0</v>
      </c>
      <c r="B158" s="103" t="s">
        <v>2</v>
      </c>
      <c r="C158" s="103" t="s">
        <v>3</v>
      </c>
      <c r="D158" s="103" t="s">
        <v>4</v>
      </c>
      <c r="E158" s="103" t="s">
        <v>5</v>
      </c>
      <c r="F158" s="105" t="s">
        <v>6</v>
      </c>
      <c r="G158" s="106"/>
      <c r="H158" s="107"/>
      <c r="I158" s="103" t="s">
        <v>7</v>
      </c>
      <c r="J158" s="103" t="s">
        <v>8</v>
      </c>
    </row>
    <row r="159" spans="1:10">
      <c r="A159" s="104"/>
      <c r="B159" s="104"/>
      <c r="C159" s="104"/>
      <c r="D159" s="104"/>
      <c r="E159" s="104"/>
      <c r="F159" s="46" t="s">
        <v>9</v>
      </c>
      <c r="G159" s="46" t="s">
        <v>10</v>
      </c>
      <c r="H159" s="46" t="s">
        <v>11</v>
      </c>
      <c r="I159" s="104"/>
      <c r="J159" s="104"/>
    </row>
    <row r="160" spans="1:10">
      <c r="A160" s="5" t="s">
        <v>769</v>
      </c>
      <c r="B160" s="6">
        <v>44824.797453483799</v>
      </c>
      <c r="C160" s="5" t="s">
        <v>116</v>
      </c>
      <c r="D160" s="11"/>
      <c r="E160" s="8"/>
      <c r="F160" s="9">
        <v>5273.52</v>
      </c>
      <c r="I160" s="7" t="s">
        <v>9</v>
      </c>
      <c r="J160" s="8" t="s">
        <v>116</v>
      </c>
    </row>
    <row r="161" spans="1:10">
      <c r="A161" s="5" t="s">
        <v>769</v>
      </c>
      <c r="B161" s="6">
        <v>44824.797453483799</v>
      </c>
      <c r="C161" s="5" t="s">
        <v>116</v>
      </c>
      <c r="D161" s="11"/>
      <c r="E161" s="8"/>
      <c r="H161" s="9">
        <v>98.4</v>
      </c>
      <c r="I161" s="5" t="s">
        <v>33</v>
      </c>
      <c r="J161" s="8" t="s">
        <v>116</v>
      </c>
    </row>
    <row r="162" spans="1:10">
      <c r="A162" s="10" t="s">
        <v>15</v>
      </c>
      <c r="B162" s="3"/>
      <c r="C162" s="3"/>
      <c r="D162" s="11"/>
      <c r="E162" s="8"/>
      <c r="H162" s="9"/>
      <c r="I162" s="7"/>
      <c r="J162" s="5"/>
    </row>
    <row r="163" spans="1:10" ht="15.75">
      <c r="A163" s="12" t="s">
        <v>16</v>
      </c>
      <c r="B163" s="12" t="s">
        <v>17</v>
      </c>
      <c r="C163" s="12" t="s">
        <v>18</v>
      </c>
      <c r="D163" s="20">
        <v>111856718</v>
      </c>
      <c r="E163" s="21">
        <v>111856926</v>
      </c>
      <c r="H163" s="9"/>
      <c r="I163" s="7"/>
      <c r="J163" s="5"/>
    </row>
    <row r="166" spans="1:10">
      <c r="A166" s="1" t="s">
        <v>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3" t="s">
        <v>784</v>
      </c>
      <c r="B167" s="2"/>
      <c r="C167" s="2"/>
      <c r="D167" s="2"/>
      <c r="E167" s="2"/>
      <c r="F167" s="2"/>
      <c r="G167" s="2"/>
      <c r="H167" s="2"/>
      <c r="I167" s="2"/>
      <c r="J167" s="2"/>
    </row>
    <row r="168" spans="1:10">
      <c r="A168" s="103" t="s">
        <v>0</v>
      </c>
      <c r="B168" s="103" t="s">
        <v>2</v>
      </c>
      <c r="C168" s="103" t="s">
        <v>3</v>
      </c>
      <c r="D168" s="103" t="s">
        <v>4</v>
      </c>
      <c r="E168" s="103" t="s">
        <v>5</v>
      </c>
      <c r="F168" s="105" t="s">
        <v>6</v>
      </c>
      <c r="G168" s="106"/>
      <c r="H168" s="107"/>
      <c r="I168" s="103" t="s">
        <v>7</v>
      </c>
      <c r="J168" s="103" t="s">
        <v>8</v>
      </c>
    </row>
    <row r="169" spans="1:10">
      <c r="A169" s="104"/>
      <c r="B169" s="104"/>
      <c r="C169" s="104"/>
      <c r="D169" s="104"/>
      <c r="E169" s="104"/>
      <c r="F169" s="46" t="s">
        <v>9</v>
      </c>
      <c r="G169" s="46" t="s">
        <v>10</v>
      </c>
      <c r="H169" s="46" t="s">
        <v>11</v>
      </c>
      <c r="I169" s="104"/>
      <c r="J169" s="104"/>
    </row>
    <row r="170" spans="1:10">
      <c r="A170" s="5" t="s">
        <v>806</v>
      </c>
      <c r="B170" s="6">
        <v>44825.798430752315</v>
      </c>
      <c r="C170" s="5" t="s">
        <v>116</v>
      </c>
      <c r="D170" s="11"/>
      <c r="E170" s="8"/>
      <c r="F170" s="9">
        <v>3908.1</v>
      </c>
      <c r="I170" s="7" t="s">
        <v>9</v>
      </c>
      <c r="J170" s="8" t="s">
        <v>116</v>
      </c>
    </row>
    <row r="171" spans="1:10">
      <c r="A171" s="10" t="s">
        <v>15</v>
      </c>
      <c r="B171" s="3"/>
      <c r="C171" s="3"/>
      <c r="D171" s="11"/>
      <c r="E171" s="8"/>
      <c r="H171" s="9"/>
      <c r="I171" s="7"/>
      <c r="J171" s="5"/>
    </row>
    <row r="172" spans="1:10" ht="15.75">
      <c r="A172" s="12" t="s">
        <v>16</v>
      </c>
      <c r="B172" s="12" t="s">
        <v>17</v>
      </c>
      <c r="C172" s="12" t="s">
        <v>18</v>
      </c>
      <c r="D172" s="20">
        <v>111858325</v>
      </c>
      <c r="E172" s="21">
        <v>111864197</v>
      </c>
      <c r="H172" s="9"/>
      <c r="I172" s="7"/>
      <c r="J172" s="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817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3" t="s">
        <v>0</v>
      </c>
      <c r="B177" s="103" t="s">
        <v>2</v>
      </c>
      <c r="C177" s="103" t="s">
        <v>3</v>
      </c>
      <c r="D177" s="103" t="s">
        <v>4</v>
      </c>
      <c r="E177" s="103" t="s">
        <v>5</v>
      </c>
      <c r="F177" s="105" t="s">
        <v>6</v>
      </c>
      <c r="G177" s="106"/>
      <c r="H177" s="107"/>
      <c r="I177" s="103" t="s">
        <v>7</v>
      </c>
      <c r="J177" s="103" t="s">
        <v>8</v>
      </c>
    </row>
    <row r="178" spans="1:10">
      <c r="A178" s="104"/>
      <c r="B178" s="104"/>
      <c r="C178" s="104"/>
      <c r="D178" s="104"/>
      <c r="E178" s="104"/>
      <c r="F178" s="46" t="s">
        <v>9</v>
      </c>
      <c r="G178" s="46" t="s">
        <v>10</v>
      </c>
      <c r="H178" s="46" t="s">
        <v>11</v>
      </c>
      <c r="I178" s="104"/>
      <c r="J178" s="104"/>
    </row>
    <row r="179" spans="1:10">
      <c r="A179" s="5" t="s">
        <v>838</v>
      </c>
      <c r="B179" s="6">
        <v>44826.795715115739</v>
      </c>
      <c r="C179" s="5" t="s">
        <v>116</v>
      </c>
      <c r="D179" s="11"/>
      <c r="E179" s="8"/>
      <c r="F179" s="9">
        <v>3226.01</v>
      </c>
      <c r="I179" s="7" t="s">
        <v>9</v>
      </c>
      <c r="J179" s="8" t="s">
        <v>116</v>
      </c>
    </row>
    <row r="180" spans="1:10">
      <c r="A180" s="5" t="s">
        <v>838</v>
      </c>
      <c r="B180" s="6">
        <v>44826.795715115739</v>
      </c>
      <c r="C180" s="5" t="s">
        <v>116</v>
      </c>
      <c r="D180" s="11"/>
      <c r="E180" s="8"/>
      <c r="H180" s="9">
        <v>58.9</v>
      </c>
      <c r="I180" s="5" t="s">
        <v>33</v>
      </c>
      <c r="J180" s="8" t="s">
        <v>116</v>
      </c>
    </row>
    <row r="181" spans="1:10">
      <c r="A181" s="10" t="s">
        <v>15</v>
      </c>
      <c r="B181" s="3"/>
      <c r="C181" s="3"/>
      <c r="D181" s="11"/>
      <c r="E181" s="8"/>
      <c r="H181" s="9"/>
      <c r="I181" s="7"/>
      <c r="J181" s="5"/>
    </row>
    <row r="182" spans="1:10" ht="15.75">
      <c r="A182" s="12" t="s">
        <v>16</v>
      </c>
      <c r="B182" s="12" t="s">
        <v>17</v>
      </c>
      <c r="C182" s="12" t="s">
        <v>18</v>
      </c>
      <c r="D182" s="20">
        <v>111866077</v>
      </c>
      <c r="E182" s="21">
        <v>111866225</v>
      </c>
      <c r="H182" s="9"/>
      <c r="I182" s="7"/>
      <c r="J182" s="5"/>
    </row>
    <row r="185" spans="1:10">
      <c r="A185" s="1" t="s">
        <v>0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3" t="s">
        <v>853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103" t="s">
        <v>0</v>
      </c>
      <c r="B187" s="103" t="s">
        <v>2</v>
      </c>
      <c r="C187" s="103" t="s">
        <v>3</v>
      </c>
      <c r="D187" s="103" t="s">
        <v>4</v>
      </c>
      <c r="E187" s="103" t="s">
        <v>5</v>
      </c>
      <c r="F187" s="105" t="s">
        <v>6</v>
      </c>
      <c r="G187" s="106"/>
      <c r="H187" s="107"/>
      <c r="I187" s="103" t="s">
        <v>7</v>
      </c>
      <c r="J187" s="103" t="s">
        <v>8</v>
      </c>
    </row>
    <row r="188" spans="1:10">
      <c r="A188" s="104"/>
      <c r="B188" s="104"/>
      <c r="C188" s="104"/>
      <c r="D188" s="104"/>
      <c r="E188" s="104"/>
      <c r="F188" s="46" t="s">
        <v>9</v>
      </c>
      <c r="G188" s="46" t="s">
        <v>10</v>
      </c>
      <c r="H188" s="46" t="s">
        <v>11</v>
      </c>
      <c r="I188" s="104"/>
      <c r="J188" s="104"/>
    </row>
    <row r="189" spans="1:10">
      <c r="A189" s="5" t="s">
        <v>894</v>
      </c>
      <c r="B189" s="6">
        <v>44827.793898958334</v>
      </c>
      <c r="C189" s="5" t="s">
        <v>116</v>
      </c>
      <c r="D189" s="11"/>
      <c r="E189" s="8"/>
      <c r="F189" s="9">
        <v>3256.41</v>
      </c>
      <c r="I189" s="7" t="s">
        <v>9</v>
      </c>
      <c r="J189" s="8" t="s">
        <v>116</v>
      </c>
    </row>
    <row r="190" spans="1:10">
      <c r="A190" s="10" t="s">
        <v>15</v>
      </c>
      <c r="B190" s="3"/>
      <c r="C190" s="3"/>
      <c r="D190" s="11"/>
      <c r="E190" s="8"/>
      <c r="H190" s="9"/>
      <c r="I190" s="7"/>
      <c r="J190" s="5"/>
    </row>
    <row r="191" spans="1:10" ht="15.75">
      <c r="A191" s="12" t="s">
        <v>16</v>
      </c>
      <c r="B191" s="12" t="s">
        <v>17</v>
      </c>
      <c r="C191" s="12" t="s">
        <v>18</v>
      </c>
      <c r="D191" s="20">
        <v>111866079</v>
      </c>
      <c r="E191" s="21">
        <v>111866226</v>
      </c>
      <c r="H191" s="9"/>
      <c r="I191" s="7"/>
      <c r="J191" s="5"/>
    </row>
    <row r="192" spans="1:10">
      <c r="A192" s="5"/>
      <c r="B192" s="6"/>
      <c r="C192" s="5"/>
      <c r="D192" s="11"/>
      <c r="E192" s="8"/>
      <c r="H192" s="9"/>
      <c r="I192" s="7"/>
      <c r="J192" s="5"/>
    </row>
    <row r="193" spans="1:10">
      <c r="A193" s="5"/>
      <c r="B193" s="6"/>
      <c r="C193" s="5"/>
      <c r="D193" s="11"/>
      <c r="E193" s="8"/>
      <c r="H193" s="9"/>
      <c r="I193" s="7"/>
      <c r="J193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855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103" t="s">
        <v>0</v>
      </c>
      <c r="B196" s="103" t="s">
        <v>2</v>
      </c>
      <c r="C196" s="103" t="s">
        <v>3</v>
      </c>
      <c r="D196" s="103" t="s">
        <v>4</v>
      </c>
      <c r="E196" s="103" t="s">
        <v>5</v>
      </c>
      <c r="F196" s="105" t="s">
        <v>6</v>
      </c>
      <c r="G196" s="106"/>
      <c r="H196" s="107"/>
      <c r="I196" s="103" t="s">
        <v>7</v>
      </c>
      <c r="J196" s="103" t="s">
        <v>8</v>
      </c>
    </row>
    <row r="197" spans="1:10">
      <c r="A197" s="104"/>
      <c r="B197" s="104"/>
      <c r="C197" s="104"/>
      <c r="D197" s="104"/>
      <c r="E197" s="104"/>
      <c r="F197" s="46" t="s">
        <v>9</v>
      </c>
      <c r="G197" s="46" t="s">
        <v>10</v>
      </c>
      <c r="H197" s="46" t="s">
        <v>11</v>
      </c>
      <c r="I197" s="104"/>
      <c r="J197" s="104"/>
    </row>
    <row r="198" spans="1:10">
      <c r="A198" s="5" t="s">
        <v>895</v>
      </c>
      <c r="B198" s="6">
        <v>44828.591241168979</v>
      </c>
      <c r="C198" s="5" t="s">
        <v>116</v>
      </c>
      <c r="D198" s="11"/>
      <c r="E198" s="8"/>
      <c r="F198" s="9">
        <v>3866.25</v>
      </c>
      <c r="I198" s="7" t="s">
        <v>9</v>
      </c>
      <c r="J198" s="8" t="s">
        <v>116</v>
      </c>
    </row>
    <row r="199" spans="1:10">
      <c r="A199" s="10" t="s">
        <v>15</v>
      </c>
      <c r="B199" s="3"/>
      <c r="C199" s="3"/>
      <c r="D199" s="11"/>
      <c r="E199" s="8"/>
      <c r="H199" s="9"/>
      <c r="I199" s="7"/>
      <c r="J199" s="5"/>
    </row>
    <row r="200" spans="1:10" ht="15.75">
      <c r="A200" s="12" t="s">
        <v>16</v>
      </c>
      <c r="B200" s="12" t="s">
        <v>17</v>
      </c>
      <c r="C200" s="12" t="s">
        <v>18</v>
      </c>
      <c r="D200" s="20">
        <v>111867492</v>
      </c>
      <c r="E200" s="21">
        <v>111883185</v>
      </c>
      <c r="H200" s="9"/>
      <c r="I200" s="7"/>
      <c r="J200" s="5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911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3" t="s">
        <v>0</v>
      </c>
      <c r="B205" s="103" t="s">
        <v>2</v>
      </c>
      <c r="C205" s="103" t="s">
        <v>3</v>
      </c>
      <c r="D205" s="103" t="s">
        <v>4</v>
      </c>
      <c r="E205" s="103" t="s">
        <v>5</v>
      </c>
      <c r="F205" s="105" t="s">
        <v>6</v>
      </c>
      <c r="G205" s="106"/>
      <c r="H205" s="107"/>
      <c r="I205" s="103" t="s">
        <v>7</v>
      </c>
      <c r="J205" s="103" t="s">
        <v>8</v>
      </c>
    </row>
    <row r="206" spans="1:10">
      <c r="A206" s="104"/>
      <c r="B206" s="104"/>
      <c r="C206" s="104"/>
      <c r="D206" s="104"/>
      <c r="E206" s="104"/>
      <c r="F206" s="46" t="s">
        <v>9</v>
      </c>
      <c r="G206" s="46" t="s">
        <v>10</v>
      </c>
      <c r="H206" s="46" t="s">
        <v>11</v>
      </c>
      <c r="I206" s="104"/>
      <c r="J206" s="104"/>
    </row>
    <row r="207" spans="1:10">
      <c r="A207" s="5" t="s">
        <v>938</v>
      </c>
      <c r="B207" s="6">
        <v>44830.798757164353</v>
      </c>
      <c r="C207" s="5" t="s">
        <v>116</v>
      </c>
      <c r="D207" s="11"/>
      <c r="E207" s="8"/>
      <c r="F207" s="9">
        <v>3468.81</v>
      </c>
      <c r="I207" s="7" t="s">
        <v>9</v>
      </c>
      <c r="J207" s="8" t="s">
        <v>116</v>
      </c>
    </row>
    <row r="208" spans="1:10">
      <c r="A208" s="10" t="s">
        <v>15</v>
      </c>
      <c r="B208" s="3"/>
      <c r="C208" s="3"/>
      <c r="D208" s="11"/>
      <c r="E208" s="8"/>
      <c r="H208" s="9"/>
      <c r="I208" s="7"/>
      <c r="J208" s="8"/>
    </row>
    <row r="209" spans="1:10" ht="15.75">
      <c r="A209" s="12" t="s">
        <v>16</v>
      </c>
      <c r="B209" s="12" t="s">
        <v>17</v>
      </c>
      <c r="C209" s="12" t="s">
        <v>18</v>
      </c>
      <c r="D209" s="20">
        <v>111889397</v>
      </c>
      <c r="E209" s="21">
        <v>111889478</v>
      </c>
      <c r="H209" s="9"/>
      <c r="I209" s="7"/>
      <c r="J209" s="8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952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3" t="s">
        <v>0</v>
      </c>
      <c r="B214" s="103" t="s">
        <v>2</v>
      </c>
      <c r="C214" s="103" t="s">
        <v>3</v>
      </c>
      <c r="D214" s="103" t="s">
        <v>4</v>
      </c>
      <c r="E214" s="103" t="s">
        <v>5</v>
      </c>
      <c r="F214" s="105" t="s">
        <v>6</v>
      </c>
      <c r="G214" s="106"/>
      <c r="H214" s="107"/>
      <c r="I214" s="103" t="s">
        <v>7</v>
      </c>
      <c r="J214" s="103" t="s">
        <v>8</v>
      </c>
    </row>
    <row r="215" spans="1:10">
      <c r="A215" s="104"/>
      <c r="B215" s="104"/>
      <c r="C215" s="104"/>
      <c r="D215" s="104"/>
      <c r="E215" s="104"/>
      <c r="F215" s="46" t="s">
        <v>9</v>
      </c>
      <c r="G215" s="46" t="s">
        <v>10</v>
      </c>
      <c r="H215" s="46" t="s">
        <v>11</v>
      </c>
      <c r="I215" s="104"/>
      <c r="J215" s="104"/>
    </row>
    <row r="216" spans="1:10">
      <c r="A216" s="5" t="s">
        <v>976</v>
      </c>
      <c r="B216" s="6">
        <v>44831.797776180552</v>
      </c>
      <c r="C216" s="5" t="s">
        <v>116</v>
      </c>
      <c r="D216" s="11"/>
      <c r="E216" s="8"/>
      <c r="F216" s="9">
        <v>2957.58</v>
      </c>
      <c r="I216" s="7" t="s">
        <v>9</v>
      </c>
      <c r="J216" s="8" t="s">
        <v>116</v>
      </c>
    </row>
    <row r="217" spans="1:10">
      <c r="A217" s="5" t="s">
        <v>976</v>
      </c>
      <c r="B217" s="6">
        <v>44831.797776180552</v>
      </c>
      <c r="C217" s="5" t="s">
        <v>116</v>
      </c>
      <c r="D217" s="11"/>
      <c r="E217" s="8"/>
      <c r="H217" s="9">
        <v>181.1</v>
      </c>
      <c r="I217" s="5" t="s">
        <v>33</v>
      </c>
      <c r="J217" s="8" t="s">
        <v>116</v>
      </c>
    </row>
    <row r="218" spans="1:10">
      <c r="A218" s="10" t="s">
        <v>15</v>
      </c>
      <c r="B218" s="3"/>
      <c r="C218" s="3"/>
      <c r="D218" s="11"/>
      <c r="E218" s="8"/>
      <c r="H218" s="9"/>
      <c r="I218" s="7"/>
      <c r="J218" s="5"/>
    </row>
    <row r="219" spans="1:10" ht="15.75">
      <c r="A219" s="12" t="s">
        <v>16</v>
      </c>
      <c r="B219" s="12" t="s">
        <v>17</v>
      </c>
      <c r="C219" s="12" t="s">
        <v>18</v>
      </c>
      <c r="D219" s="20">
        <v>111897313</v>
      </c>
      <c r="E219" s="21">
        <v>111897441</v>
      </c>
      <c r="H219" s="9"/>
      <c r="I219" s="7"/>
      <c r="J219" s="5"/>
    </row>
    <row r="222" spans="1:10">
      <c r="A222" s="1" t="s">
        <v>0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3" t="s">
        <v>990</v>
      </c>
      <c r="B223" s="2"/>
      <c r="C223" s="2"/>
      <c r="D223" s="2"/>
      <c r="E223" s="2"/>
      <c r="F223" s="2"/>
      <c r="G223" s="2"/>
      <c r="H223" s="2"/>
      <c r="I223" s="2"/>
      <c r="J223" s="2"/>
    </row>
    <row r="224" spans="1:10">
      <c r="A224" s="103" t="s">
        <v>0</v>
      </c>
      <c r="B224" s="103" t="s">
        <v>2</v>
      </c>
      <c r="C224" s="103" t="s">
        <v>3</v>
      </c>
      <c r="D224" s="103" t="s">
        <v>4</v>
      </c>
      <c r="E224" s="103" t="s">
        <v>5</v>
      </c>
      <c r="F224" s="105" t="s">
        <v>6</v>
      </c>
      <c r="G224" s="106"/>
      <c r="H224" s="107"/>
      <c r="I224" s="103" t="s">
        <v>7</v>
      </c>
      <c r="J224" s="103" t="s">
        <v>8</v>
      </c>
    </row>
    <row r="225" spans="1:10">
      <c r="A225" s="104"/>
      <c r="B225" s="104"/>
      <c r="C225" s="104"/>
      <c r="D225" s="104"/>
      <c r="E225" s="104"/>
      <c r="F225" s="46" t="s">
        <v>9</v>
      </c>
      <c r="G225" s="46" t="s">
        <v>10</v>
      </c>
      <c r="H225" s="46" t="s">
        <v>11</v>
      </c>
      <c r="I225" s="104"/>
      <c r="J225" s="104"/>
    </row>
    <row r="226" spans="1:10">
      <c r="A226" s="5" t="s">
        <v>1011</v>
      </c>
      <c r="B226" s="6">
        <v>44832.796585381948</v>
      </c>
      <c r="C226" s="5" t="s">
        <v>116</v>
      </c>
      <c r="D226" s="11"/>
      <c r="E226" s="8"/>
      <c r="F226" s="9">
        <v>3749.58</v>
      </c>
      <c r="I226" s="7" t="s">
        <v>9</v>
      </c>
      <c r="J226" s="8" t="s">
        <v>116</v>
      </c>
    </row>
    <row r="227" spans="1:10">
      <c r="A227" s="10" t="s">
        <v>15</v>
      </c>
      <c r="B227" s="3"/>
      <c r="C227" s="3"/>
      <c r="D227" s="11"/>
      <c r="E227" s="8"/>
      <c r="H227" s="9"/>
      <c r="I227" s="7"/>
      <c r="J227" s="8"/>
    </row>
    <row r="228" spans="1:10" ht="15.75">
      <c r="A228" s="12" t="s">
        <v>16</v>
      </c>
      <c r="B228" s="12" t="s">
        <v>17</v>
      </c>
      <c r="C228" s="12" t="s">
        <v>18</v>
      </c>
      <c r="D228" s="20">
        <v>111905017</v>
      </c>
      <c r="E228" s="21">
        <v>111906082</v>
      </c>
      <c r="H228" s="9"/>
      <c r="I228" s="7"/>
      <c r="J228" s="8"/>
    </row>
    <row r="231" spans="1:10">
      <c r="A231" s="1" t="s">
        <v>0</v>
      </c>
      <c r="B231" s="2"/>
      <c r="C231" s="2"/>
      <c r="D231" s="2"/>
      <c r="E231" s="2"/>
      <c r="F231" s="2"/>
      <c r="G231" s="2"/>
      <c r="H231" s="2"/>
      <c r="I231" s="2"/>
      <c r="J231" s="2"/>
    </row>
    <row r="232" spans="1:10">
      <c r="A232" s="3" t="s">
        <v>1023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103" t="s">
        <v>0</v>
      </c>
      <c r="B233" s="103" t="s">
        <v>2</v>
      </c>
      <c r="C233" s="103" t="s">
        <v>3</v>
      </c>
      <c r="D233" s="103" t="s">
        <v>4</v>
      </c>
      <c r="E233" s="103" t="s">
        <v>5</v>
      </c>
      <c r="F233" s="105" t="s">
        <v>6</v>
      </c>
      <c r="G233" s="106"/>
      <c r="H233" s="107"/>
      <c r="I233" s="103" t="s">
        <v>7</v>
      </c>
      <c r="J233" s="103" t="s">
        <v>8</v>
      </c>
    </row>
    <row r="234" spans="1:10">
      <c r="A234" s="104"/>
      <c r="B234" s="104"/>
      <c r="C234" s="104"/>
      <c r="D234" s="104"/>
      <c r="E234" s="104"/>
      <c r="F234" s="46" t="s">
        <v>9</v>
      </c>
      <c r="G234" s="46" t="s">
        <v>10</v>
      </c>
      <c r="H234" s="46" t="s">
        <v>11</v>
      </c>
      <c r="I234" s="104"/>
      <c r="J234" s="104"/>
    </row>
    <row r="235" spans="1:10">
      <c r="A235" s="5" t="s">
        <v>1046</v>
      </c>
      <c r="B235" s="6">
        <v>44833.799152569445</v>
      </c>
      <c r="C235" s="5" t="s">
        <v>116</v>
      </c>
      <c r="D235" s="11"/>
      <c r="E235" s="8"/>
      <c r="F235" s="9">
        <v>5236.3999999999996</v>
      </c>
      <c r="I235" s="7" t="s">
        <v>9</v>
      </c>
      <c r="J235" s="8" t="s">
        <v>116</v>
      </c>
    </row>
    <row r="236" spans="1:10">
      <c r="A236" s="5" t="s">
        <v>1046</v>
      </c>
      <c r="B236" s="6">
        <v>44833.799152569445</v>
      </c>
      <c r="C236" s="5" t="s">
        <v>116</v>
      </c>
      <c r="D236" s="11"/>
      <c r="E236" s="8"/>
      <c r="H236" s="9">
        <v>142.38999999999999</v>
      </c>
      <c r="I236" s="5" t="s">
        <v>33</v>
      </c>
      <c r="J236" s="8" t="s">
        <v>116</v>
      </c>
    </row>
    <row r="237" spans="1:10">
      <c r="A237" s="10" t="s">
        <v>15</v>
      </c>
      <c r="B237" s="3"/>
      <c r="C237" s="3"/>
      <c r="D237" s="11"/>
      <c r="E237" s="8"/>
      <c r="H237" s="9"/>
      <c r="I237" s="7"/>
      <c r="J237" s="5"/>
    </row>
    <row r="238" spans="1:10" ht="15.75">
      <c r="A238" s="12" t="s">
        <v>16</v>
      </c>
      <c r="B238" s="12" t="s">
        <v>17</v>
      </c>
      <c r="C238" s="12" t="s">
        <v>18</v>
      </c>
      <c r="D238" s="20">
        <v>111916835</v>
      </c>
      <c r="E238" s="21">
        <v>111920589</v>
      </c>
      <c r="H238" s="9"/>
      <c r="I238" s="7"/>
      <c r="J238" s="5"/>
    </row>
    <row r="241" spans="1:10">
      <c r="A241" s="1" t="s">
        <v>0</v>
      </c>
      <c r="B241" s="2"/>
      <c r="C241" s="2"/>
      <c r="D241" s="2"/>
      <c r="E241" s="2"/>
      <c r="F241" s="2"/>
      <c r="G241" s="2"/>
      <c r="H241" s="2"/>
      <c r="I241" s="2"/>
      <c r="J241" s="2"/>
    </row>
    <row r="242" spans="1:10">
      <c r="A242" s="3" t="s">
        <v>1061</v>
      </c>
      <c r="B242" s="2"/>
      <c r="C242" s="2"/>
      <c r="D242" s="2"/>
      <c r="E242" s="2"/>
      <c r="F242" s="2"/>
      <c r="G242" s="2"/>
      <c r="H242" s="2"/>
      <c r="I242" s="2"/>
      <c r="J242" s="2"/>
    </row>
    <row r="243" spans="1:10">
      <c r="A243" s="103" t="s">
        <v>0</v>
      </c>
      <c r="B243" s="103" t="s">
        <v>2</v>
      </c>
      <c r="C243" s="103" t="s">
        <v>3</v>
      </c>
      <c r="D243" s="103" t="s">
        <v>4</v>
      </c>
      <c r="E243" s="103" t="s">
        <v>5</v>
      </c>
      <c r="F243" s="105" t="s">
        <v>6</v>
      </c>
      <c r="G243" s="106"/>
      <c r="H243" s="107"/>
      <c r="I243" s="103" t="s">
        <v>7</v>
      </c>
      <c r="J243" s="103" t="s">
        <v>8</v>
      </c>
    </row>
    <row r="244" spans="1:10">
      <c r="A244" s="104"/>
      <c r="B244" s="104"/>
      <c r="C244" s="104"/>
      <c r="D244" s="104"/>
      <c r="E244" s="104"/>
      <c r="F244" s="46" t="s">
        <v>9</v>
      </c>
      <c r="G244" s="46" t="s">
        <v>10</v>
      </c>
      <c r="H244" s="46" t="s">
        <v>11</v>
      </c>
      <c r="I244" s="104"/>
      <c r="J244" s="104"/>
    </row>
    <row r="245" spans="1:10">
      <c r="A245" s="5" t="s">
        <v>1103</v>
      </c>
      <c r="B245" s="6">
        <v>44834.757352361114</v>
      </c>
      <c r="C245" s="5" t="s">
        <v>116</v>
      </c>
      <c r="D245" s="11"/>
      <c r="E245" s="8"/>
      <c r="F245" s="9">
        <v>2801.78</v>
      </c>
      <c r="I245" s="7" t="s">
        <v>9</v>
      </c>
      <c r="J245" s="8" t="s">
        <v>116</v>
      </c>
    </row>
    <row r="246" spans="1:10">
      <c r="A246" s="5" t="s">
        <v>1103</v>
      </c>
      <c r="B246" s="6">
        <v>44834.757352361114</v>
      </c>
      <c r="C246" s="5" t="s">
        <v>116</v>
      </c>
      <c r="D246" s="11"/>
      <c r="E246" s="8"/>
      <c r="H246" s="9">
        <v>84.57</v>
      </c>
      <c r="I246" s="5" t="s">
        <v>33</v>
      </c>
      <c r="J246" s="8" t="s">
        <v>116</v>
      </c>
    </row>
    <row r="247" spans="1:10">
      <c r="A247" s="10" t="s">
        <v>15</v>
      </c>
      <c r="B247" s="3"/>
      <c r="C247" s="3"/>
      <c r="D247" s="11"/>
      <c r="E247" s="8"/>
      <c r="H247" s="9"/>
      <c r="I247" s="5"/>
      <c r="J247" s="5"/>
    </row>
    <row r="248" spans="1:10" ht="15.75">
      <c r="A248" s="12" t="s">
        <v>16</v>
      </c>
      <c r="B248" s="12" t="s">
        <v>17</v>
      </c>
      <c r="C248" s="12" t="s">
        <v>18</v>
      </c>
      <c r="D248" s="20">
        <v>111925730</v>
      </c>
      <c r="E248" s="21">
        <v>111926010</v>
      </c>
      <c r="H248" s="9"/>
      <c r="I248" s="5"/>
      <c r="J248" s="5"/>
    </row>
    <row r="249" spans="1:10">
      <c r="A249" s="5"/>
      <c r="B249" s="6"/>
      <c r="C249" s="5"/>
      <c r="D249" s="11"/>
      <c r="E249" s="8"/>
      <c r="H249" s="9"/>
      <c r="I249" s="5"/>
      <c r="J249" s="5"/>
    </row>
    <row r="250" spans="1:10">
      <c r="A250" s="5"/>
      <c r="B250" s="6"/>
      <c r="C250" s="5"/>
      <c r="D250" s="11"/>
      <c r="E250" s="8"/>
      <c r="H250" s="9"/>
      <c r="I250" s="5"/>
      <c r="J250" s="5"/>
    </row>
    <row r="251" spans="1:10">
      <c r="A251" s="1" t="s">
        <v>0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3" t="s">
        <v>1057</v>
      </c>
      <c r="B252" s="2"/>
      <c r="C252" s="2"/>
      <c r="D252" s="2"/>
      <c r="E252" s="2"/>
      <c r="F252" s="2"/>
      <c r="G252" s="2"/>
      <c r="H252" s="2"/>
      <c r="I252" s="2"/>
      <c r="J252" s="2"/>
    </row>
    <row r="253" spans="1:10">
      <c r="A253" s="103" t="s">
        <v>0</v>
      </c>
      <c r="B253" s="103" t="s">
        <v>2</v>
      </c>
      <c r="C253" s="103" t="s">
        <v>3</v>
      </c>
      <c r="D253" s="103" t="s">
        <v>4</v>
      </c>
      <c r="E253" s="103" t="s">
        <v>5</v>
      </c>
      <c r="F253" s="105" t="s">
        <v>6</v>
      </c>
      <c r="G253" s="106"/>
      <c r="H253" s="107"/>
      <c r="I253" s="103" t="s">
        <v>7</v>
      </c>
      <c r="J253" s="103" t="s">
        <v>8</v>
      </c>
    </row>
    <row r="254" spans="1:10">
      <c r="A254" s="104"/>
      <c r="B254" s="104"/>
      <c r="C254" s="104"/>
      <c r="D254" s="104"/>
      <c r="E254" s="104"/>
      <c r="F254" s="46" t="s">
        <v>9</v>
      </c>
      <c r="G254" s="46" t="s">
        <v>10</v>
      </c>
      <c r="H254" s="46" t="s">
        <v>11</v>
      </c>
      <c r="I254" s="104"/>
      <c r="J254" s="104"/>
    </row>
    <row r="255" spans="1:10">
      <c r="A255" s="5" t="s">
        <v>1104</v>
      </c>
      <c r="B255" s="6">
        <v>44835.589805057869</v>
      </c>
      <c r="C255" s="5" t="s">
        <v>116</v>
      </c>
      <c r="D255" s="11"/>
      <c r="E255" s="8"/>
      <c r="F255" s="9">
        <v>3142.45</v>
      </c>
      <c r="I255" s="7" t="s">
        <v>9</v>
      </c>
      <c r="J255" s="8" t="s">
        <v>116</v>
      </c>
    </row>
    <row r="256" spans="1:10">
      <c r="A256" s="5" t="s">
        <v>1104</v>
      </c>
      <c r="B256" s="6">
        <v>44835.589805057869</v>
      </c>
      <c r="C256" s="5" t="s">
        <v>116</v>
      </c>
      <c r="D256" s="11"/>
      <c r="E256" s="8"/>
      <c r="H256" s="9">
        <v>194.9</v>
      </c>
      <c r="I256" s="5" t="s">
        <v>33</v>
      </c>
      <c r="J256" s="8" t="s">
        <v>116</v>
      </c>
    </row>
    <row r="257" spans="1:10">
      <c r="A257" s="10" t="s">
        <v>15</v>
      </c>
      <c r="B257" s="3"/>
      <c r="C257" s="3"/>
      <c r="D257" s="11"/>
      <c r="E257" s="8"/>
      <c r="H257" s="9"/>
      <c r="I257" s="5"/>
      <c r="J257" s="5"/>
    </row>
    <row r="258" spans="1:10" ht="15.75">
      <c r="A258" s="12" t="s">
        <v>16</v>
      </c>
      <c r="B258" s="12" t="s">
        <v>17</v>
      </c>
      <c r="C258" s="12" t="s">
        <v>18</v>
      </c>
      <c r="D258" s="20">
        <v>111925738</v>
      </c>
      <c r="E258" s="21">
        <v>111926011</v>
      </c>
      <c r="H258" s="9"/>
      <c r="I258" s="5"/>
      <c r="J258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1131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3" t="s">
        <v>0</v>
      </c>
      <c r="B263" s="103" t="s">
        <v>2</v>
      </c>
      <c r="C263" s="103" t="s">
        <v>3</v>
      </c>
      <c r="D263" s="103" t="s">
        <v>4</v>
      </c>
      <c r="E263" s="103" t="s">
        <v>5</v>
      </c>
      <c r="F263" s="105" t="s">
        <v>6</v>
      </c>
      <c r="G263" s="106"/>
      <c r="H263" s="107"/>
      <c r="I263" s="103" t="s">
        <v>7</v>
      </c>
      <c r="J263" s="103" t="s">
        <v>8</v>
      </c>
    </row>
    <row r="264" spans="1:10">
      <c r="A264" s="104"/>
      <c r="B264" s="104"/>
      <c r="C264" s="104"/>
      <c r="D264" s="104"/>
      <c r="E264" s="104"/>
      <c r="F264" s="46" t="s">
        <v>9</v>
      </c>
      <c r="G264" s="46" t="s">
        <v>10</v>
      </c>
      <c r="H264" s="46" t="s">
        <v>11</v>
      </c>
      <c r="I264" s="104"/>
      <c r="J264" s="104"/>
    </row>
    <row r="265" spans="1:10">
      <c r="A265" s="5" t="s">
        <v>1155</v>
      </c>
      <c r="B265" s="6">
        <v>44837.800123807872</v>
      </c>
      <c r="C265" s="5" t="s">
        <v>116</v>
      </c>
      <c r="D265" s="11"/>
      <c r="E265" s="8"/>
      <c r="F265" s="9">
        <v>4079.92</v>
      </c>
      <c r="I265" s="7" t="s">
        <v>9</v>
      </c>
      <c r="J265" s="8" t="s">
        <v>116</v>
      </c>
    </row>
    <row r="266" spans="1:10">
      <c r="A266" s="10" t="s">
        <v>15</v>
      </c>
      <c r="B266" s="3"/>
      <c r="C266" s="3"/>
      <c r="D266" s="11"/>
      <c r="E266" s="8"/>
      <c r="H266" s="9"/>
      <c r="I266" s="7"/>
      <c r="J266" s="8"/>
    </row>
    <row r="267" spans="1:10" ht="15.75">
      <c r="A267" s="12" t="s">
        <v>16</v>
      </c>
      <c r="B267" s="12" t="s">
        <v>17</v>
      </c>
      <c r="C267" s="12" t="s">
        <v>18</v>
      </c>
      <c r="D267" s="20">
        <v>111927597</v>
      </c>
      <c r="E267" s="21">
        <v>111927756</v>
      </c>
      <c r="H267" s="9"/>
      <c r="I267" s="7"/>
      <c r="J267" s="8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1170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3" t="s">
        <v>0</v>
      </c>
      <c r="B272" s="103" t="s">
        <v>2</v>
      </c>
      <c r="C272" s="103" t="s">
        <v>3</v>
      </c>
      <c r="D272" s="103" t="s">
        <v>4</v>
      </c>
      <c r="E272" s="103" t="s">
        <v>5</v>
      </c>
      <c r="F272" s="105" t="s">
        <v>6</v>
      </c>
      <c r="G272" s="106"/>
      <c r="H272" s="107"/>
      <c r="I272" s="103" t="s">
        <v>7</v>
      </c>
      <c r="J272" s="103" t="s">
        <v>8</v>
      </c>
    </row>
    <row r="273" spans="1:10">
      <c r="A273" s="104"/>
      <c r="B273" s="104"/>
      <c r="C273" s="104"/>
      <c r="D273" s="104"/>
      <c r="E273" s="104"/>
      <c r="F273" s="46" t="s">
        <v>9</v>
      </c>
      <c r="G273" s="46" t="s">
        <v>10</v>
      </c>
      <c r="H273" s="46" t="s">
        <v>11</v>
      </c>
      <c r="I273" s="104"/>
      <c r="J273" s="104"/>
    </row>
    <row r="274" spans="1:10">
      <c r="A274" s="5" t="s">
        <v>1192</v>
      </c>
      <c r="B274" s="6">
        <v>44838.796645868053</v>
      </c>
      <c r="C274" s="5" t="s">
        <v>116</v>
      </c>
      <c r="D274" s="11"/>
      <c r="E274" s="8"/>
      <c r="F274" s="9">
        <v>3762.27</v>
      </c>
      <c r="I274" s="7" t="s">
        <v>9</v>
      </c>
      <c r="J274" s="8" t="s">
        <v>116</v>
      </c>
    </row>
    <row r="275" spans="1:10">
      <c r="A275" s="10" t="s">
        <v>15</v>
      </c>
      <c r="B275" s="3"/>
      <c r="C275" s="3"/>
      <c r="D275" s="11"/>
      <c r="E275" s="8"/>
      <c r="H275" s="9"/>
      <c r="I275" s="7"/>
      <c r="J275" s="8"/>
    </row>
    <row r="276" spans="1:10" ht="15.75">
      <c r="A276" s="12" t="s">
        <v>16</v>
      </c>
      <c r="B276" s="12" t="s">
        <v>17</v>
      </c>
      <c r="C276" s="12" t="s">
        <v>18</v>
      </c>
      <c r="D276" s="20">
        <v>111945425</v>
      </c>
      <c r="E276" s="21">
        <v>111951854</v>
      </c>
      <c r="H276" s="9"/>
      <c r="I276" s="7"/>
      <c r="J276" s="8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1205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3" t="s">
        <v>0</v>
      </c>
      <c r="B281" s="103" t="s">
        <v>2</v>
      </c>
      <c r="C281" s="103" t="s">
        <v>3</v>
      </c>
      <c r="D281" s="103" t="s">
        <v>4</v>
      </c>
      <c r="E281" s="103" t="s">
        <v>5</v>
      </c>
      <c r="F281" s="105" t="s">
        <v>6</v>
      </c>
      <c r="G281" s="106"/>
      <c r="H281" s="107"/>
      <c r="I281" s="103" t="s">
        <v>7</v>
      </c>
      <c r="J281" s="103" t="s">
        <v>8</v>
      </c>
    </row>
    <row r="282" spans="1:10">
      <c r="A282" s="104"/>
      <c r="B282" s="104"/>
      <c r="C282" s="104"/>
      <c r="D282" s="104"/>
      <c r="E282" s="104"/>
      <c r="F282" s="46" t="s">
        <v>9</v>
      </c>
      <c r="G282" s="46" t="s">
        <v>10</v>
      </c>
      <c r="H282" s="46" t="s">
        <v>11</v>
      </c>
      <c r="I282" s="104"/>
      <c r="J282" s="104"/>
    </row>
    <row r="283" spans="1:10">
      <c r="A283" s="5" t="s">
        <v>1227</v>
      </c>
      <c r="B283" s="6">
        <v>44839.794697476849</v>
      </c>
      <c r="C283" s="5" t="s">
        <v>116</v>
      </c>
      <c r="D283" s="11"/>
      <c r="E283" s="8"/>
      <c r="F283" s="9">
        <v>4330.74</v>
      </c>
      <c r="I283" s="7" t="s">
        <v>9</v>
      </c>
      <c r="J283" s="8" t="s">
        <v>116</v>
      </c>
    </row>
    <row r="284" spans="1:10">
      <c r="A284" s="10" t="s">
        <v>15</v>
      </c>
      <c r="B284" s="3"/>
      <c r="C284" s="3"/>
      <c r="D284" s="11"/>
      <c r="E284" s="8"/>
      <c r="H284" s="9"/>
      <c r="I284" s="7"/>
      <c r="J284" s="8"/>
    </row>
    <row r="285" spans="1:10" ht="15.75">
      <c r="A285" s="12" t="s">
        <v>16</v>
      </c>
      <c r="B285" s="12" t="s">
        <v>17</v>
      </c>
      <c r="C285" s="12" t="s">
        <v>18</v>
      </c>
      <c r="D285" s="20">
        <v>111958377</v>
      </c>
      <c r="E285" s="21">
        <v>111958472</v>
      </c>
      <c r="H285" s="9"/>
      <c r="I285" s="7"/>
      <c r="J285" s="8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1239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3" t="s">
        <v>0</v>
      </c>
      <c r="B290" s="103" t="s">
        <v>2</v>
      </c>
      <c r="C290" s="103" t="s">
        <v>3</v>
      </c>
      <c r="D290" s="103" t="s">
        <v>4</v>
      </c>
      <c r="E290" s="103" t="s">
        <v>5</v>
      </c>
      <c r="F290" s="105" t="s">
        <v>6</v>
      </c>
      <c r="G290" s="106"/>
      <c r="H290" s="107"/>
      <c r="I290" s="103" t="s">
        <v>7</v>
      </c>
      <c r="J290" s="103" t="s">
        <v>8</v>
      </c>
    </row>
    <row r="291" spans="1:10">
      <c r="A291" s="104"/>
      <c r="B291" s="104"/>
      <c r="C291" s="104"/>
      <c r="D291" s="104"/>
      <c r="E291" s="104"/>
      <c r="F291" s="46" t="s">
        <v>9</v>
      </c>
      <c r="G291" s="46" t="s">
        <v>10</v>
      </c>
      <c r="H291" s="46" t="s">
        <v>11</v>
      </c>
      <c r="I291" s="104"/>
      <c r="J291" s="104"/>
    </row>
    <row r="292" spans="1:10">
      <c r="A292" s="5" t="s">
        <v>1260</v>
      </c>
      <c r="B292" s="6">
        <v>44840.800931134261</v>
      </c>
      <c r="C292" s="5" t="s">
        <v>116</v>
      </c>
      <c r="D292" s="11"/>
      <c r="E292" s="8"/>
      <c r="F292" s="9">
        <v>2874.01</v>
      </c>
      <c r="I292" s="7" t="s">
        <v>9</v>
      </c>
      <c r="J292" s="8" t="s">
        <v>116</v>
      </c>
    </row>
    <row r="293" spans="1:10">
      <c r="A293" s="10" t="s">
        <v>15</v>
      </c>
      <c r="B293" s="3"/>
      <c r="C293" s="3"/>
      <c r="D293" s="11"/>
      <c r="E293" s="8"/>
      <c r="H293" s="9"/>
      <c r="I293" s="7"/>
      <c r="J293" s="5"/>
    </row>
    <row r="294" spans="1:10" ht="15.75">
      <c r="A294" s="12" t="s">
        <v>16</v>
      </c>
      <c r="B294" s="12" t="s">
        <v>17</v>
      </c>
      <c r="C294" s="12" t="s">
        <v>18</v>
      </c>
      <c r="D294" s="20">
        <v>111968932</v>
      </c>
      <c r="E294" s="21">
        <v>111969032</v>
      </c>
      <c r="H294" s="9"/>
      <c r="I294" s="7"/>
      <c r="J294" s="5"/>
    </row>
    <row r="297" spans="1:10">
      <c r="A297" s="1" t="s">
        <v>0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3" t="s">
        <v>1274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103" t="s">
        <v>0</v>
      </c>
      <c r="B299" s="103" t="s">
        <v>2</v>
      </c>
      <c r="C299" s="103" t="s">
        <v>3</v>
      </c>
      <c r="D299" s="103" t="s">
        <v>4</v>
      </c>
      <c r="E299" s="103" t="s">
        <v>5</v>
      </c>
      <c r="F299" s="105" t="s">
        <v>6</v>
      </c>
      <c r="G299" s="106"/>
      <c r="H299" s="107"/>
      <c r="I299" s="103" t="s">
        <v>7</v>
      </c>
      <c r="J299" s="103" t="s">
        <v>8</v>
      </c>
    </row>
    <row r="300" spans="1:10">
      <c r="A300" s="104"/>
      <c r="B300" s="104"/>
      <c r="C300" s="104"/>
      <c r="D300" s="104"/>
      <c r="E300" s="104"/>
      <c r="F300" s="46" t="s">
        <v>9</v>
      </c>
      <c r="G300" s="46" t="s">
        <v>10</v>
      </c>
      <c r="H300" s="46" t="s">
        <v>11</v>
      </c>
      <c r="I300" s="104"/>
      <c r="J300" s="104"/>
    </row>
    <row r="301" spans="1:10">
      <c r="A301" s="5" t="s">
        <v>1313</v>
      </c>
      <c r="B301" s="6">
        <v>44841.797156122688</v>
      </c>
      <c r="C301" s="5" t="s">
        <v>116</v>
      </c>
      <c r="D301" s="11"/>
      <c r="E301" s="8"/>
      <c r="F301" s="9">
        <v>3631.05</v>
      </c>
      <c r="I301" s="7" t="s">
        <v>9</v>
      </c>
      <c r="J301" s="8" t="s">
        <v>116</v>
      </c>
    </row>
    <row r="302" spans="1:10">
      <c r="A302" s="5" t="s">
        <v>1313</v>
      </c>
      <c r="B302" s="6">
        <v>44841.797156122688</v>
      </c>
      <c r="C302" s="5" t="s">
        <v>116</v>
      </c>
      <c r="D302" s="11"/>
      <c r="E302" s="8"/>
      <c r="H302" s="9">
        <v>549.5</v>
      </c>
      <c r="I302" s="5" t="s">
        <v>33</v>
      </c>
      <c r="J302" s="8" t="s">
        <v>116</v>
      </c>
    </row>
    <row r="303" spans="1:10">
      <c r="A303" s="10" t="s">
        <v>15</v>
      </c>
      <c r="B303" s="3"/>
      <c r="C303" s="3"/>
      <c r="D303" s="11"/>
      <c r="E303" s="8"/>
      <c r="H303" s="9"/>
      <c r="I303" s="7"/>
      <c r="J303" s="5"/>
    </row>
    <row r="304" spans="1:10" ht="15.75">
      <c r="A304" s="12" t="s">
        <v>16</v>
      </c>
      <c r="B304" s="12" t="s">
        <v>17</v>
      </c>
      <c r="C304" s="12" t="s">
        <v>18</v>
      </c>
      <c r="D304" s="20">
        <v>111968933</v>
      </c>
      <c r="E304" s="21">
        <v>111969033</v>
      </c>
      <c r="H304" s="9"/>
      <c r="I304" s="7"/>
      <c r="J304" s="5"/>
    </row>
    <row r="305" spans="1:10">
      <c r="A305" s="5"/>
      <c r="B305" s="6"/>
      <c r="C305" s="5"/>
      <c r="D305" s="11"/>
      <c r="E305" s="8"/>
      <c r="H305" s="9"/>
      <c r="I305" s="7"/>
      <c r="J305" s="5"/>
    </row>
    <row r="306" spans="1:10">
      <c r="A306" s="5"/>
      <c r="B306" s="6"/>
      <c r="C306" s="5"/>
      <c r="D306" s="11"/>
      <c r="E306" s="8"/>
      <c r="H306" s="9"/>
      <c r="I306" s="7"/>
      <c r="J306" s="5"/>
    </row>
    <row r="307" spans="1:10">
      <c r="A307" s="1" t="s">
        <v>0</v>
      </c>
      <c r="B307" s="2"/>
      <c r="C307" s="2"/>
      <c r="D307" s="2"/>
      <c r="E307" s="2"/>
      <c r="F307" s="2"/>
      <c r="G307" s="2"/>
      <c r="H307" s="2"/>
      <c r="I307" s="2"/>
      <c r="J307" s="2"/>
    </row>
    <row r="308" spans="1:10">
      <c r="A308" s="3" t="s">
        <v>1270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103" t="s">
        <v>0</v>
      </c>
      <c r="B309" s="103" t="s">
        <v>2</v>
      </c>
      <c r="C309" s="103" t="s">
        <v>3</v>
      </c>
      <c r="D309" s="103" t="s">
        <v>4</v>
      </c>
      <c r="E309" s="103" t="s">
        <v>5</v>
      </c>
      <c r="F309" s="105" t="s">
        <v>6</v>
      </c>
      <c r="G309" s="106"/>
      <c r="H309" s="107"/>
      <c r="I309" s="103" t="s">
        <v>7</v>
      </c>
      <c r="J309" s="103" t="s">
        <v>8</v>
      </c>
    </row>
    <row r="310" spans="1:10">
      <c r="A310" s="104"/>
      <c r="B310" s="104"/>
      <c r="C310" s="104"/>
      <c r="D310" s="104"/>
      <c r="E310" s="104"/>
      <c r="F310" s="46" t="s">
        <v>9</v>
      </c>
      <c r="G310" s="46" t="s">
        <v>10</v>
      </c>
      <c r="H310" s="46" t="s">
        <v>11</v>
      </c>
      <c r="I310" s="104"/>
      <c r="J310" s="104"/>
    </row>
    <row r="311" spans="1:10">
      <c r="A311" s="5" t="s">
        <v>1314</v>
      </c>
      <c r="B311" s="6">
        <v>44842.586751759256</v>
      </c>
      <c r="C311" s="5" t="s">
        <v>116</v>
      </c>
      <c r="D311" s="11"/>
      <c r="E311" s="8"/>
      <c r="F311" s="9">
        <v>4232.09</v>
      </c>
      <c r="I311" s="7" t="s">
        <v>9</v>
      </c>
      <c r="J311" s="8" t="s">
        <v>116</v>
      </c>
    </row>
    <row r="312" spans="1:10">
      <c r="A312" s="5" t="s">
        <v>1314</v>
      </c>
      <c r="B312" s="6">
        <v>44842.586751759256</v>
      </c>
      <c r="C312" s="5" t="s">
        <v>116</v>
      </c>
      <c r="D312" s="11"/>
      <c r="E312" s="8"/>
      <c r="H312" s="9">
        <v>321.29000000000002</v>
      </c>
      <c r="I312" s="5" t="s">
        <v>33</v>
      </c>
      <c r="J312" s="8" t="s">
        <v>116</v>
      </c>
    </row>
    <row r="313" spans="1:10">
      <c r="A313" s="10" t="s">
        <v>15</v>
      </c>
      <c r="B313" s="3"/>
      <c r="C313" s="3"/>
      <c r="D313" s="11"/>
      <c r="E313" s="8"/>
      <c r="H313" s="9"/>
      <c r="I313" s="7"/>
      <c r="J313" s="5"/>
    </row>
    <row r="314" spans="1:10" ht="15.75">
      <c r="A314" s="12" t="s">
        <v>16</v>
      </c>
      <c r="B314" s="12" t="s">
        <v>17</v>
      </c>
      <c r="C314" s="12" t="s">
        <v>18</v>
      </c>
      <c r="D314" s="20">
        <v>111976926</v>
      </c>
      <c r="E314" s="21">
        <v>111977114</v>
      </c>
      <c r="H314" s="9"/>
      <c r="I314" s="7"/>
      <c r="J314" s="5"/>
    </row>
    <row r="317" spans="1:10">
      <c r="A317" s="1" t="s">
        <v>0</v>
      </c>
      <c r="B317" s="2"/>
      <c r="C317" s="2"/>
      <c r="D317" s="2"/>
      <c r="E317" s="2"/>
      <c r="F317" s="2"/>
      <c r="G317" s="2"/>
      <c r="H317" s="2"/>
      <c r="I317" s="2"/>
      <c r="J317" s="2"/>
    </row>
    <row r="318" spans="1:10">
      <c r="A318" s="3" t="s">
        <v>1337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103" t="s">
        <v>0</v>
      </c>
      <c r="B319" s="103" t="s">
        <v>2</v>
      </c>
      <c r="C319" s="103" t="s">
        <v>3</v>
      </c>
      <c r="D319" s="103" t="s">
        <v>4</v>
      </c>
      <c r="E319" s="103" t="s">
        <v>5</v>
      </c>
      <c r="F319" s="105" t="s">
        <v>6</v>
      </c>
      <c r="G319" s="106"/>
      <c r="H319" s="107"/>
      <c r="I319" s="103" t="s">
        <v>7</v>
      </c>
      <c r="J319" s="103" t="s">
        <v>8</v>
      </c>
    </row>
    <row r="320" spans="1:10">
      <c r="A320" s="104"/>
      <c r="B320" s="104"/>
      <c r="C320" s="104"/>
      <c r="D320" s="104"/>
      <c r="E320" s="104"/>
      <c r="F320" s="46" t="s">
        <v>9</v>
      </c>
      <c r="G320" s="46" t="s">
        <v>10</v>
      </c>
      <c r="H320" s="46" t="s">
        <v>11</v>
      </c>
      <c r="I320" s="104"/>
      <c r="J320" s="104"/>
    </row>
    <row r="321" spans="1:10">
      <c r="A321" s="5" t="s">
        <v>1362</v>
      </c>
      <c r="B321" s="6">
        <v>44844.79623104167</v>
      </c>
      <c r="C321" s="5" t="s">
        <v>116</v>
      </c>
      <c r="D321" s="11"/>
      <c r="E321" s="8"/>
      <c r="F321" s="9">
        <v>4258.93</v>
      </c>
      <c r="I321" s="7" t="s">
        <v>9</v>
      </c>
      <c r="J321" s="8" t="s">
        <v>116</v>
      </c>
    </row>
    <row r="322" spans="1:10">
      <c r="A322" s="5" t="s">
        <v>1362</v>
      </c>
      <c r="B322" s="6">
        <v>44844.79623104167</v>
      </c>
      <c r="C322" s="5" t="s">
        <v>116</v>
      </c>
      <c r="D322" s="11"/>
      <c r="E322" s="8"/>
      <c r="H322" s="9">
        <v>111.3</v>
      </c>
      <c r="I322" s="5" t="s">
        <v>33</v>
      </c>
      <c r="J322" s="8" t="s">
        <v>116</v>
      </c>
    </row>
    <row r="323" spans="1:10">
      <c r="A323" s="10" t="s">
        <v>15</v>
      </c>
      <c r="B323" s="3"/>
      <c r="C323" s="3"/>
      <c r="D323" s="11"/>
      <c r="E323" s="8"/>
      <c r="H323" s="9"/>
      <c r="I323" s="7"/>
      <c r="J323" s="5"/>
    </row>
    <row r="324" spans="1:10" ht="15.75">
      <c r="A324" s="12" t="s">
        <v>16</v>
      </c>
      <c r="B324" s="12" t="s">
        <v>17</v>
      </c>
      <c r="C324" s="12" t="s">
        <v>18</v>
      </c>
      <c r="D324" s="20">
        <v>111983693</v>
      </c>
      <c r="E324" s="21">
        <v>111983748</v>
      </c>
      <c r="H324" s="9"/>
      <c r="I324" s="7"/>
      <c r="J324" s="5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1374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103" t="s">
        <v>0</v>
      </c>
      <c r="B329" s="103" t="s">
        <v>2</v>
      </c>
      <c r="C329" s="103" t="s">
        <v>3</v>
      </c>
      <c r="D329" s="103" t="s">
        <v>4</v>
      </c>
      <c r="E329" s="103" t="s">
        <v>5</v>
      </c>
      <c r="F329" s="105" t="s">
        <v>6</v>
      </c>
      <c r="G329" s="106"/>
      <c r="H329" s="107"/>
      <c r="I329" s="103" t="s">
        <v>7</v>
      </c>
      <c r="J329" s="103" t="s">
        <v>8</v>
      </c>
    </row>
    <row r="330" spans="1:10">
      <c r="A330" s="104"/>
      <c r="B330" s="104"/>
      <c r="C330" s="104"/>
      <c r="D330" s="104"/>
      <c r="E330" s="104"/>
      <c r="F330" s="46" t="s">
        <v>9</v>
      </c>
      <c r="G330" s="46" t="s">
        <v>10</v>
      </c>
      <c r="H330" s="46" t="s">
        <v>11</v>
      </c>
      <c r="I330" s="104"/>
      <c r="J330" s="104"/>
    </row>
    <row r="331" spans="1:10">
      <c r="A331" s="5" t="s">
        <v>1402</v>
      </c>
      <c r="B331" s="6">
        <v>44845.797351875</v>
      </c>
      <c r="C331" s="5" t="s">
        <v>116</v>
      </c>
      <c r="D331" s="11"/>
      <c r="E331" s="8"/>
      <c r="F331" s="9">
        <v>4632.8100000000004</v>
      </c>
      <c r="I331" s="7" t="s">
        <v>9</v>
      </c>
      <c r="J331" s="8" t="s">
        <v>116</v>
      </c>
    </row>
    <row r="332" spans="1:10">
      <c r="A332" s="5" t="s">
        <v>1402</v>
      </c>
      <c r="B332" s="6">
        <v>44845.797351875</v>
      </c>
      <c r="C332" s="5" t="s">
        <v>116</v>
      </c>
      <c r="D332" s="11"/>
      <c r="E332" s="8"/>
      <c r="H332" s="9">
        <v>198.6</v>
      </c>
      <c r="I332" s="5" t="s">
        <v>33</v>
      </c>
      <c r="J332" s="8" t="s">
        <v>116</v>
      </c>
    </row>
    <row r="333" spans="1:10">
      <c r="A333" s="10" t="s">
        <v>15</v>
      </c>
      <c r="B333" s="3"/>
      <c r="C333" s="3"/>
      <c r="D333" s="11"/>
      <c r="E333" s="8"/>
      <c r="H333" s="9"/>
      <c r="I333" s="7"/>
      <c r="J333" s="5"/>
    </row>
    <row r="334" spans="1:10" ht="15.75">
      <c r="A334" s="12" t="s">
        <v>16</v>
      </c>
      <c r="B334" s="12" t="s">
        <v>17</v>
      </c>
      <c r="C334" s="12" t="s">
        <v>18</v>
      </c>
      <c r="D334" s="20">
        <v>111991472</v>
      </c>
      <c r="E334" s="21">
        <v>111991622</v>
      </c>
      <c r="H334" s="9"/>
      <c r="I334" s="7"/>
      <c r="J334" s="5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1415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103" t="s">
        <v>0</v>
      </c>
      <c r="B339" s="103" t="s">
        <v>2</v>
      </c>
      <c r="C339" s="103" t="s">
        <v>3</v>
      </c>
      <c r="D339" s="103" t="s">
        <v>4</v>
      </c>
      <c r="E339" s="103" t="s">
        <v>5</v>
      </c>
      <c r="F339" s="105" t="s">
        <v>6</v>
      </c>
      <c r="G339" s="106"/>
      <c r="H339" s="107"/>
      <c r="I339" s="103" t="s">
        <v>7</v>
      </c>
      <c r="J339" s="103" t="s">
        <v>8</v>
      </c>
    </row>
    <row r="340" spans="1:10">
      <c r="A340" s="104"/>
      <c r="B340" s="104"/>
      <c r="C340" s="104"/>
      <c r="D340" s="104"/>
      <c r="E340" s="104"/>
      <c r="F340" s="46" t="s">
        <v>9</v>
      </c>
      <c r="G340" s="46" t="s">
        <v>10</v>
      </c>
      <c r="H340" s="46" t="s">
        <v>11</v>
      </c>
      <c r="I340" s="104"/>
      <c r="J340" s="104"/>
    </row>
    <row r="341" spans="1:10">
      <c r="A341" s="5" t="s">
        <v>1439</v>
      </c>
      <c r="B341" s="6">
        <v>44846.797423530094</v>
      </c>
      <c r="C341" s="5" t="s">
        <v>116</v>
      </c>
      <c r="D341" s="11"/>
      <c r="E341" s="8"/>
      <c r="F341" s="9">
        <v>3944.86</v>
      </c>
      <c r="I341" s="7" t="s">
        <v>9</v>
      </c>
      <c r="J341" s="8" t="s">
        <v>116</v>
      </c>
    </row>
    <row r="342" spans="1:10">
      <c r="A342" s="10" t="s">
        <v>15</v>
      </c>
      <c r="B342" s="3"/>
      <c r="C342" s="3"/>
      <c r="D342" s="11"/>
      <c r="E342" s="8"/>
      <c r="H342" s="9"/>
      <c r="I342" s="7"/>
      <c r="J342" s="8"/>
    </row>
    <row r="343" spans="1:10" ht="15.75">
      <c r="A343" s="12" t="s">
        <v>16</v>
      </c>
      <c r="B343" s="12" t="s">
        <v>17</v>
      </c>
      <c r="C343" s="12" t="s">
        <v>18</v>
      </c>
      <c r="D343" s="20">
        <v>112000502</v>
      </c>
      <c r="E343" s="21">
        <v>112000603</v>
      </c>
      <c r="H343" s="9"/>
      <c r="I343" s="7"/>
      <c r="J343" s="8"/>
    </row>
    <row r="346" spans="1:10">
      <c r="A346" s="1" t="s">
        <v>0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3" t="s">
        <v>1451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103" t="s">
        <v>0</v>
      </c>
      <c r="B348" s="103" t="s">
        <v>2</v>
      </c>
      <c r="C348" s="103" t="s">
        <v>3</v>
      </c>
      <c r="D348" s="103" t="s">
        <v>4</v>
      </c>
      <c r="E348" s="103" t="s">
        <v>5</v>
      </c>
      <c r="F348" s="105" t="s">
        <v>6</v>
      </c>
      <c r="G348" s="106"/>
      <c r="H348" s="107"/>
      <c r="I348" s="103" t="s">
        <v>7</v>
      </c>
      <c r="J348" s="103" t="s">
        <v>8</v>
      </c>
    </row>
    <row r="349" spans="1:10">
      <c r="A349" s="104"/>
      <c r="B349" s="104"/>
      <c r="C349" s="104"/>
      <c r="D349" s="104"/>
      <c r="E349" s="104"/>
      <c r="F349" s="46" t="s">
        <v>9</v>
      </c>
      <c r="G349" s="46" t="s">
        <v>10</v>
      </c>
      <c r="H349" s="46" t="s">
        <v>11</v>
      </c>
      <c r="I349" s="104"/>
      <c r="J349" s="104"/>
    </row>
    <row r="350" spans="1:10">
      <c r="A350" s="5" t="s">
        <v>1475</v>
      </c>
      <c r="B350" s="6">
        <v>44847.79818020833</v>
      </c>
      <c r="C350" s="5" t="s">
        <v>116</v>
      </c>
      <c r="D350" s="11"/>
      <c r="E350" s="8"/>
      <c r="F350" s="9">
        <v>2826.56</v>
      </c>
      <c r="I350" s="7" t="s">
        <v>9</v>
      </c>
      <c r="J350" s="8" t="s">
        <v>116</v>
      </c>
    </row>
    <row r="351" spans="1:10">
      <c r="A351" s="10" t="s">
        <v>15</v>
      </c>
      <c r="B351" s="3"/>
      <c r="C351" s="3"/>
      <c r="D351" s="11"/>
      <c r="E351" s="8"/>
      <c r="H351" s="9"/>
      <c r="I351" s="7"/>
      <c r="J351" s="8"/>
    </row>
    <row r="352" spans="1:10" ht="15.75">
      <c r="A352" s="12" t="s">
        <v>16</v>
      </c>
      <c r="B352" s="12" t="s">
        <v>17</v>
      </c>
      <c r="C352" s="12" t="s">
        <v>18</v>
      </c>
      <c r="D352" s="20">
        <v>112010807</v>
      </c>
      <c r="E352" s="21">
        <v>112010927</v>
      </c>
      <c r="H352" s="9"/>
      <c r="I352" s="7"/>
      <c r="J352" s="8"/>
    </row>
    <row r="355" spans="1:10">
      <c r="A355" s="1" t="s">
        <v>0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3" t="s">
        <v>1496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103" t="s">
        <v>0</v>
      </c>
      <c r="B357" s="103" t="s">
        <v>2</v>
      </c>
      <c r="C357" s="103" t="s">
        <v>3</v>
      </c>
      <c r="D357" s="103" t="s">
        <v>4</v>
      </c>
      <c r="E357" s="103" t="s">
        <v>5</v>
      </c>
      <c r="F357" s="105" t="s">
        <v>6</v>
      </c>
      <c r="G357" s="106"/>
      <c r="H357" s="107"/>
      <c r="I357" s="103" t="s">
        <v>7</v>
      </c>
      <c r="J357" s="103" t="s">
        <v>8</v>
      </c>
    </row>
    <row r="358" spans="1:10">
      <c r="A358" s="104"/>
      <c r="B358" s="104"/>
      <c r="C358" s="104"/>
      <c r="D358" s="104"/>
      <c r="E358" s="104"/>
      <c r="F358" s="46" t="s">
        <v>9</v>
      </c>
      <c r="G358" s="46" t="s">
        <v>10</v>
      </c>
      <c r="H358" s="46" t="s">
        <v>11</v>
      </c>
      <c r="I358" s="104"/>
      <c r="J358" s="104"/>
    </row>
    <row r="359" spans="1:10">
      <c r="A359" s="5" t="s">
        <v>1540</v>
      </c>
      <c r="B359" s="6">
        <v>44848.793791053242</v>
      </c>
      <c r="C359" s="5" t="s">
        <v>116</v>
      </c>
      <c r="D359" s="11"/>
      <c r="E359" s="8"/>
      <c r="F359" s="9">
        <v>3836.32</v>
      </c>
      <c r="I359" s="7" t="s">
        <v>9</v>
      </c>
      <c r="J359" s="8" t="s">
        <v>116</v>
      </c>
    </row>
    <row r="360" spans="1:10">
      <c r="A360" s="5" t="s">
        <v>1540</v>
      </c>
      <c r="B360" s="6">
        <v>44848.793791053242</v>
      </c>
      <c r="C360" s="5" t="s">
        <v>116</v>
      </c>
      <c r="D360" s="11"/>
      <c r="E360" s="8"/>
      <c r="H360" s="9">
        <v>33.93</v>
      </c>
      <c r="I360" s="5" t="s">
        <v>33</v>
      </c>
      <c r="J360" s="8" t="s">
        <v>116</v>
      </c>
    </row>
    <row r="361" spans="1:10">
      <c r="A361" s="10" t="s">
        <v>15</v>
      </c>
      <c r="B361" s="3"/>
      <c r="C361" s="3"/>
      <c r="D361" s="11"/>
      <c r="E361" s="8"/>
      <c r="H361" s="9"/>
      <c r="I361" s="7"/>
      <c r="J361" s="8"/>
    </row>
    <row r="362" spans="1:10" ht="15.75">
      <c r="A362" s="12" t="s">
        <v>16</v>
      </c>
      <c r="B362" s="12" t="s">
        <v>17</v>
      </c>
      <c r="C362" s="12" t="s">
        <v>18</v>
      </c>
      <c r="D362" s="20">
        <v>112010810</v>
      </c>
      <c r="E362" s="21">
        <v>112010928</v>
      </c>
      <c r="H362" s="9"/>
      <c r="I362" s="7"/>
      <c r="J362" s="8"/>
    </row>
    <row r="363" spans="1:10">
      <c r="A363" s="5"/>
      <c r="B363" s="6"/>
      <c r="C363" s="5"/>
      <c r="D363" s="11"/>
      <c r="E363" s="8"/>
      <c r="H363" s="9"/>
      <c r="I363" s="7"/>
      <c r="J363" s="8"/>
    </row>
    <row r="364" spans="1:10">
      <c r="A364" s="5"/>
      <c r="B364" s="6"/>
      <c r="C364" s="5"/>
      <c r="D364" s="11"/>
      <c r="E364" s="8"/>
      <c r="H364" s="9"/>
      <c r="I364" s="7"/>
      <c r="J364" s="8"/>
    </row>
    <row r="365" spans="1:10">
      <c r="A365" s="1" t="s">
        <v>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3" t="s">
        <v>1491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103" t="s">
        <v>0</v>
      </c>
      <c r="B367" s="103" t="s">
        <v>2</v>
      </c>
      <c r="C367" s="103" t="s">
        <v>3</v>
      </c>
      <c r="D367" s="103" t="s">
        <v>4</v>
      </c>
      <c r="E367" s="103" t="s">
        <v>5</v>
      </c>
      <c r="F367" s="105" t="s">
        <v>6</v>
      </c>
      <c r="G367" s="106"/>
      <c r="H367" s="107"/>
      <c r="I367" s="103" t="s">
        <v>7</v>
      </c>
      <c r="J367" s="103" t="s">
        <v>8</v>
      </c>
    </row>
    <row r="368" spans="1:10">
      <c r="A368" s="104"/>
      <c r="B368" s="104"/>
      <c r="C368" s="104"/>
      <c r="D368" s="104"/>
      <c r="E368" s="104"/>
      <c r="F368" s="46" t="s">
        <v>9</v>
      </c>
      <c r="G368" s="46" t="s">
        <v>10</v>
      </c>
      <c r="H368" s="46" t="s">
        <v>11</v>
      </c>
      <c r="I368" s="104"/>
      <c r="J368" s="104"/>
    </row>
    <row r="369" spans="1:10">
      <c r="A369" s="5" t="s">
        <v>1541</v>
      </c>
      <c r="B369" s="6">
        <v>44849.590438912041</v>
      </c>
      <c r="C369" s="5" t="s">
        <v>116</v>
      </c>
      <c r="D369" s="11"/>
      <c r="E369" s="8"/>
      <c r="F369" s="9">
        <v>3137.61</v>
      </c>
      <c r="I369" s="7" t="s">
        <v>9</v>
      </c>
      <c r="J369" s="8" t="s">
        <v>116</v>
      </c>
    </row>
    <row r="370" spans="1:10">
      <c r="A370" s="10" t="s">
        <v>15</v>
      </c>
      <c r="B370" s="3"/>
      <c r="C370" s="3"/>
      <c r="D370" s="11"/>
      <c r="E370" s="8"/>
      <c r="H370" s="9"/>
      <c r="I370" s="7"/>
      <c r="J370" s="8"/>
    </row>
    <row r="371" spans="1:10" ht="15.75">
      <c r="A371" s="12" t="s">
        <v>16</v>
      </c>
      <c r="B371" s="12" t="s">
        <v>17</v>
      </c>
      <c r="C371" s="12" t="s">
        <v>18</v>
      </c>
      <c r="D371" s="20">
        <v>112020950</v>
      </c>
      <c r="E371" s="21">
        <v>112021014</v>
      </c>
      <c r="H371" s="9"/>
      <c r="I371" s="7"/>
      <c r="J371" s="8"/>
    </row>
    <row r="374" spans="1:10">
      <c r="A374" s="1" t="s">
        <v>0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3" t="s">
        <v>1564</v>
      </c>
      <c r="B375" s="2"/>
      <c r="C375" s="2"/>
      <c r="D375" s="2"/>
      <c r="E375" s="2"/>
      <c r="F375" s="2"/>
      <c r="G375" s="2"/>
      <c r="H375" s="2"/>
      <c r="I375" s="2"/>
      <c r="J375" s="2"/>
    </row>
    <row r="376" spans="1:10">
      <c r="A376" s="103" t="s">
        <v>0</v>
      </c>
      <c r="B376" s="103" t="s">
        <v>2</v>
      </c>
      <c r="C376" s="103" t="s">
        <v>3</v>
      </c>
      <c r="D376" s="103" t="s">
        <v>4</v>
      </c>
      <c r="E376" s="103" t="s">
        <v>5</v>
      </c>
      <c r="F376" s="105" t="s">
        <v>6</v>
      </c>
      <c r="G376" s="106"/>
      <c r="H376" s="107"/>
      <c r="I376" s="103" t="s">
        <v>7</v>
      </c>
      <c r="J376" s="103" t="s">
        <v>8</v>
      </c>
    </row>
    <row r="377" spans="1:10">
      <c r="A377" s="104"/>
      <c r="B377" s="104"/>
      <c r="C377" s="104"/>
      <c r="D377" s="104"/>
      <c r="E377" s="104"/>
      <c r="F377" s="46" t="s">
        <v>9</v>
      </c>
      <c r="G377" s="46" t="s">
        <v>10</v>
      </c>
      <c r="H377" s="46" t="s">
        <v>11</v>
      </c>
      <c r="I377" s="104"/>
      <c r="J377" s="104"/>
    </row>
    <row r="378" spans="1:10">
      <c r="A378" s="5" t="s">
        <v>1589</v>
      </c>
      <c r="B378" s="6">
        <v>44851.796748645836</v>
      </c>
      <c r="C378" s="5" t="s">
        <v>116</v>
      </c>
      <c r="D378" s="11"/>
      <c r="E378" s="8"/>
      <c r="F378" s="9">
        <v>2839.81</v>
      </c>
      <c r="I378" s="7" t="s">
        <v>9</v>
      </c>
      <c r="J378" s="8" t="s">
        <v>116</v>
      </c>
    </row>
    <row r="379" spans="1:10">
      <c r="A379" s="10" t="s">
        <v>15</v>
      </c>
      <c r="B379" s="3"/>
      <c r="C379" s="3"/>
      <c r="D379" s="11"/>
      <c r="E379" s="8"/>
      <c r="H379" s="9"/>
      <c r="I379" s="7"/>
      <c r="J379" s="5"/>
    </row>
    <row r="380" spans="1:10" ht="15.75">
      <c r="A380" s="12" t="s">
        <v>16</v>
      </c>
      <c r="B380" s="12" t="s">
        <v>17</v>
      </c>
      <c r="C380" s="12" t="s">
        <v>18</v>
      </c>
      <c r="D380" s="20">
        <v>112026769</v>
      </c>
      <c r="E380" s="21">
        <v>112028013</v>
      </c>
      <c r="H380" s="9"/>
      <c r="I380" s="7"/>
      <c r="J380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1603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3" t="s">
        <v>0</v>
      </c>
      <c r="B385" s="103" t="s">
        <v>2</v>
      </c>
      <c r="C385" s="103" t="s">
        <v>3</v>
      </c>
      <c r="D385" s="103" t="s">
        <v>4</v>
      </c>
      <c r="E385" s="103" t="s">
        <v>5</v>
      </c>
      <c r="F385" s="105" t="s">
        <v>6</v>
      </c>
      <c r="G385" s="106"/>
      <c r="H385" s="107"/>
      <c r="I385" s="103" t="s">
        <v>7</v>
      </c>
      <c r="J385" s="103" t="s">
        <v>8</v>
      </c>
    </row>
    <row r="386" spans="1:10">
      <c r="A386" s="104"/>
      <c r="B386" s="104"/>
      <c r="C386" s="104"/>
      <c r="D386" s="104"/>
      <c r="E386" s="104"/>
      <c r="F386" s="46" t="s">
        <v>9</v>
      </c>
      <c r="G386" s="46" t="s">
        <v>10</v>
      </c>
      <c r="H386" s="46" t="s">
        <v>11</v>
      </c>
      <c r="I386" s="104"/>
      <c r="J386" s="104"/>
    </row>
    <row r="387" spans="1:10">
      <c r="A387" s="5" t="s">
        <v>1627</v>
      </c>
      <c r="B387" s="6">
        <v>44852.795578472222</v>
      </c>
      <c r="C387" s="5" t="s">
        <v>116</v>
      </c>
      <c r="D387" s="11"/>
      <c r="E387" s="8"/>
      <c r="F387" s="9">
        <v>3143.99</v>
      </c>
      <c r="I387" s="7" t="s">
        <v>9</v>
      </c>
      <c r="J387" s="8" t="s">
        <v>116</v>
      </c>
    </row>
    <row r="388" spans="1:10">
      <c r="A388" s="10" t="s">
        <v>15</v>
      </c>
      <c r="B388" s="3"/>
      <c r="C388" s="3"/>
      <c r="D388" s="11"/>
      <c r="E388" s="8"/>
      <c r="F388" s="7"/>
      <c r="G388" s="5"/>
      <c r="H388" s="9"/>
      <c r="I388" s="5"/>
      <c r="J388" s="7"/>
    </row>
    <row r="389" spans="1:10">
      <c r="A389" s="12" t="s">
        <v>16</v>
      </c>
      <c r="B389" s="12" t="s">
        <v>17</v>
      </c>
      <c r="C389" s="12" t="s">
        <v>18</v>
      </c>
      <c r="D389" s="11"/>
      <c r="E389" s="8"/>
      <c r="F389" s="7"/>
      <c r="G389" s="5"/>
      <c r="H389" s="9"/>
      <c r="I389" s="5"/>
      <c r="J389" s="7"/>
    </row>
  </sheetData>
  <mergeCells count="320">
    <mergeCell ref="A376:A377"/>
    <mergeCell ref="B376:B377"/>
    <mergeCell ref="C376:C377"/>
    <mergeCell ref="D376:D377"/>
    <mergeCell ref="E376:E377"/>
    <mergeCell ref="F376:H376"/>
    <mergeCell ref="I376:I377"/>
    <mergeCell ref="J376:J377"/>
    <mergeCell ref="I348:I349"/>
    <mergeCell ref="J348:J349"/>
    <mergeCell ref="A348:A349"/>
    <mergeCell ref="B348:B349"/>
    <mergeCell ref="C348:C349"/>
    <mergeCell ref="D348:D349"/>
    <mergeCell ref="E348:E349"/>
    <mergeCell ref="F348:H348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I309:I310"/>
    <mergeCell ref="J309:J310"/>
    <mergeCell ref="A309:A310"/>
    <mergeCell ref="B309:B310"/>
    <mergeCell ref="C309:C310"/>
    <mergeCell ref="D309:D310"/>
    <mergeCell ref="E309:E310"/>
    <mergeCell ref="F309:H309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I272:I273"/>
    <mergeCell ref="J272:J273"/>
    <mergeCell ref="A272:A273"/>
    <mergeCell ref="B272:B273"/>
    <mergeCell ref="C272:C273"/>
    <mergeCell ref="D272:D273"/>
    <mergeCell ref="E272:E273"/>
    <mergeCell ref="F272:H272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E281:E282"/>
    <mergeCell ref="F281:H281"/>
    <mergeCell ref="J233:J234"/>
    <mergeCell ref="B253:B254"/>
    <mergeCell ref="C253:C254"/>
    <mergeCell ref="D253:D254"/>
    <mergeCell ref="E253:E254"/>
    <mergeCell ref="F253:H253"/>
    <mergeCell ref="I253:I254"/>
    <mergeCell ref="B233:B234"/>
    <mergeCell ref="C233:C234"/>
    <mergeCell ref="D233:D234"/>
    <mergeCell ref="E233:E234"/>
    <mergeCell ref="F233:H233"/>
    <mergeCell ref="I233:I234"/>
    <mergeCell ref="E205:E206"/>
    <mergeCell ref="F205:H205"/>
    <mergeCell ref="B224:B225"/>
    <mergeCell ref="C224:C225"/>
    <mergeCell ref="D224:D225"/>
    <mergeCell ref="E224:E225"/>
    <mergeCell ref="F224:H224"/>
    <mergeCell ref="A224:A225"/>
    <mergeCell ref="I263:I264"/>
    <mergeCell ref="A263:A264"/>
    <mergeCell ref="B263:B264"/>
    <mergeCell ref="C263:C264"/>
    <mergeCell ref="D263:D264"/>
    <mergeCell ref="E263:E264"/>
    <mergeCell ref="F263:H263"/>
    <mergeCell ref="I243:I244"/>
    <mergeCell ref="A243:A244"/>
    <mergeCell ref="B243:B244"/>
    <mergeCell ref="C243:C244"/>
    <mergeCell ref="D243:D244"/>
    <mergeCell ref="E243:E244"/>
    <mergeCell ref="F243:H243"/>
    <mergeCell ref="A253:A254"/>
    <mergeCell ref="A233:A234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58:A159"/>
    <mergeCell ref="B158:B159"/>
    <mergeCell ref="C158:C159"/>
    <mergeCell ref="D158:D159"/>
    <mergeCell ref="E158:E159"/>
    <mergeCell ref="F158:H158"/>
    <mergeCell ref="J148:J149"/>
    <mergeCell ref="A148:A149"/>
    <mergeCell ref="F61:H61"/>
    <mergeCell ref="I61:I62"/>
    <mergeCell ref="J61:J62"/>
    <mergeCell ref="A61:A62"/>
    <mergeCell ref="B61:B62"/>
    <mergeCell ref="C61:C62"/>
    <mergeCell ref="D61:D62"/>
    <mergeCell ref="E61:E62"/>
    <mergeCell ref="A80:A81"/>
    <mergeCell ref="B80:B81"/>
    <mergeCell ref="C80:C81"/>
    <mergeCell ref="D80:D81"/>
    <mergeCell ref="E80:E81"/>
    <mergeCell ref="F80:H80"/>
    <mergeCell ref="I80:I81"/>
    <mergeCell ref="J80:J81"/>
    <mergeCell ref="I70:I71"/>
    <mergeCell ref="J70:J71"/>
    <mergeCell ref="F70:H70"/>
    <mergeCell ref="A70:A71"/>
    <mergeCell ref="B70:B71"/>
    <mergeCell ref="C70:C71"/>
    <mergeCell ref="D70:D71"/>
    <mergeCell ref="E70:E71"/>
    <mergeCell ref="I3:I4"/>
    <mergeCell ref="J3:J4"/>
    <mergeCell ref="A3:A4"/>
    <mergeCell ref="B3:B4"/>
    <mergeCell ref="C3:C4"/>
    <mergeCell ref="D3:D4"/>
    <mergeCell ref="E3:E4"/>
    <mergeCell ref="F3:H3"/>
    <mergeCell ref="I51:I52"/>
    <mergeCell ref="J51:J52"/>
    <mergeCell ref="A51:A52"/>
    <mergeCell ref="B51:B52"/>
    <mergeCell ref="C51:C52"/>
    <mergeCell ref="D51:D52"/>
    <mergeCell ref="E51:E52"/>
    <mergeCell ref="F51:H51"/>
    <mergeCell ref="F41:H41"/>
    <mergeCell ref="I41:I42"/>
    <mergeCell ref="J41:J42"/>
    <mergeCell ref="A41:A42"/>
    <mergeCell ref="B41:B42"/>
    <mergeCell ref="C41:C42"/>
    <mergeCell ref="D41:D42"/>
    <mergeCell ref="E41:E42"/>
    <mergeCell ref="A12:A13"/>
    <mergeCell ref="B12:B13"/>
    <mergeCell ref="C12:C13"/>
    <mergeCell ref="D12:D13"/>
    <mergeCell ref="E12:E13"/>
    <mergeCell ref="F22:H22"/>
    <mergeCell ref="I22:I23"/>
    <mergeCell ref="J22:J23"/>
    <mergeCell ref="I12:I13"/>
    <mergeCell ref="J12:J13"/>
    <mergeCell ref="F12:H12"/>
    <mergeCell ref="A22:A23"/>
    <mergeCell ref="B22:B23"/>
    <mergeCell ref="C22:C23"/>
    <mergeCell ref="D22:D23"/>
    <mergeCell ref="E22:E23"/>
    <mergeCell ref="I90:I91"/>
    <mergeCell ref="J90:J91"/>
    <mergeCell ref="A90:A91"/>
    <mergeCell ref="B90:B91"/>
    <mergeCell ref="C90:C91"/>
    <mergeCell ref="D90:D91"/>
    <mergeCell ref="E90:E91"/>
    <mergeCell ref="F90:H90"/>
    <mergeCell ref="I99:I100"/>
    <mergeCell ref="J99:J100"/>
    <mergeCell ref="A99:A100"/>
    <mergeCell ref="B99:B100"/>
    <mergeCell ref="C99:C100"/>
    <mergeCell ref="D99:D100"/>
    <mergeCell ref="E99:E100"/>
    <mergeCell ref="F99:H99"/>
    <mergeCell ref="F109:H109"/>
    <mergeCell ref="I109:I110"/>
    <mergeCell ref="J109:J110"/>
    <mergeCell ref="A109:A110"/>
    <mergeCell ref="B109:B110"/>
    <mergeCell ref="C109:C110"/>
    <mergeCell ref="D109:D110"/>
    <mergeCell ref="E109:E110"/>
    <mergeCell ref="I158:I159"/>
    <mergeCell ref="J158:J159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A138:A139"/>
    <mergeCell ref="B138:B139"/>
    <mergeCell ref="C138:C139"/>
    <mergeCell ref="D138:D139"/>
    <mergeCell ref="E138:E139"/>
    <mergeCell ref="I148:I149"/>
    <mergeCell ref="F138:H138"/>
    <mergeCell ref="I138:I139"/>
    <mergeCell ref="J138:J139"/>
    <mergeCell ref="I224:I225"/>
    <mergeCell ref="J224:J225"/>
    <mergeCell ref="C187:C188"/>
    <mergeCell ref="D187:D188"/>
    <mergeCell ref="E187:E188"/>
    <mergeCell ref="F187:H187"/>
    <mergeCell ref="I187:I188"/>
    <mergeCell ref="J187:J188"/>
    <mergeCell ref="C196:C197"/>
    <mergeCell ref="D196:D197"/>
    <mergeCell ref="I196:I197"/>
    <mergeCell ref="E196:E197"/>
    <mergeCell ref="F196:H196"/>
    <mergeCell ref="J196:J197"/>
    <mergeCell ref="I177:I178"/>
    <mergeCell ref="J177:J178"/>
    <mergeCell ref="C177:C178"/>
    <mergeCell ref="D177:D178"/>
    <mergeCell ref="E177:E178"/>
    <mergeCell ref="F177:H177"/>
    <mergeCell ref="C214:C215"/>
    <mergeCell ref="B148:B149"/>
    <mergeCell ref="C148:C149"/>
    <mergeCell ref="D148:D149"/>
    <mergeCell ref="E148:E149"/>
    <mergeCell ref="F148:H148"/>
    <mergeCell ref="B187:B188"/>
    <mergeCell ref="B196:B197"/>
    <mergeCell ref="A177:A178"/>
    <mergeCell ref="B177:B178"/>
    <mergeCell ref="A187:A188"/>
    <mergeCell ref="A196:A197"/>
    <mergeCell ref="I205:I206"/>
    <mergeCell ref="J205:J206"/>
    <mergeCell ref="A205:A206"/>
    <mergeCell ref="B205:B206"/>
    <mergeCell ref="I367:I368"/>
    <mergeCell ref="J367:J368"/>
    <mergeCell ref="A367:A368"/>
    <mergeCell ref="B367:B368"/>
    <mergeCell ref="C367:C368"/>
    <mergeCell ref="D367:D368"/>
    <mergeCell ref="E367:E368"/>
    <mergeCell ref="F367:H367"/>
    <mergeCell ref="A357:A358"/>
    <mergeCell ref="B357:B358"/>
    <mergeCell ref="C357:C358"/>
    <mergeCell ref="D357:D358"/>
    <mergeCell ref="E357:E358"/>
    <mergeCell ref="F357:H357"/>
    <mergeCell ref="I357:I358"/>
    <mergeCell ref="J357:J358"/>
    <mergeCell ref="C205:C206"/>
    <mergeCell ref="D205:D206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J214:J215"/>
    <mergeCell ref="A214:A215"/>
    <mergeCell ref="B214:B215"/>
    <mergeCell ref="D214:D215"/>
    <mergeCell ref="E214:E215"/>
    <mergeCell ref="F214:H214"/>
    <mergeCell ref="I214:I215"/>
    <mergeCell ref="J263:J264"/>
    <mergeCell ref="J253:J254"/>
    <mergeCell ref="J243:J244"/>
    <mergeCell ref="I281:I282"/>
    <mergeCell ref="J281:J282"/>
    <mergeCell ref="A281:A282"/>
    <mergeCell ref="B281:B282"/>
    <mergeCell ref="C281:C282"/>
    <mergeCell ref="D281:D28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75DEE-334A-4FDE-9B29-09F85D46A7BD}">
  <sheetPr>
    <tabColor theme="8"/>
  </sheetPr>
  <dimension ref="A1:J521"/>
  <sheetViews>
    <sheetView topLeftCell="A489" zoomScaleNormal="100" workbookViewId="0">
      <selection activeCell="D508" sqref="D508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5703125" bestFit="1" customWidth="1"/>
    <col min="5" max="5" width="24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117</v>
      </c>
      <c r="B5" s="6">
        <v>44805.746016400466</v>
      </c>
      <c r="C5" s="5" t="s">
        <v>118</v>
      </c>
      <c r="D5" s="13">
        <v>1.4262209012910176E+16</v>
      </c>
      <c r="E5" s="8" t="s">
        <v>119</v>
      </c>
      <c r="H5" s="9">
        <v>10000</v>
      </c>
      <c r="I5" s="5" t="s">
        <v>22</v>
      </c>
      <c r="J5" s="5" t="s">
        <v>120</v>
      </c>
    </row>
    <row r="6" spans="1:10">
      <c r="A6" s="5" t="s">
        <v>117</v>
      </c>
      <c r="B6" s="6">
        <v>44805.746016400466</v>
      </c>
      <c r="C6" s="5" t="s">
        <v>118</v>
      </c>
      <c r="D6" s="11">
        <v>2919031704</v>
      </c>
      <c r="E6" s="5" t="s">
        <v>73</v>
      </c>
      <c r="H6" s="9">
        <v>6481.92</v>
      </c>
      <c r="I6" s="5" t="s">
        <v>22</v>
      </c>
      <c r="J6" s="5" t="s">
        <v>121</v>
      </c>
    </row>
    <row r="7" spans="1:10">
      <c r="A7" s="5" t="s">
        <v>117</v>
      </c>
      <c r="B7" s="6">
        <v>44805.746016400466</v>
      </c>
      <c r="C7" s="5" t="s">
        <v>118</v>
      </c>
      <c r="D7" s="11">
        <v>19992454</v>
      </c>
      <c r="E7" s="5" t="s">
        <v>73</v>
      </c>
      <c r="H7" s="9">
        <v>7783</v>
      </c>
      <c r="I7" s="5" t="s">
        <v>22</v>
      </c>
      <c r="J7" s="5" t="s">
        <v>121</v>
      </c>
    </row>
    <row r="8" spans="1:10">
      <c r="A8" s="5" t="s">
        <v>117</v>
      </c>
      <c r="B8" s="6">
        <v>44805.746016400466</v>
      </c>
      <c r="C8" s="5" t="s">
        <v>118</v>
      </c>
      <c r="D8" s="11">
        <v>20084580</v>
      </c>
      <c r="E8" s="5" t="s">
        <v>73</v>
      </c>
      <c r="H8" s="9">
        <v>10879.6</v>
      </c>
      <c r="I8" s="5" t="s">
        <v>22</v>
      </c>
      <c r="J8" s="5" t="s">
        <v>121</v>
      </c>
    </row>
    <row r="9" spans="1:10">
      <c r="A9" s="5" t="s">
        <v>117</v>
      </c>
      <c r="B9" s="6">
        <v>44805.746016400466</v>
      </c>
      <c r="C9" s="5" t="s">
        <v>118</v>
      </c>
      <c r="D9" s="11"/>
      <c r="E9" s="8"/>
      <c r="F9" s="9">
        <v>29388.3</v>
      </c>
      <c r="I9" s="7" t="s">
        <v>9</v>
      </c>
      <c r="J9" s="5" t="s">
        <v>120</v>
      </c>
    </row>
    <row r="10" spans="1:10">
      <c r="A10" s="5" t="s">
        <v>117</v>
      </c>
      <c r="B10" s="6">
        <v>44805.746016400466</v>
      </c>
      <c r="C10" s="5" t="s">
        <v>118</v>
      </c>
      <c r="D10" s="11"/>
      <c r="E10" s="8"/>
      <c r="F10" s="9">
        <v>55560.6</v>
      </c>
      <c r="I10" s="7" t="s">
        <v>9</v>
      </c>
      <c r="J10" s="5" t="s">
        <v>121</v>
      </c>
    </row>
    <row r="11" spans="1:10">
      <c r="A11" s="10" t="s">
        <v>15</v>
      </c>
      <c r="B11" s="3"/>
      <c r="C11" s="3"/>
      <c r="D11" s="11"/>
      <c r="E11" s="8"/>
      <c r="F11" s="14">
        <f>SUM(F5:G10)</f>
        <v>84948.9</v>
      </c>
      <c r="H11" s="9"/>
      <c r="I11" s="7"/>
      <c r="J11" s="8"/>
    </row>
    <row r="12" spans="1:10">
      <c r="A12" s="12" t="s">
        <v>16</v>
      </c>
      <c r="B12" s="12" t="s">
        <v>17</v>
      </c>
      <c r="C12" s="12" t="s">
        <v>18</v>
      </c>
      <c r="D12" s="11"/>
      <c r="E12" s="8"/>
      <c r="H12" s="9"/>
      <c r="I12" s="7"/>
      <c r="J12" s="8"/>
    </row>
    <row r="13" spans="1:10" ht="15.75">
      <c r="D13" s="21">
        <v>111734724</v>
      </c>
    </row>
    <row r="14" spans="1:10" ht="15.75">
      <c r="D14" s="21">
        <v>111734755</v>
      </c>
    </row>
    <row r="16" spans="1:10">
      <c r="A16" s="1" t="s">
        <v>0</v>
      </c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3" t="s">
        <v>146</v>
      </c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03" t="s">
        <v>0</v>
      </c>
      <c r="B18" s="103" t="s">
        <v>2</v>
      </c>
      <c r="C18" s="103" t="s">
        <v>3</v>
      </c>
      <c r="D18" s="103" t="s">
        <v>4</v>
      </c>
      <c r="E18" s="103" t="s">
        <v>5</v>
      </c>
      <c r="F18" s="105" t="s">
        <v>6</v>
      </c>
      <c r="G18" s="106"/>
      <c r="H18" s="107"/>
      <c r="I18" s="103" t="s">
        <v>7</v>
      </c>
      <c r="J18" s="103" t="s">
        <v>8</v>
      </c>
    </row>
    <row r="19" spans="1:10">
      <c r="A19" s="104"/>
      <c r="B19" s="104"/>
      <c r="C19" s="104"/>
      <c r="D19" s="104"/>
      <c r="E19" s="104"/>
      <c r="F19" s="4" t="s">
        <v>9</v>
      </c>
      <c r="G19" s="4" t="s">
        <v>10</v>
      </c>
      <c r="H19" s="4" t="s">
        <v>11</v>
      </c>
      <c r="I19" s="104"/>
      <c r="J19" s="104"/>
    </row>
    <row r="20" spans="1:10">
      <c r="A20" s="5" t="s">
        <v>237</v>
      </c>
      <c r="B20" s="6">
        <v>44806.69035434028</v>
      </c>
      <c r="C20" s="5" t="s">
        <v>118</v>
      </c>
      <c r="D20" s="11">
        <v>2920120712</v>
      </c>
      <c r="E20" s="5" t="s">
        <v>73</v>
      </c>
      <c r="H20" s="9">
        <v>30000</v>
      </c>
      <c r="I20" s="5" t="s">
        <v>22</v>
      </c>
      <c r="J20" s="5" t="s">
        <v>238</v>
      </c>
    </row>
    <row r="21" spans="1:10">
      <c r="A21" s="5" t="s">
        <v>237</v>
      </c>
      <c r="B21" s="6">
        <v>44806.69035434028</v>
      </c>
      <c r="C21" s="5" t="s">
        <v>118</v>
      </c>
      <c r="D21" s="11"/>
      <c r="E21" s="8"/>
      <c r="F21" s="9">
        <v>11267.7</v>
      </c>
      <c r="I21" s="7" t="s">
        <v>9</v>
      </c>
      <c r="J21" s="5" t="s">
        <v>120</v>
      </c>
    </row>
    <row r="22" spans="1:10">
      <c r="A22" s="5" t="s">
        <v>237</v>
      </c>
      <c r="B22" s="6">
        <v>44806.69035434028</v>
      </c>
      <c r="C22" s="5" t="s">
        <v>118</v>
      </c>
      <c r="D22" s="11"/>
      <c r="E22" s="8"/>
      <c r="F22" s="9">
        <v>3221.5</v>
      </c>
      <c r="I22" s="7" t="s">
        <v>9</v>
      </c>
      <c r="J22" s="5" t="s">
        <v>239</v>
      </c>
    </row>
    <row r="23" spans="1:10">
      <c r="A23" s="5" t="s">
        <v>237</v>
      </c>
      <c r="B23" s="6">
        <v>44806.69035434028</v>
      </c>
      <c r="C23" s="5" t="s">
        <v>118</v>
      </c>
      <c r="D23" s="11"/>
      <c r="E23" s="8"/>
      <c r="F23" s="9">
        <v>15438.1</v>
      </c>
      <c r="I23" s="7" t="s">
        <v>9</v>
      </c>
      <c r="J23" s="8" t="s">
        <v>240</v>
      </c>
    </row>
    <row r="24" spans="1:10">
      <c r="A24" s="10" t="s">
        <v>15</v>
      </c>
      <c r="B24" s="3"/>
      <c r="C24" s="3"/>
      <c r="D24" s="11"/>
      <c r="E24" s="8"/>
      <c r="F24" s="14">
        <f>SUM(F20:G23)</f>
        <v>29927.300000000003</v>
      </c>
      <c r="G24" s="9"/>
      <c r="I24" s="7"/>
      <c r="J24" s="8"/>
    </row>
    <row r="25" spans="1:10" ht="15.75">
      <c r="A25" s="12" t="s">
        <v>16</v>
      </c>
      <c r="B25" s="12" t="s">
        <v>17</v>
      </c>
      <c r="C25" s="12" t="s">
        <v>18</v>
      </c>
      <c r="D25" s="21">
        <v>111764931</v>
      </c>
      <c r="E25" s="8"/>
      <c r="H25" s="9"/>
      <c r="I25" s="7"/>
      <c r="J25" s="8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159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103" t="s">
        <v>0</v>
      </c>
      <c r="B30" s="103" t="s">
        <v>2</v>
      </c>
      <c r="C30" s="103" t="s">
        <v>3</v>
      </c>
      <c r="D30" s="103" t="s">
        <v>4</v>
      </c>
      <c r="E30" s="103" t="s">
        <v>5</v>
      </c>
      <c r="F30" s="105" t="s">
        <v>6</v>
      </c>
      <c r="G30" s="106"/>
      <c r="H30" s="107"/>
      <c r="I30" s="103" t="s">
        <v>7</v>
      </c>
      <c r="J30" s="103" t="s">
        <v>8</v>
      </c>
    </row>
    <row r="31" spans="1:10">
      <c r="A31" s="104"/>
      <c r="B31" s="104"/>
      <c r="C31" s="104"/>
      <c r="D31" s="104"/>
      <c r="E31" s="104"/>
      <c r="F31" s="4" t="s">
        <v>9</v>
      </c>
      <c r="G31" s="4" t="s">
        <v>10</v>
      </c>
      <c r="H31" s="4" t="s">
        <v>11</v>
      </c>
      <c r="I31" s="104"/>
      <c r="J31" s="104"/>
    </row>
    <row r="32" spans="1:10">
      <c r="A32" s="19" t="s">
        <v>241</v>
      </c>
      <c r="B32" s="18"/>
      <c r="C32" s="17"/>
      <c r="D32" s="11"/>
      <c r="E32" s="8"/>
      <c r="H32" s="9"/>
      <c r="I32" s="5"/>
      <c r="J32" s="8"/>
    </row>
    <row r="33" spans="1:10">
      <c r="A33" s="10" t="s">
        <v>15</v>
      </c>
      <c r="B33" s="3"/>
      <c r="C33" s="3"/>
      <c r="D33" s="11"/>
      <c r="E33" s="8"/>
      <c r="G33" s="9"/>
      <c r="I33" s="7"/>
      <c r="J33" s="8"/>
    </row>
    <row r="34" spans="1:10">
      <c r="A34" s="12" t="s">
        <v>16</v>
      </c>
      <c r="B34" s="12" t="s">
        <v>17</v>
      </c>
      <c r="C34" s="12" t="s">
        <v>18</v>
      </c>
      <c r="D34" s="11"/>
      <c r="E34" s="8"/>
      <c r="H34" s="9"/>
      <c r="I34" s="7"/>
      <c r="J34" s="8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260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27" t="s">
        <v>0</v>
      </c>
      <c r="B39" s="27" t="s">
        <v>2</v>
      </c>
      <c r="C39" s="27" t="s">
        <v>3</v>
      </c>
      <c r="D39" s="27" t="s">
        <v>4</v>
      </c>
      <c r="E39" s="27" t="s">
        <v>5</v>
      </c>
      <c r="F39" s="29" t="s">
        <v>6</v>
      </c>
      <c r="G39" s="30"/>
      <c r="H39" s="31"/>
      <c r="I39" s="27" t="s">
        <v>7</v>
      </c>
      <c r="J39" s="27" t="s">
        <v>8</v>
      </c>
    </row>
    <row r="40" spans="1:10">
      <c r="A40" s="28"/>
      <c r="B40" s="28"/>
      <c r="C40" s="28"/>
      <c r="D40" s="28"/>
      <c r="E40" s="28"/>
      <c r="F40" s="4" t="s">
        <v>9</v>
      </c>
      <c r="G40" s="4" t="s">
        <v>10</v>
      </c>
      <c r="H40" s="4" t="s">
        <v>11</v>
      </c>
      <c r="I40" s="28"/>
      <c r="J40" s="28"/>
    </row>
    <row r="41" spans="1:10">
      <c r="A41" s="5" t="s">
        <v>292</v>
      </c>
      <c r="B41" s="6">
        <v>44809.707149965281</v>
      </c>
      <c r="C41" s="5" t="s">
        <v>118</v>
      </c>
      <c r="D41" s="13">
        <v>1.4262209024770212E+16</v>
      </c>
      <c r="E41" s="8" t="s">
        <v>119</v>
      </c>
      <c r="H41" s="9">
        <v>2578.2199999999998</v>
      </c>
      <c r="I41" s="5" t="s">
        <v>22</v>
      </c>
      <c r="J41" s="5" t="s">
        <v>120</v>
      </c>
    </row>
    <row r="42" spans="1:10">
      <c r="A42" s="5" t="s">
        <v>292</v>
      </c>
      <c r="B42" s="6">
        <v>44809.707149965281</v>
      </c>
      <c r="C42" s="5" t="s">
        <v>118</v>
      </c>
      <c r="D42" s="11">
        <v>355176</v>
      </c>
      <c r="E42" s="8" t="s">
        <v>119</v>
      </c>
      <c r="H42" s="9">
        <v>3496.05</v>
      </c>
      <c r="I42" s="5" t="s">
        <v>22</v>
      </c>
      <c r="J42" s="5" t="s">
        <v>120</v>
      </c>
    </row>
    <row r="43" spans="1:10">
      <c r="A43" s="5" t="s">
        <v>292</v>
      </c>
      <c r="B43" s="6">
        <v>44809.707149965281</v>
      </c>
      <c r="C43" s="5" t="s">
        <v>118</v>
      </c>
      <c r="D43" s="11">
        <v>20297447</v>
      </c>
      <c r="E43" s="5" t="s">
        <v>73</v>
      </c>
      <c r="H43" s="9">
        <v>555.75</v>
      </c>
      <c r="I43" s="5" t="s">
        <v>22</v>
      </c>
      <c r="J43" s="5" t="s">
        <v>238</v>
      </c>
    </row>
    <row r="44" spans="1:10">
      <c r="A44" s="5" t="s">
        <v>292</v>
      </c>
      <c r="B44" s="6">
        <v>44809.707149965281</v>
      </c>
      <c r="C44" s="5" t="s">
        <v>118</v>
      </c>
      <c r="D44" s="11"/>
      <c r="E44" s="8"/>
      <c r="F44" s="9">
        <v>34292.800000000003</v>
      </c>
      <c r="I44" s="7" t="s">
        <v>9</v>
      </c>
      <c r="J44" s="5" t="s">
        <v>120</v>
      </c>
    </row>
    <row r="45" spans="1:10">
      <c r="A45" s="5" t="s">
        <v>292</v>
      </c>
      <c r="B45" s="6">
        <v>44809.707149965281</v>
      </c>
      <c r="C45" s="5" t="s">
        <v>118</v>
      </c>
      <c r="D45" s="11"/>
      <c r="E45" s="8"/>
      <c r="F45" s="9">
        <v>31334</v>
      </c>
      <c r="I45" s="7" t="s">
        <v>9</v>
      </c>
      <c r="J45" s="5" t="s">
        <v>239</v>
      </c>
    </row>
    <row r="46" spans="1:10">
      <c r="A46" s="5" t="s">
        <v>292</v>
      </c>
      <c r="B46" s="6">
        <v>44809.707149965281</v>
      </c>
      <c r="C46" s="5" t="s">
        <v>118</v>
      </c>
      <c r="D46" s="11"/>
      <c r="E46" s="8"/>
      <c r="F46" s="9">
        <v>21613</v>
      </c>
      <c r="I46" s="7" t="s">
        <v>9</v>
      </c>
      <c r="J46" s="8" t="s">
        <v>240</v>
      </c>
    </row>
    <row r="47" spans="1:10">
      <c r="A47" s="10" t="s">
        <v>15</v>
      </c>
      <c r="B47" s="3"/>
      <c r="C47" s="3"/>
      <c r="D47" s="11"/>
      <c r="E47" s="8"/>
      <c r="F47" s="32">
        <f>SUM(F41:G46)</f>
        <v>87239.8</v>
      </c>
      <c r="H47" s="9"/>
      <c r="I47" s="7"/>
      <c r="J47" s="5"/>
    </row>
    <row r="48" spans="1:10" ht="15.75">
      <c r="A48" s="12" t="s">
        <v>16</v>
      </c>
      <c r="B48" s="12" t="s">
        <v>17</v>
      </c>
      <c r="C48" s="12" t="s">
        <v>18</v>
      </c>
      <c r="D48" s="21">
        <v>111768320</v>
      </c>
      <c r="E48" s="8"/>
      <c r="H48" s="9"/>
      <c r="I48" s="7"/>
      <c r="J48" s="5"/>
    </row>
    <row r="51" spans="1:10">
      <c r="A51" s="1" t="s">
        <v>0</v>
      </c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3" t="s">
        <v>312</v>
      </c>
      <c r="B52" s="2"/>
      <c r="C52" s="2"/>
      <c r="D52" s="2"/>
      <c r="E52" s="2"/>
      <c r="F52" s="2"/>
      <c r="G52" s="2"/>
      <c r="H52" s="2"/>
      <c r="I52" s="2"/>
      <c r="J52" s="2"/>
    </row>
    <row r="53" spans="1:10">
      <c r="A53" s="103" t="s">
        <v>0</v>
      </c>
      <c r="B53" s="103" t="s">
        <v>2</v>
      </c>
      <c r="C53" s="103" t="s">
        <v>3</v>
      </c>
      <c r="D53" s="103" t="s">
        <v>4</v>
      </c>
      <c r="E53" s="103" t="s">
        <v>5</v>
      </c>
      <c r="F53" s="105" t="s">
        <v>6</v>
      </c>
      <c r="G53" s="106"/>
      <c r="H53" s="107"/>
      <c r="I53" s="103" t="s">
        <v>7</v>
      </c>
      <c r="J53" s="103" t="s">
        <v>8</v>
      </c>
    </row>
    <row r="54" spans="1:10">
      <c r="A54" s="104"/>
      <c r="B54" s="104"/>
      <c r="C54" s="104"/>
      <c r="D54" s="104"/>
      <c r="E54" s="104"/>
      <c r="F54" s="46" t="s">
        <v>9</v>
      </c>
      <c r="G54" s="46" t="s">
        <v>10</v>
      </c>
      <c r="H54" s="46" t="s">
        <v>11</v>
      </c>
      <c r="I54" s="104"/>
      <c r="J54" s="104"/>
    </row>
    <row r="55" spans="1:10">
      <c r="A55" s="5" t="s">
        <v>339</v>
      </c>
      <c r="B55" s="6">
        <v>44810.697415960647</v>
      </c>
      <c r="C55" s="5" t="s">
        <v>118</v>
      </c>
      <c r="D55" s="11">
        <v>363011</v>
      </c>
      <c r="E55" s="8" t="s">
        <v>119</v>
      </c>
      <c r="H55" s="9">
        <v>1415.73</v>
      </c>
      <c r="I55" s="5" t="s">
        <v>22</v>
      </c>
      <c r="J55" s="5" t="s">
        <v>120</v>
      </c>
    </row>
    <row r="56" spans="1:10">
      <c r="A56" s="5" t="s">
        <v>339</v>
      </c>
      <c r="B56" s="6">
        <v>44810.697415960647</v>
      </c>
      <c r="C56" s="5" t="s">
        <v>118</v>
      </c>
      <c r="D56" s="11">
        <v>363012</v>
      </c>
      <c r="E56" s="8" t="s">
        <v>119</v>
      </c>
      <c r="H56" s="9">
        <v>18958.61</v>
      </c>
      <c r="I56" s="5" t="s">
        <v>22</v>
      </c>
      <c r="J56" s="5" t="s">
        <v>120</v>
      </c>
    </row>
    <row r="57" spans="1:10">
      <c r="A57" s="5" t="s">
        <v>339</v>
      </c>
      <c r="B57" s="6">
        <v>44810.697415960647</v>
      </c>
      <c r="C57" s="5" t="s">
        <v>118</v>
      </c>
      <c r="D57" s="11"/>
      <c r="E57" s="8"/>
      <c r="F57" s="9">
        <v>18400.599999999999</v>
      </c>
      <c r="I57" s="7" t="s">
        <v>9</v>
      </c>
      <c r="J57" s="5" t="s">
        <v>120</v>
      </c>
    </row>
    <row r="58" spans="1:10">
      <c r="A58" s="5" t="s">
        <v>339</v>
      </c>
      <c r="B58" s="6">
        <v>44810.697415960647</v>
      </c>
      <c r="C58" s="5" t="s">
        <v>118</v>
      </c>
      <c r="D58" s="11"/>
      <c r="E58" s="8"/>
      <c r="F58" s="9">
        <v>3119.3</v>
      </c>
      <c r="I58" s="7" t="s">
        <v>9</v>
      </c>
      <c r="J58" s="5" t="s">
        <v>239</v>
      </c>
    </row>
    <row r="59" spans="1:10">
      <c r="A59" s="5" t="s">
        <v>339</v>
      </c>
      <c r="B59" s="6">
        <v>44810.697415960647</v>
      </c>
      <c r="C59" s="5" t="s">
        <v>118</v>
      </c>
      <c r="D59" s="11"/>
      <c r="E59" s="8"/>
      <c r="F59" s="9">
        <v>1382.7</v>
      </c>
      <c r="I59" s="7" t="s">
        <v>9</v>
      </c>
      <c r="J59" s="8" t="s">
        <v>240</v>
      </c>
    </row>
    <row r="60" spans="1:10">
      <c r="A60" s="5" t="s">
        <v>339</v>
      </c>
      <c r="B60" s="6">
        <v>44810.697415960647</v>
      </c>
      <c r="C60" s="5" t="s">
        <v>118</v>
      </c>
      <c r="D60" s="11"/>
      <c r="E60" s="8"/>
      <c r="F60" s="9">
        <v>30153.5</v>
      </c>
      <c r="I60" s="7" t="s">
        <v>9</v>
      </c>
      <c r="J60" s="5" t="s">
        <v>121</v>
      </c>
    </row>
    <row r="61" spans="1:10">
      <c r="A61" s="10" t="s">
        <v>15</v>
      </c>
      <c r="B61" s="3"/>
      <c r="C61" s="3"/>
      <c r="D61" s="11"/>
      <c r="E61" s="8"/>
      <c r="F61" s="45">
        <f>SUM(F55:G60)</f>
        <v>53056.1</v>
      </c>
      <c r="I61" s="7"/>
      <c r="J61" s="5"/>
    </row>
    <row r="62" spans="1:10" ht="15.75">
      <c r="A62" s="12" t="s">
        <v>16</v>
      </c>
      <c r="B62" s="12" t="s">
        <v>17</v>
      </c>
      <c r="C62" s="12" t="s">
        <v>18</v>
      </c>
      <c r="D62" s="21">
        <v>111768321</v>
      </c>
      <c r="E62" s="8"/>
      <c r="F62" s="9"/>
      <c r="I62" s="7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357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3" t="s">
        <v>0</v>
      </c>
      <c r="B67" s="103" t="s">
        <v>2</v>
      </c>
      <c r="C67" s="103" t="s">
        <v>3</v>
      </c>
      <c r="D67" s="103" t="s">
        <v>4</v>
      </c>
      <c r="E67" s="103" t="s">
        <v>5</v>
      </c>
      <c r="F67" s="105" t="s">
        <v>6</v>
      </c>
      <c r="G67" s="106"/>
      <c r="H67" s="107"/>
      <c r="I67" s="103" t="s">
        <v>7</v>
      </c>
      <c r="J67" s="103" t="s">
        <v>8</v>
      </c>
    </row>
    <row r="68" spans="1:10">
      <c r="A68" s="104"/>
      <c r="B68" s="104"/>
      <c r="C68" s="104"/>
      <c r="D68" s="104"/>
      <c r="E68" s="104"/>
      <c r="F68" s="46" t="s">
        <v>9</v>
      </c>
      <c r="G68" s="46" t="s">
        <v>10</v>
      </c>
      <c r="H68" s="46" t="s">
        <v>11</v>
      </c>
      <c r="I68" s="104"/>
      <c r="J68" s="104"/>
    </row>
    <row r="69" spans="1:10">
      <c r="A69" s="5" t="s">
        <v>383</v>
      </c>
      <c r="B69" s="6">
        <v>44811.750452893517</v>
      </c>
      <c r="C69" s="5" t="s">
        <v>118</v>
      </c>
      <c r="D69" s="11">
        <v>20626811</v>
      </c>
      <c r="E69" s="5" t="s">
        <v>73</v>
      </c>
      <c r="H69" s="9">
        <v>390</v>
      </c>
      <c r="I69" s="5" t="s">
        <v>22</v>
      </c>
      <c r="J69" s="5" t="s">
        <v>238</v>
      </c>
    </row>
    <row r="70" spans="1:10">
      <c r="A70" s="5" t="s">
        <v>383</v>
      </c>
      <c r="B70" s="6">
        <v>44811.750452893517</v>
      </c>
      <c r="C70" s="5" t="s">
        <v>118</v>
      </c>
      <c r="D70" s="11">
        <v>20747471</v>
      </c>
      <c r="E70" s="5" t="s">
        <v>73</v>
      </c>
      <c r="H70" s="9">
        <v>33454.06</v>
      </c>
      <c r="I70" s="5" t="s">
        <v>22</v>
      </c>
      <c r="J70" s="5" t="s">
        <v>238</v>
      </c>
    </row>
    <row r="71" spans="1:10">
      <c r="A71" s="5" t="s">
        <v>383</v>
      </c>
      <c r="B71" s="6">
        <v>44811.750452893517</v>
      </c>
      <c r="C71" s="5" t="s">
        <v>118</v>
      </c>
      <c r="D71" s="11">
        <v>2924384726</v>
      </c>
      <c r="E71" s="5" t="s">
        <v>73</v>
      </c>
      <c r="H71" s="9">
        <v>518.4</v>
      </c>
      <c r="I71" s="5" t="s">
        <v>22</v>
      </c>
      <c r="J71" s="5" t="s">
        <v>238</v>
      </c>
    </row>
    <row r="72" spans="1:10">
      <c r="A72" s="5" t="s">
        <v>383</v>
      </c>
      <c r="B72" s="6">
        <v>44811.750452893517</v>
      </c>
      <c r="C72" s="5" t="s">
        <v>118</v>
      </c>
      <c r="D72" s="11"/>
      <c r="E72" s="8"/>
      <c r="F72" s="9">
        <v>19437.099999999999</v>
      </c>
      <c r="I72" s="7" t="s">
        <v>9</v>
      </c>
      <c r="J72" s="5" t="s">
        <v>120</v>
      </c>
    </row>
    <row r="73" spans="1:10">
      <c r="A73" s="5" t="s">
        <v>383</v>
      </c>
      <c r="B73" s="6">
        <v>44811.750452893517</v>
      </c>
      <c r="C73" s="5" t="s">
        <v>118</v>
      </c>
      <c r="D73" s="11"/>
      <c r="E73" s="8"/>
      <c r="F73" s="9">
        <v>18191.7</v>
      </c>
      <c r="I73" s="7" t="s">
        <v>9</v>
      </c>
      <c r="J73" s="5" t="s">
        <v>239</v>
      </c>
    </row>
    <row r="74" spans="1:10">
      <c r="A74" s="5" t="s">
        <v>383</v>
      </c>
      <c r="B74" s="6">
        <v>44811.750452893517</v>
      </c>
      <c r="C74" s="5" t="s">
        <v>118</v>
      </c>
      <c r="D74" s="11"/>
      <c r="E74" s="8"/>
      <c r="F74" s="9">
        <v>16714.7</v>
      </c>
      <c r="I74" s="7" t="s">
        <v>9</v>
      </c>
      <c r="J74" s="8" t="s">
        <v>240</v>
      </c>
    </row>
    <row r="75" spans="1:10">
      <c r="A75" s="10" t="s">
        <v>15</v>
      </c>
      <c r="B75" s="3"/>
      <c r="C75" s="3"/>
      <c r="D75" s="11"/>
      <c r="E75" s="8"/>
      <c r="F75" s="14">
        <f>SUM(F69:G74)</f>
        <v>54343.5</v>
      </c>
      <c r="H75" s="9"/>
      <c r="I75" s="7"/>
      <c r="J75" s="8"/>
    </row>
    <row r="76" spans="1:10" ht="15.75">
      <c r="A76" s="12" t="s">
        <v>16</v>
      </c>
      <c r="B76" s="12" t="s">
        <v>17</v>
      </c>
      <c r="C76" s="12" t="s">
        <v>18</v>
      </c>
      <c r="D76" s="21">
        <v>111794678</v>
      </c>
      <c r="E76" s="8"/>
      <c r="H76" s="9"/>
      <c r="I76" s="7"/>
      <c r="J76" s="8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399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103" t="s">
        <v>0</v>
      </c>
      <c r="B81" s="103" t="s">
        <v>2</v>
      </c>
      <c r="C81" s="103" t="s">
        <v>3</v>
      </c>
      <c r="D81" s="103" t="s">
        <v>4</v>
      </c>
      <c r="E81" s="103" t="s">
        <v>5</v>
      </c>
      <c r="F81" s="105" t="s">
        <v>6</v>
      </c>
      <c r="G81" s="106"/>
      <c r="H81" s="107"/>
      <c r="I81" s="103" t="s">
        <v>7</v>
      </c>
      <c r="J81" s="103" t="s">
        <v>8</v>
      </c>
    </row>
    <row r="82" spans="1:10">
      <c r="A82" s="104"/>
      <c r="B82" s="104"/>
      <c r="C82" s="104"/>
      <c r="D82" s="104"/>
      <c r="E82" s="104"/>
      <c r="F82" s="46" t="s">
        <v>9</v>
      </c>
      <c r="G82" s="46" t="s">
        <v>10</v>
      </c>
      <c r="H82" s="46" t="s">
        <v>11</v>
      </c>
      <c r="I82" s="104"/>
      <c r="J82" s="104"/>
    </row>
    <row r="83" spans="1:10">
      <c r="A83" s="5" t="s">
        <v>425</v>
      </c>
      <c r="B83" s="6">
        <v>44812.741277743058</v>
      </c>
      <c r="C83" s="5" t="s">
        <v>118</v>
      </c>
      <c r="D83" s="13">
        <v>1.4262209085618066E+16</v>
      </c>
      <c r="E83" s="8" t="s">
        <v>119</v>
      </c>
      <c r="H83" s="9">
        <v>10001</v>
      </c>
      <c r="I83" s="5" t="s">
        <v>22</v>
      </c>
      <c r="J83" s="5" t="s">
        <v>120</v>
      </c>
    </row>
    <row r="84" spans="1:10">
      <c r="A84" s="5" t="s">
        <v>425</v>
      </c>
      <c r="B84" s="6">
        <v>44812.741277743058</v>
      </c>
      <c r="C84" s="5" t="s">
        <v>118</v>
      </c>
      <c r="D84" s="11">
        <v>2926443555</v>
      </c>
      <c r="E84" s="5" t="s">
        <v>73</v>
      </c>
      <c r="H84" s="9">
        <v>13000</v>
      </c>
      <c r="I84" s="5" t="s">
        <v>22</v>
      </c>
      <c r="J84" s="5" t="s">
        <v>238</v>
      </c>
    </row>
    <row r="85" spans="1:10">
      <c r="A85" s="5" t="s">
        <v>425</v>
      </c>
      <c r="B85" s="6">
        <v>44812.741277743058</v>
      </c>
      <c r="C85" s="5" t="s">
        <v>118</v>
      </c>
      <c r="D85" s="11"/>
      <c r="E85" s="8"/>
      <c r="F85" s="9">
        <v>26904.2</v>
      </c>
      <c r="I85" s="7" t="s">
        <v>9</v>
      </c>
      <c r="J85" s="5" t="s">
        <v>120</v>
      </c>
    </row>
    <row r="86" spans="1:10">
      <c r="A86" s="5" t="s">
        <v>425</v>
      </c>
      <c r="B86" s="6">
        <v>44812.741277743058</v>
      </c>
      <c r="C86" s="5" t="s">
        <v>118</v>
      </c>
      <c r="D86" s="11"/>
      <c r="E86" s="8"/>
      <c r="F86" s="9">
        <v>12459</v>
      </c>
      <c r="I86" s="7" t="s">
        <v>9</v>
      </c>
      <c r="J86" s="5" t="s">
        <v>239</v>
      </c>
    </row>
    <row r="87" spans="1:10">
      <c r="A87" s="5" t="s">
        <v>425</v>
      </c>
      <c r="B87" s="6">
        <v>44812.741277743058</v>
      </c>
      <c r="C87" s="5" t="s">
        <v>118</v>
      </c>
      <c r="D87" s="11"/>
      <c r="E87" s="8"/>
      <c r="F87" s="9">
        <v>9571.1</v>
      </c>
      <c r="I87" s="7" t="s">
        <v>9</v>
      </c>
      <c r="J87" s="8" t="s">
        <v>240</v>
      </c>
    </row>
    <row r="88" spans="1:10">
      <c r="A88" s="5" t="s">
        <v>425</v>
      </c>
      <c r="B88" s="6">
        <v>44812.741277743058</v>
      </c>
      <c r="C88" s="5" t="s">
        <v>118</v>
      </c>
      <c r="D88" s="11"/>
      <c r="E88" s="8"/>
      <c r="F88" s="9">
        <v>19519.400000000001</v>
      </c>
      <c r="I88" s="7" t="s">
        <v>9</v>
      </c>
      <c r="J88" s="5" t="s">
        <v>121</v>
      </c>
    </row>
    <row r="89" spans="1:10">
      <c r="A89" s="10" t="s">
        <v>15</v>
      </c>
      <c r="B89" s="3"/>
      <c r="C89" s="3"/>
      <c r="D89" s="52">
        <f>67757.7+696</f>
        <v>68453.7</v>
      </c>
      <c r="E89" s="8"/>
      <c r="F89" s="33">
        <f>SUM(F83:G88)</f>
        <v>68453.7</v>
      </c>
      <c r="H89" s="9"/>
      <c r="I89" s="7"/>
      <c r="J89" s="5"/>
    </row>
    <row r="90" spans="1:10">
      <c r="A90" s="12" t="s">
        <v>16</v>
      </c>
      <c r="B90" s="12" t="s">
        <v>17</v>
      </c>
      <c r="C90" s="12" t="s">
        <v>18</v>
      </c>
      <c r="D90" s="11"/>
      <c r="E90" s="8"/>
      <c r="H90" s="9"/>
      <c r="I90" s="7"/>
      <c r="J90" s="5"/>
    </row>
    <row r="91" spans="1:10" ht="15.75">
      <c r="D91" s="21">
        <v>111794681</v>
      </c>
    </row>
    <row r="92" spans="1:10" ht="15.75">
      <c r="D92" s="21">
        <v>111794716</v>
      </c>
    </row>
    <row r="94" spans="1:10">
      <c r="A94" s="1" t="s">
        <v>0</v>
      </c>
      <c r="B94" s="2"/>
      <c r="C94" s="2"/>
      <c r="D94" s="2"/>
      <c r="E94" s="2"/>
      <c r="F94" s="2"/>
      <c r="G94" s="2"/>
      <c r="H94" s="2"/>
      <c r="I94" s="2"/>
      <c r="J94" s="2"/>
    </row>
    <row r="95" spans="1:10">
      <c r="A95" s="3" t="s">
        <v>441</v>
      </c>
      <c r="B95" s="2"/>
      <c r="C95" s="2"/>
      <c r="D95" s="2"/>
      <c r="E95" s="2"/>
      <c r="F95" s="2"/>
      <c r="G95" s="2"/>
      <c r="H95" s="2"/>
      <c r="I95" s="2"/>
      <c r="J95" s="2"/>
    </row>
    <row r="96" spans="1:10">
      <c r="A96" s="103" t="s">
        <v>0</v>
      </c>
      <c r="B96" s="103" t="s">
        <v>2</v>
      </c>
      <c r="C96" s="103" t="s">
        <v>3</v>
      </c>
      <c r="D96" s="103" t="s">
        <v>4</v>
      </c>
      <c r="E96" s="103" t="s">
        <v>5</v>
      </c>
      <c r="F96" s="105" t="s">
        <v>6</v>
      </c>
      <c r="G96" s="106"/>
      <c r="H96" s="107"/>
      <c r="I96" s="103" t="s">
        <v>7</v>
      </c>
      <c r="J96" s="103" t="s">
        <v>8</v>
      </c>
    </row>
    <row r="97" spans="1:10">
      <c r="A97" s="104"/>
      <c r="B97" s="104"/>
      <c r="C97" s="104"/>
      <c r="D97" s="104"/>
      <c r="E97" s="104"/>
      <c r="F97" s="46" t="s">
        <v>9</v>
      </c>
      <c r="G97" s="46" t="s">
        <v>10</v>
      </c>
      <c r="H97" s="46" t="s">
        <v>11</v>
      </c>
      <c r="I97" s="104"/>
      <c r="J97" s="104"/>
    </row>
    <row r="98" spans="1:10">
      <c r="A98" s="5" t="s">
        <v>485</v>
      </c>
      <c r="B98" s="6">
        <v>44813.796297037035</v>
      </c>
      <c r="C98" s="5" t="s">
        <v>118</v>
      </c>
      <c r="D98" s="11">
        <v>4255858</v>
      </c>
      <c r="E98" s="5" t="s">
        <v>73</v>
      </c>
      <c r="H98" s="9">
        <v>8617.4599999999991</v>
      </c>
      <c r="I98" s="5" t="s">
        <v>22</v>
      </c>
      <c r="J98" s="5" t="s">
        <v>120</v>
      </c>
    </row>
    <row r="99" spans="1:10">
      <c r="A99" s="5" t="s">
        <v>485</v>
      </c>
      <c r="B99" s="6">
        <v>44813.796297037035</v>
      </c>
      <c r="C99" s="5" t="s">
        <v>118</v>
      </c>
      <c r="D99" s="11">
        <v>2928376578</v>
      </c>
      <c r="E99" s="5" t="s">
        <v>73</v>
      </c>
      <c r="H99" s="9">
        <v>4853.8</v>
      </c>
      <c r="I99" s="5" t="s">
        <v>22</v>
      </c>
      <c r="J99" s="5" t="s">
        <v>238</v>
      </c>
    </row>
    <row r="100" spans="1:10">
      <c r="A100" s="5" t="s">
        <v>485</v>
      </c>
      <c r="B100" s="6">
        <v>44813.796297037035</v>
      </c>
      <c r="C100" s="5" t="s">
        <v>118</v>
      </c>
      <c r="D100" s="13">
        <v>1.426220909941648E+16</v>
      </c>
      <c r="E100" s="8" t="s">
        <v>119</v>
      </c>
      <c r="H100" s="9">
        <v>5028.6499999999996</v>
      </c>
      <c r="I100" s="5" t="s">
        <v>22</v>
      </c>
      <c r="J100" s="5" t="s">
        <v>120</v>
      </c>
    </row>
    <row r="101" spans="1:10">
      <c r="A101" s="5" t="s">
        <v>485</v>
      </c>
      <c r="B101" s="6">
        <v>44813.796297037035</v>
      </c>
      <c r="C101" s="5" t="s">
        <v>118</v>
      </c>
      <c r="D101" s="11">
        <v>316663</v>
      </c>
      <c r="E101" s="8" t="s">
        <v>119</v>
      </c>
      <c r="H101" s="9">
        <v>18531.37</v>
      </c>
      <c r="I101" s="5" t="s">
        <v>22</v>
      </c>
      <c r="J101" s="5" t="s">
        <v>120</v>
      </c>
    </row>
    <row r="102" spans="1:10">
      <c r="A102" s="5" t="s">
        <v>485</v>
      </c>
      <c r="B102" s="6">
        <v>44813.796297037035</v>
      </c>
      <c r="C102" s="5" t="s">
        <v>118</v>
      </c>
      <c r="D102" s="11">
        <v>316664</v>
      </c>
      <c r="E102" s="8" t="s">
        <v>119</v>
      </c>
      <c r="H102" s="9">
        <v>1817.54</v>
      </c>
      <c r="I102" s="5" t="s">
        <v>22</v>
      </c>
      <c r="J102" s="5" t="s">
        <v>120</v>
      </c>
    </row>
    <row r="103" spans="1:10">
      <c r="A103" s="5" t="s">
        <v>485</v>
      </c>
      <c r="B103" s="6">
        <v>44813.796297037035</v>
      </c>
      <c r="C103" s="5" t="s">
        <v>118</v>
      </c>
      <c r="D103" s="11"/>
      <c r="E103" s="8"/>
      <c r="F103" s="9">
        <v>88869.2</v>
      </c>
      <c r="I103" s="7" t="s">
        <v>9</v>
      </c>
      <c r="J103" s="5" t="s">
        <v>120</v>
      </c>
    </row>
    <row r="104" spans="1:10">
      <c r="A104" s="5" t="s">
        <v>485</v>
      </c>
      <c r="B104" s="6">
        <v>44813.796297037035</v>
      </c>
      <c r="C104" s="5" t="s">
        <v>118</v>
      </c>
      <c r="D104" s="11"/>
      <c r="E104" s="8"/>
      <c r="F104" s="9">
        <v>18732.2</v>
      </c>
      <c r="I104" s="7" t="s">
        <v>9</v>
      </c>
      <c r="J104" s="5" t="s">
        <v>239</v>
      </c>
    </row>
    <row r="105" spans="1:10">
      <c r="A105" s="5" t="s">
        <v>485</v>
      </c>
      <c r="B105" s="6">
        <v>44813.796297037035</v>
      </c>
      <c r="C105" s="5" t="s">
        <v>118</v>
      </c>
      <c r="D105" s="11"/>
      <c r="E105" s="8"/>
      <c r="F105" s="9">
        <v>5870.7</v>
      </c>
      <c r="I105" s="7" t="s">
        <v>9</v>
      </c>
      <c r="J105" s="8" t="s">
        <v>240</v>
      </c>
    </row>
    <row r="106" spans="1:10">
      <c r="A106" s="10" t="s">
        <v>15</v>
      </c>
      <c r="B106" s="3"/>
      <c r="C106" s="3"/>
      <c r="D106" s="11"/>
      <c r="E106" s="8"/>
      <c r="F106" s="32">
        <f>SUM(F98:G105)</f>
        <v>113472.09999999999</v>
      </c>
      <c r="H106" s="9"/>
      <c r="I106" s="5"/>
      <c r="J106" s="5"/>
    </row>
    <row r="107" spans="1:10" ht="15.75">
      <c r="A107" s="12" t="s">
        <v>16</v>
      </c>
      <c r="B107" s="12" t="s">
        <v>17</v>
      </c>
      <c r="C107" s="12" t="s">
        <v>18</v>
      </c>
      <c r="D107" s="21">
        <v>111803109</v>
      </c>
      <c r="E107" s="8"/>
      <c r="H107" s="9"/>
      <c r="I107" s="5"/>
      <c r="J107" s="5"/>
    </row>
    <row r="110" spans="1:10">
      <c r="A110" s="1" t="s">
        <v>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3" t="s">
        <v>437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103" t="s">
        <v>0</v>
      </c>
      <c r="B112" s="103" t="s">
        <v>2</v>
      </c>
      <c r="C112" s="103" t="s">
        <v>3</v>
      </c>
      <c r="D112" s="103" t="s">
        <v>4</v>
      </c>
      <c r="E112" s="103" t="s">
        <v>5</v>
      </c>
      <c r="F112" s="105" t="s">
        <v>6</v>
      </c>
      <c r="G112" s="106"/>
      <c r="H112" s="107"/>
      <c r="I112" s="103" t="s">
        <v>7</v>
      </c>
      <c r="J112" s="103" t="s">
        <v>8</v>
      </c>
    </row>
    <row r="113" spans="1:10">
      <c r="A113" s="104"/>
      <c r="B113" s="104"/>
      <c r="C113" s="104"/>
      <c r="D113" s="104"/>
      <c r="E113" s="104"/>
      <c r="F113" s="46" t="s">
        <v>9</v>
      </c>
      <c r="G113" s="46" t="s">
        <v>10</v>
      </c>
      <c r="H113" s="46" t="s">
        <v>11</v>
      </c>
      <c r="I113" s="104"/>
      <c r="J113" s="104"/>
    </row>
    <row r="114" spans="1:10">
      <c r="A114" s="19" t="s">
        <v>241</v>
      </c>
      <c r="B114" s="37"/>
      <c r="C114" s="56"/>
      <c r="D114" s="11"/>
      <c r="E114" s="8"/>
      <c r="F114" s="9"/>
      <c r="I114" s="7"/>
      <c r="J114" s="8"/>
    </row>
    <row r="115" spans="1:10">
      <c r="A115" s="10" t="s">
        <v>15</v>
      </c>
      <c r="B115" s="3"/>
      <c r="C115" s="3"/>
      <c r="D115" s="11"/>
      <c r="E115" s="8"/>
      <c r="H115" s="9"/>
      <c r="I115" s="5"/>
      <c r="J115" s="5"/>
    </row>
    <row r="116" spans="1:10">
      <c r="A116" s="12" t="s">
        <v>16</v>
      </c>
      <c r="B116" s="12" t="s">
        <v>17</v>
      </c>
      <c r="C116" s="12" t="s">
        <v>18</v>
      </c>
      <c r="D116" s="11"/>
      <c r="E116" s="8"/>
      <c r="H116" s="9"/>
      <c r="I116" s="5"/>
      <c r="J116" s="5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504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3" t="s">
        <v>0</v>
      </c>
      <c r="B121" s="103" t="s">
        <v>2</v>
      </c>
      <c r="C121" s="103" t="s">
        <v>3</v>
      </c>
      <c r="D121" s="103" t="s">
        <v>4</v>
      </c>
      <c r="E121" s="103" t="s">
        <v>5</v>
      </c>
      <c r="F121" s="105" t="s">
        <v>6</v>
      </c>
      <c r="G121" s="106"/>
      <c r="H121" s="107"/>
      <c r="I121" s="103" t="s">
        <v>7</v>
      </c>
      <c r="J121" s="103" t="s">
        <v>8</v>
      </c>
    </row>
    <row r="122" spans="1:10">
      <c r="A122" s="104"/>
      <c r="B122" s="104"/>
      <c r="C122" s="104"/>
      <c r="D122" s="104"/>
      <c r="E122" s="104"/>
      <c r="F122" s="46" t="s">
        <v>9</v>
      </c>
      <c r="G122" s="46" t="s">
        <v>10</v>
      </c>
      <c r="H122" s="46" t="s">
        <v>11</v>
      </c>
      <c r="I122" s="104"/>
      <c r="J122" s="104"/>
    </row>
    <row r="123" spans="1:10">
      <c r="A123" s="5" t="s">
        <v>530</v>
      </c>
      <c r="B123" s="6">
        <v>44816.736664062497</v>
      </c>
      <c r="C123" s="5" t="s">
        <v>118</v>
      </c>
      <c r="D123" s="11">
        <v>2931216453</v>
      </c>
      <c r="E123" s="5" t="s">
        <v>73</v>
      </c>
      <c r="H123" s="9">
        <v>5933.46</v>
      </c>
      <c r="I123" s="5" t="s">
        <v>22</v>
      </c>
      <c r="J123" s="5" t="s">
        <v>238</v>
      </c>
    </row>
    <row r="124" spans="1:10">
      <c r="A124" s="5" t="s">
        <v>530</v>
      </c>
      <c r="B124" s="6">
        <v>44816.736664062497</v>
      </c>
      <c r="C124" s="5" t="s">
        <v>118</v>
      </c>
      <c r="D124" s="11">
        <v>374107</v>
      </c>
      <c r="E124" s="8" t="s">
        <v>119</v>
      </c>
      <c r="H124" s="9">
        <v>2630.82</v>
      </c>
      <c r="I124" s="5" t="s">
        <v>22</v>
      </c>
      <c r="J124" s="5" t="s">
        <v>120</v>
      </c>
    </row>
    <row r="125" spans="1:10">
      <c r="A125" s="5" t="s">
        <v>530</v>
      </c>
      <c r="B125" s="6">
        <v>44816.736664062497</v>
      </c>
      <c r="C125" s="5" t="s">
        <v>118</v>
      </c>
      <c r="D125" s="11"/>
      <c r="E125" s="8"/>
      <c r="F125" s="9">
        <v>82339.199999999997</v>
      </c>
      <c r="I125" s="7" t="s">
        <v>9</v>
      </c>
      <c r="J125" s="5" t="s">
        <v>120</v>
      </c>
    </row>
    <row r="126" spans="1:10">
      <c r="A126" s="5" t="s">
        <v>530</v>
      </c>
      <c r="B126" s="6">
        <v>44816.736664062497</v>
      </c>
      <c r="C126" s="5" t="s">
        <v>118</v>
      </c>
      <c r="D126" s="11"/>
      <c r="E126" s="8"/>
      <c r="F126" s="9">
        <v>34380.6</v>
      </c>
      <c r="I126" s="7" t="s">
        <v>9</v>
      </c>
      <c r="J126" s="5" t="s">
        <v>239</v>
      </c>
    </row>
    <row r="127" spans="1:10">
      <c r="A127" s="5" t="s">
        <v>530</v>
      </c>
      <c r="B127" s="6">
        <v>44816.736664062497</v>
      </c>
      <c r="C127" s="5" t="s">
        <v>118</v>
      </c>
      <c r="D127" s="11"/>
      <c r="E127" s="8"/>
      <c r="F127" s="9">
        <v>29970.5</v>
      </c>
      <c r="I127" s="7" t="s">
        <v>9</v>
      </c>
      <c r="J127" s="8" t="s">
        <v>240</v>
      </c>
    </row>
    <row r="128" spans="1:10">
      <c r="A128" s="10" t="s">
        <v>15</v>
      </c>
      <c r="B128" s="3"/>
      <c r="C128" s="3"/>
      <c r="D128" s="11"/>
      <c r="E128" s="8"/>
      <c r="F128" s="14">
        <f>SUM(F123:G127)</f>
        <v>146690.29999999999</v>
      </c>
      <c r="H128" s="9"/>
      <c r="I128" s="7"/>
      <c r="J128" s="8"/>
    </row>
    <row r="129" spans="1:10" ht="15.75">
      <c r="A129" s="12" t="s">
        <v>16</v>
      </c>
      <c r="B129" s="12" t="s">
        <v>17</v>
      </c>
      <c r="C129" s="12" t="s">
        <v>18</v>
      </c>
      <c r="D129" s="21">
        <v>111808329</v>
      </c>
      <c r="E129" s="8"/>
      <c r="H129" s="9"/>
      <c r="I129" s="7"/>
      <c r="J129" s="8"/>
    </row>
    <row r="132" spans="1:10">
      <c r="A132" s="1" t="s">
        <v>0</v>
      </c>
      <c r="B132" s="2"/>
      <c r="C132" s="2"/>
      <c r="D132" s="2"/>
      <c r="E132" s="2"/>
      <c r="F132" s="2"/>
      <c r="G132" s="2"/>
      <c r="H132" s="2"/>
      <c r="I132" s="2"/>
      <c r="J132" s="2"/>
    </row>
    <row r="133" spans="1:10">
      <c r="A133" s="3" t="s">
        <v>542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103" t="s">
        <v>0</v>
      </c>
      <c r="B134" s="103" t="s">
        <v>2</v>
      </c>
      <c r="C134" s="103" t="s">
        <v>3</v>
      </c>
      <c r="D134" s="103" t="s">
        <v>4</v>
      </c>
      <c r="E134" s="103" t="s">
        <v>5</v>
      </c>
      <c r="F134" s="105" t="s">
        <v>6</v>
      </c>
      <c r="G134" s="106"/>
      <c r="H134" s="107"/>
      <c r="I134" s="103" t="s">
        <v>7</v>
      </c>
      <c r="J134" s="103" t="s">
        <v>8</v>
      </c>
    </row>
    <row r="135" spans="1:10">
      <c r="A135" s="104"/>
      <c r="B135" s="104"/>
      <c r="C135" s="104"/>
      <c r="D135" s="104"/>
      <c r="E135" s="104"/>
      <c r="F135" s="46" t="s">
        <v>9</v>
      </c>
      <c r="G135" s="46" t="s">
        <v>10</v>
      </c>
      <c r="H135" s="46" t="s">
        <v>11</v>
      </c>
      <c r="I135" s="104"/>
      <c r="J135" s="104"/>
    </row>
    <row r="136" spans="1:10">
      <c r="A136" s="5" t="s">
        <v>565</v>
      </c>
      <c r="B136" s="6">
        <v>44817.681489872688</v>
      </c>
      <c r="C136" s="5" t="s">
        <v>118</v>
      </c>
      <c r="D136" s="11"/>
      <c r="E136" s="8"/>
      <c r="F136" s="9">
        <v>13855.8</v>
      </c>
      <c r="I136" s="7" t="s">
        <v>9</v>
      </c>
      <c r="J136" s="5" t="s">
        <v>120</v>
      </c>
    </row>
    <row r="137" spans="1:10">
      <c r="A137" s="5" t="s">
        <v>565</v>
      </c>
      <c r="B137" s="6">
        <v>44817.681489872688</v>
      </c>
      <c r="C137" s="5" t="s">
        <v>118</v>
      </c>
      <c r="D137" s="11"/>
      <c r="E137" s="8"/>
      <c r="F137" s="9">
        <v>17726</v>
      </c>
      <c r="I137" s="7" t="s">
        <v>9</v>
      </c>
      <c r="J137" s="5" t="s">
        <v>239</v>
      </c>
    </row>
    <row r="138" spans="1:10">
      <c r="A138" s="5" t="s">
        <v>565</v>
      </c>
      <c r="B138" s="6">
        <v>44817.681489872688</v>
      </c>
      <c r="C138" s="5" t="s">
        <v>118</v>
      </c>
      <c r="D138" s="11"/>
      <c r="E138" s="8"/>
      <c r="F138" s="9">
        <v>6646.4</v>
      </c>
      <c r="I138" s="7" t="s">
        <v>9</v>
      </c>
      <c r="J138" s="8" t="s">
        <v>240</v>
      </c>
    </row>
    <row r="139" spans="1:10">
      <c r="A139" s="5" t="s">
        <v>565</v>
      </c>
      <c r="B139" s="6">
        <v>44817.681489872688</v>
      </c>
      <c r="C139" s="5" t="s">
        <v>118</v>
      </c>
      <c r="D139" s="11"/>
      <c r="E139" s="8"/>
      <c r="F139" s="9">
        <v>79540.800000000003</v>
      </c>
      <c r="I139" s="7" t="s">
        <v>9</v>
      </c>
      <c r="J139" s="5" t="s">
        <v>121</v>
      </c>
    </row>
    <row r="140" spans="1:10">
      <c r="A140" s="10" t="s">
        <v>15</v>
      </c>
      <c r="B140" s="3"/>
      <c r="C140" s="3"/>
      <c r="D140" s="16">
        <f>117073+696</f>
        <v>117769</v>
      </c>
      <c r="E140" s="8"/>
      <c r="F140" s="14">
        <f>SUM(F136:G139)</f>
        <v>117769</v>
      </c>
      <c r="H140" s="9"/>
      <c r="I140" s="5"/>
      <c r="J140" s="5"/>
    </row>
    <row r="141" spans="1:10">
      <c r="A141" s="12" t="s">
        <v>16</v>
      </c>
      <c r="B141" s="12" t="s">
        <v>17</v>
      </c>
      <c r="C141" s="12" t="s">
        <v>18</v>
      </c>
      <c r="D141" s="11"/>
      <c r="E141" s="8"/>
      <c r="H141" s="9"/>
      <c r="I141" s="5"/>
      <c r="J141" s="5"/>
    </row>
    <row r="142" spans="1:10" ht="15.75">
      <c r="D142" s="21">
        <v>111808330</v>
      </c>
    </row>
    <row r="143" spans="1:10" ht="15.75">
      <c r="D143" s="21">
        <v>111809037</v>
      </c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573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3" t="s">
        <v>0</v>
      </c>
      <c r="B147" s="103" t="s">
        <v>2</v>
      </c>
      <c r="C147" s="103" t="s">
        <v>3</v>
      </c>
      <c r="D147" s="103" t="s">
        <v>4</v>
      </c>
      <c r="E147" s="103" t="s">
        <v>5</v>
      </c>
      <c r="F147" s="105" t="s">
        <v>6</v>
      </c>
      <c r="G147" s="106"/>
      <c r="H147" s="107"/>
      <c r="I147" s="103" t="s">
        <v>7</v>
      </c>
      <c r="J147" s="103" t="s">
        <v>8</v>
      </c>
    </row>
    <row r="148" spans="1:10">
      <c r="A148" s="104"/>
      <c r="B148" s="104"/>
      <c r="C148" s="104"/>
      <c r="D148" s="104"/>
      <c r="E148" s="104"/>
      <c r="F148" s="46" t="s">
        <v>9</v>
      </c>
      <c r="G148" s="46" t="s">
        <v>10</v>
      </c>
      <c r="H148" s="46" t="s">
        <v>11</v>
      </c>
      <c r="I148" s="104"/>
      <c r="J148" s="104"/>
    </row>
    <row r="149" spans="1:10">
      <c r="A149" s="5" t="s">
        <v>595</v>
      </c>
      <c r="B149" s="6">
        <v>44818.753282511578</v>
      </c>
      <c r="C149" s="5" t="s">
        <v>118</v>
      </c>
      <c r="D149" s="13">
        <v>1.4262209138483132E+16</v>
      </c>
      <c r="E149" s="8" t="s">
        <v>119</v>
      </c>
      <c r="H149" s="9">
        <v>10000</v>
      </c>
      <c r="I149" s="5" t="s">
        <v>22</v>
      </c>
      <c r="J149" s="5" t="s">
        <v>120</v>
      </c>
    </row>
    <row r="150" spans="1:10">
      <c r="A150" s="5" t="s">
        <v>595</v>
      </c>
      <c r="B150" s="6">
        <v>44818.753282511578</v>
      </c>
      <c r="C150" s="5" t="s">
        <v>118</v>
      </c>
      <c r="D150" s="11"/>
      <c r="E150" s="8"/>
      <c r="F150" s="9">
        <v>64863.1</v>
      </c>
      <c r="I150" s="7" t="s">
        <v>9</v>
      </c>
      <c r="J150" s="5" t="s">
        <v>120</v>
      </c>
    </row>
    <row r="151" spans="1:10">
      <c r="A151" s="5" t="s">
        <v>595</v>
      </c>
      <c r="B151" s="6">
        <v>44818.753282511578</v>
      </c>
      <c r="C151" s="5" t="s">
        <v>118</v>
      </c>
      <c r="D151" s="11"/>
      <c r="E151" s="8"/>
      <c r="F151" s="9">
        <v>21594.2</v>
      </c>
      <c r="I151" s="7" t="s">
        <v>9</v>
      </c>
      <c r="J151" s="5" t="s">
        <v>239</v>
      </c>
    </row>
    <row r="152" spans="1:10">
      <c r="A152" s="5" t="s">
        <v>595</v>
      </c>
      <c r="B152" s="6">
        <v>44818.753282511578</v>
      </c>
      <c r="C152" s="5" t="s">
        <v>118</v>
      </c>
      <c r="D152" s="11"/>
      <c r="E152" s="8"/>
      <c r="F152" s="9">
        <v>12951.7</v>
      </c>
      <c r="I152" s="7" t="s">
        <v>9</v>
      </c>
      <c r="J152" s="8" t="s">
        <v>240</v>
      </c>
    </row>
    <row r="153" spans="1:10">
      <c r="A153" s="10" t="s">
        <v>15</v>
      </c>
      <c r="B153" s="3"/>
      <c r="C153" s="3"/>
      <c r="D153" s="11"/>
      <c r="E153" s="8"/>
      <c r="F153" s="33">
        <f>SUM(F149:G152)</f>
        <v>99409</v>
      </c>
      <c r="H153" s="9"/>
      <c r="I153" s="7"/>
      <c r="J153" s="5"/>
    </row>
    <row r="154" spans="1:10" ht="15.75">
      <c r="A154" s="12" t="s">
        <v>16</v>
      </c>
      <c r="B154" s="12" t="s">
        <v>17</v>
      </c>
      <c r="C154" s="12" t="s">
        <v>18</v>
      </c>
      <c r="D154" s="21">
        <v>111833634</v>
      </c>
      <c r="E154" s="8"/>
      <c r="H154" s="9"/>
      <c r="I154" s="7"/>
      <c r="J154" s="5"/>
    </row>
    <row r="157" spans="1:10">
      <c r="A157" s="1" t="s">
        <v>0</v>
      </c>
      <c r="B157" s="2"/>
      <c r="C157" s="2"/>
      <c r="D157" s="2"/>
      <c r="E157" s="2"/>
      <c r="F157" s="2"/>
      <c r="G157" s="2"/>
      <c r="H157" s="2"/>
      <c r="I157" s="2"/>
      <c r="J157" s="2"/>
    </row>
    <row r="158" spans="1:10">
      <c r="A158" s="3" t="s">
        <v>606</v>
      </c>
      <c r="B158" s="2"/>
      <c r="C158" s="2"/>
      <c r="D158" s="2"/>
      <c r="E158" s="2"/>
      <c r="F158" s="2"/>
      <c r="G158" s="2"/>
      <c r="H158" s="2"/>
      <c r="I158" s="2"/>
      <c r="J158" s="2"/>
    </row>
    <row r="159" spans="1:10">
      <c r="A159" s="103" t="s">
        <v>0</v>
      </c>
      <c r="B159" s="103" t="s">
        <v>2</v>
      </c>
      <c r="C159" s="103" t="s">
        <v>3</v>
      </c>
      <c r="D159" s="103" t="s">
        <v>4</v>
      </c>
      <c r="E159" s="103" t="s">
        <v>5</v>
      </c>
      <c r="F159" s="105" t="s">
        <v>6</v>
      </c>
      <c r="G159" s="106"/>
      <c r="H159" s="107"/>
      <c r="I159" s="103" t="s">
        <v>7</v>
      </c>
      <c r="J159" s="103" t="s">
        <v>8</v>
      </c>
    </row>
    <row r="160" spans="1:10">
      <c r="A160" s="104"/>
      <c r="B160" s="104"/>
      <c r="C160" s="104"/>
      <c r="D160" s="104"/>
      <c r="E160" s="104"/>
      <c r="F160" s="46" t="s">
        <v>9</v>
      </c>
      <c r="G160" s="46" t="s">
        <v>10</v>
      </c>
      <c r="H160" s="46" t="s">
        <v>11</v>
      </c>
      <c r="I160" s="104"/>
      <c r="J160" s="104"/>
    </row>
    <row r="161" spans="1:10">
      <c r="A161" s="5" t="s">
        <v>630</v>
      </c>
      <c r="B161" s="6">
        <v>44819.734941238428</v>
      </c>
      <c r="C161" s="5" t="s">
        <v>118</v>
      </c>
      <c r="D161" s="11"/>
      <c r="E161" s="8"/>
      <c r="G161" s="9">
        <v>14677.28</v>
      </c>
      <c r="I161" s="7" t="s">
        <v>10</v>
      </c>
      <c r="J161" s="5" t="s">
        <v>238</v>
      </c>
    </row>
    <row r="162" spans="1:10">
      <c r="A162" s="5" t="s">
        <v>630</v>
      </c>
      <c r="B162" s="6">
        <v>44819.734941238428</v>
      </c>
      <c r="C162" s="5" t="s">
        <v>118</v>
      </c>
      <c r="D162" s="11"/>
      <c r="E162" s="8"/>
      <c r="F162" s="9">
        <v>20122.2</v>
      </c>
      <c r="I162" s="7" t="s">
        <v>9</v>
      </c>
      <c r="J162" s="5" t="s">
        <v>120</v>
      </c>
    </row>
    <row r="163" spans="1:10">
      <c r="A163" s="5" t="s">
        <v>630</v>
      </c>
      <c r="B163" s="6">
        <v>44819.734941238428</v>
      </c>
      <c r="C163" s="5" t="s">
        <v>118</v>
      </c>
      <c r="D163" s="11"/>
      <c r="E163" s="8"/>
      <c r="F163" s="9">
        <v>12418.4</v>
      </c>
      <c r="I163" s="7" t="s">
        <v>9</v>
      </c>
      <c r="J163" s="5" t="s">
        <v>239</v>
      </c>
    </row>
    <row r="164" spans="1:10">
      <c r="A164" s="5" t="s">
        <v>630</v>
      </c>
      <c r="B164" s="6">
        <v>44819.734941238428</v>
      </c>
      <c r="C164" s="5" t="s">
        <v>118</v>
      </c>
      <c r="D164" s="11"/>
      <c r="E164" s="8"/>
      <c r="F164" s="9">
        <v>11280</v>
      </c>
      <c r="I164" s="7" t="s">
        <v>9</v>
      </c>
      <c r="J164" s="8" t="s">
        <v>240</v>
      </c>
    </row>
    <row r="165" spans="1:10">
      <c r="A165" s="10" t="s">
        <v>15</v>
      </c>
      <c r="B165" s="3"/>
      <c r="C165" s="3"/>
      <c r="D165" s="11"/>
      <c r="E165" s="8"/>
      <c r="F165" s="33">
        <f>SUM(F161:G164)</f>
        <v>58497.880000000005</v>
      </c>
      <c r="H165" s="9"/>
      <c r="I165" s="7"/>
      <c r="J165" s="8"/>
    </row>
    <row r="166" spans="1:10" ht="15.75">
      <c r="A166" s="12" t="s">
        <v>16</v>
      </c>
      <c r="B166" s="12" t="s">
        <v>17</v>
      </c>
      <c r="C166" s="12" t="s">
        <v>18</v>
      </c>
      <c r="D166" s="21">
        <v>111833637</v>
      </c>
      <c r="E166" s="8"/>
      <c r="H166" s="9"/>
      <c r="I166" s="7"/>
      <c r="J166" s="8"/>
    </row>
    <row r="169" spans="1:10">
      <c r="A169" s="1" t="s">
        <v>0</v>
      </c>
      <c r="B169" s="2"/>
      <c r="C169" s="2"/>
      <c r="D169" s="2"/>
      <c r="E169" s="2"/>
      <c r="F169" s="2"/>
      <c r="G169" s="2"/>
      <c r="H169" s="2"/>
      <c r="I169" s="2"/>
      <c r="J169" s="2"/>
    </row>
    <row r="170" spans="1:10">
      <c r="A170" s="3" t="s">
        <v>650</v>
      </c>
      <c r="B170" s="2"/>
      <c r="C170" s="2"/>
      <c r="D170" s="2"/>
      <c r="E170" s="2"/>
      <c r="F170" s="2"/>
      <c r="G170" s="2"/>
      <c r="H170" s="2"/>
      <c r="I170" s="2"/>
      <c r="J170" s="2"/>
    </row>
    <row r="171" spans="1:10">
      <c r="A171" s="103" t="s">
        <v>0</v>
      </c>
      <c r="B171" s="103" t="s">
        <v>2</v>
      </c>
      <c r="C171" s="103" t="s">
        <v>3</v>
      </c>
      <c r="D171" s="103" t="s">
        <v>4</v>
      </c>
      <c r="E171" s="103" t="s">
        <v>5</v>
      </c>
      <c r="F171" s="105" t="s">
        <v>6</v>
      </c>
      <c r="G171" s="106"/>
      <c r="H171" s="107"/>
      <c r="I171" s="103" t="s">
        <v>7</v>
      </c>
      <c r="J171" s="103" t="s">
        <v>8</v>
      </c>
    </row>
    <row r="172" spans="1:10">
      <c r="A172" s="104"/>
      <c r="B172" s="104"/>
      <c r="C172" s="104"/>
      <c r="D172" s="104"/>
      <c r="E172" s="104"/>
      <c r="F172" s="46" t="s">
        <v>9</v>
      </c>
      <c r="G172" s="46" t="s">
        <v>10</v>
      </c>
      <c r="H172" s="46" t="s">
        <v>11</v>
      </c>
      <c r="I172" s="104"/>
      <c r="J172" s="104"/>
    </row>
    <row r="173" spans="1:10">
      <c r="A173" s="5" t="s">
        <v>691</v>
      </c>
      <c r="B173" s="6">
        <v>44820.734688136574</v>
      </c>
      <c r="C173" s="5" t="s">
        <v>118</v>
      </c>
      <c r="D173" s="11">
        <v>2935079661</v>
      </c>
      <c r="E173" s="5" t="s">
        <v>73</v>
      </c>
      <c r="H173" s="9">
        <v>10470.39</v>
      </c>
      <c r="I173" s="5" t="s">
        <v>22</v>
      </c>
      <c r="J173" s="5" t="s">
        <v>238</v>
      </c>
    </row>
    <row r="174" spans="1:10">
      <c r="A174" s="5" t="s">
        <v>691</v>
      </c>
      <c r="B174" s="6">
        <v>44820.734688136574</v>
      </c>
      <c r="C174" s="5" t="s">
        <v>118</v>
      </c>
      <c r="D174" s="11">
        <v>2936114724</v>
      </c>
      <c r="E174" s="5" t="s">
        <v>73</v>
      </c>
      <c r="H174" s="9">
        <v>5000</v>
      </c>
      <c r="I174" s="5" t="s">
        <v>22</v>
      </c>
      <c r="J174" s="5" t="s">
        <v>238</v>
      </c>
    </row>
    <row r="175" spans="1:10">
      <c r="A175" s="5" t="s">
        <v>691</v>
      </c>
      <c r="B175" s="6">
        <v>44820.734688136574</v>
      </c>
      <c r="C175" s="5" t="s">
        <v>118</v>
      </c>
      <c r="D175" s="11">
        <v>2936073661</v>
      </c>
      <c r="E175" s="5" t="s">
        <v>73</v>
      </c>
      <c r="H175" s="9">
        <v>3854</v>
      </c>
      <c r="I175" s="5" t="s">
        <v>22</v>
      </c>
      <c r="J175" s="5" t="s">
        <v>238</v>
      </c>
    </row>
    <row r="176" spans="1:10">
      <c r="A176" s="5" t="s">
        <v>691</v>
      </c>
      <c r="B176" s="6">
        <v>44820.734688136574</v>
      </c>
      <c r="C176" s="5" t="s">
        <v>118</v>
      </c>
      <c r="D176" s="11">
        <v>21733924</v>
      </c>
      <c r="E176" s="5" t="s">
        <v>73</v>
      </c>
      <c r="H176" s="9">
        <v>185.3</v>
      </c>
      <c r="I176" s="5" t="s">
        <v>22</v>
      </c>
      <c r="J176" s="5" t="s">
        <v>238</v>
      </c>
    </row>
    <row r="177" spans="1:10">
      <c r="A177" s="5" t="s">
        <v>691</v>
      </c>
      <c r="B177" s="6">
        <v>44820.734688136574</v>
      </c>
      <c r="C177" s="5" t="s">
        <v>118</v>
      </c>
      <c r="D177" s="11">
        <v>2935938461</v>
      </c>
      <c r="E177" s="5" t="s">
        <v>73</v>
      </c>
      <c r="H177" s="9">
        <v>1563.6</v>
      </c>
      <c r="I177" s="5" t="s">
        <v>22</v>
      </c>
      <c r="J177" s="5" t="s">
        <v>238</v>
      </c>
    </row>
    <row r="178" spans="1:10">
      <c r="A178" s="5" t="s">
        <v>691</v>
      </c>
      <c r="B178" s="6">
        <v>44820.734688136574</v>
      </c>
      <c r="C178" s="5" t="s">
        <v>118</v>
      </c>
      <c r="D178" s="11"/>
      <c r="E178" s="8"/>
      <c r="F178" s="9">
        <v>64167.8</v>
      </c>
      <c r="I178" s="7" t="s">
        <v>9</v>
      </c>
      <c r="J178" s="5" t="s">
        <v>120</v>
      </c>
    </row>
    <row r="179" spans="1:10">
      <c r="A179" s="5" t="s">
        <v>691</v>
      </c>
      <c r="B179" s="6">
        <v>44820.734688136574</v>
      </c>
      <c r="C179" s="5" t="s">
        <v>118</v>
      </c>
      <c r="D179" s="11"/>
      <c r="E179" s="8"/>
      <c r="F179" s="9">
        <v>17701</v>
      </c>
      <c r="I179" s="7" t="s">
        <v>9</v>
      </c>
      <c r="J179" s="5" t="s">
        <v>239</v>
      </c>
    </row>
    <row r="180" spans="1:10">
      <c r="A180" s="5" t="s">
        <v>691</v>
      </c>
      <c r="B180" s="6">
        <v>44820.734688136574</v>
      </c>
      <c r="C180" s="5" t="s">
        <v>118</v>
      </c>
      <c r="D180" s="11"/>
      <c r="E180" s="8"/>
      <c r="F180" s="9">
        <v>13522</v>
      </c>
      <c r="I180" s="7" t="s">
        <v>9</v>
      </c>
      <c r="J180" s="8" t="s">
        <v>240</v>
      </c>
    </row>
    <row r="181" spans="1:10">
      <c r="A181" s="5" t="s">
        <v>691</v>
      </c>
      <c r="B181" s="6">
        <v>44820.734688136574</v>
      </c>
      <c r="C181" s="5" t="s">
        <v>118</v>
      </c>
      <c r="D181" s="11"/>
      <c r="E181" s="8"/>
      <c r="F181" s="9">
        <v>117133</v>
      </c>
      <c r="I181" s="7" t="s">
        <v>9</v>
      </c>
      <c r="J181" s="5" t="s">
        <v>121</v>
      </c>
    </row>
    <row r="182" spans="1:10">
      <c r="A182" s="10" t="s">
        <v>15</v>
      </c>
      <c r="B182" s="3"/>
      <c r="C182" s="3"/>
      <c r="D182" s="16">
        <f>204867.8+7656</f>
        <v>212523.8</v>
      </c>
      <c r="E182" s="8"/>
      <c r="F182" s="14">
        <f>SUM(F173:G181)</f>
        <v>212523.8</v>
      </c>
      <c r="H182" s="9"/>
      <c r="I182" s="7"/>
      <c r="J182" s="8"/>
    </row>
    <row r="183" spans="1:10">
      <c r="A183" s="12" t="s">
        <v>16</v>
      </c>
      <c r="B183" s="12" t="s">
        <v>17</v>
      </c>
      <c r="C183" s="12" t="s">
        <v>18</v>
      </c>
      <c r="D183" s="11"/>
      <c r="E183" s="8"/>
      <c r="H183" s="9"/>
      <c r="I183" s="7"/>
      <c r="J183" s="8"/>
    </row>
    <row r="184" spans="1:10" ht="15.75">
      <c r="D184" s="21">
        <v>111841886</v>
      </c>
    </row>
    <row r="185" spans="1:10" ht="15.75">
      <c r="D185" s="21">
        <v>111842024</v>
      </c>
    </row>
    <row r="187" spans="1:10">
      <c r="A187" s="1" t="s">
        <v>0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3" t="s">
        <v>645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103" t="s">
        <v>0</v>
      </c>
      <c r="B189" s="103" t="s">
        <v>2</v>
      </c>
      <c r="C189" s="103" t="s">
        <v>3</v>
      </c>
      <c r="D189" s="103" t="s">
        <v>4</v>
      </c>
      <c r="E189" s="103" t="s">
        <v>5</v>
      </c>
      <c r="F189" s="105" t="s">
        <v>6</v>
      </c>
      <c r="G189" s="106"/>
      <c r="H189" s="107"/>
      <c r="I189" s="103" t="s">
        <v>7</v>
      </c>
      <c r="J189" s="103" t="s">
        <v>8</v>
      </c>
    </row>
    <row r="190" spans="1:10">
      <c r="A190" s="104"/>
      <c r="B190" s="104"/>
      <c r="C190" s="104"/>
      <c r="D190" s="104"/>
      <c r="E190" s="104"/>
      <c r="F190" s="46" t="s">
        <v>9</v>
      </c>
      <c r="G190" s="46" t="s">
        <v>10</v>
      </c>
      <c r="H190" s="46" t="s">
        <v>11</v>
      </c>
      <c r="I190" s="104"/>
      <c r="J190" s="104"/>
    </row>
    <row r="191" spans="1:10">
      <c r="A191" s="19" t="s">
        <v>241</v>
      </c>
      <c r="B191" s="37"/>
      <c r="C191" s="56"/>
      <c r="D191" s="11"/>
      <c r="E191" s="8"/>
      <c r="F191" s="9"/>
      <c r="I191" s="7"/>
      <c r="J191" s="8"/>
    </row>
    <row r="192" spans="1:10">
      <c r="A192" s="10" t="s">
        <v>15</v>
      </c>
      <c r="B192" s="3"/>
      <c r="C192" s="3"/>
      <c r="D192" s="11"/>
      <c r="E192" s="8"/>
      <c r="H192" s="9"/>
      <c r="I192" s="5"/>
      <c r="J192" s="5"/>
    </row>
    <row r="193" spans="1:10">
      <c r="A193" s="12" t="s">
        <v>16</v>
      </c>
      <c r="B193" s="12" t="s">
        <v>17</v>
      </c>
      <c r="C193" s="12" t="s">
        <v>18</v>
      </c>
      <c r="D193" s="11"/>
      <c r="E193" s="8"/>
      <c r="H193" s="9"/>
      <c r="I193" s="5"/>
      <c r="J193" s="5"/>
    </row>
    <row r="196" spans="1:10">
      <c r="A196" s="1" t="s">
        <v>0</v>
      </c>
      <c r="B196" s="2"/>
      <c r="C196" s="2"/>
      <c r="D196" s="2"/>
      <c r="E196" s="2"/>
      <c r="F196" s="2"/>
      <c r="G196" s="2"/>
      <c r="H196" s="2"/>
      <c r="I196" s="2"/>
      <c r="J196" s="2"/>
    </row>
    <row r="197" spans="1:10">
      <c r="A197" s="3" t="s">
        <v>708</v>
      </c>
      <c r="B197" s="2"/>
      <c r="C197" s="2"/>
      <c r="D197" s="2"/>
      <c r="E197" s="2"/>
      <c r="F197" s="2"/>
      <c r="G197" s="2"/>
      <c r="H197" s="2"/>
      <c r="I197" s="2"/>
      <c r="J197" s="2"/>
    </row>
    <row r="198" spans="1:10">
      <c r="A198" s="103" t="s">
        <v>0</v>
      </c>
      <c r="B198" s="103" t="s">
        <v>2</v>
      </c>
      <c r="C198" s="103" t="s">
        <v>3</v>
      </c>
      <c r="D198" s="103" t="s">
        <v>4</v>
      </c>
      <c r="E198" s="103" t="s">
        <v>5</v>
      </c>
      <c r="F198" s="105" t="s">
        <v>6</v>
      </c>
      <c r="G198" s="106"/>
      <c r="H198" s="107"/>
      <c r="I198" s="103" t="s">
        <v>7</v>
      </c>
      <c r="J198" s="103" t="s">
        <v>8</v>
      </c>
    </row>
    <row r="199" spans="1:10">
      <c r="A199" s="104"/>
      <c r="B199" s="104"/>
      <c r="C199" s="104"/>
      <c r="D199" s="104"/>
      <c r="E199" s="104"/>
      <c r="F199" s="46" t="s">
        <v>9</v>
      </c>
      <c r="G199" s="46" t="s">
        <v>10</v>
      </c>
      <c r="H199" s="46" t="s">
        <v>11</v>
      </c>
      <c r="I199" s="104"/>
      <c r="J199" s="104"/>
    </row>
    <row r="200" spans="1:10">
      <c r="A200" s="5" t="s">
        <v>732</v>
      </c>
      <c r="B200" s="6">
        <v>44823.770364236108</v>
      </c>
      <c r="C200" s="5" t="s">
        <v>118</v>
      </c>
      <c r="D200" s="11">
        <v>2935204571</v>
      </c>
      <c r="E200" s="5" t="s">
        <v>73</v>
      </c>
      <c r="H200" s="9">
        <v>3725.99</v>
      </c>
      <c r="I200" s="5" t="s">
        <v>22</v>
      </c>
      <c r="J200" s="5" t="s">
        <v>238</v>
      </c>
    </row>
    <row r="201" spans="1:10">
      <c r="A201" s="5" t="s">
        <v>732</v>
      </c>
      <c r="B201" s="6">
        <v>44823.770364236108</v>
      </c>
      <c r="C201" s="5" t="s">
        <v>118</v>
      </c>
      <c r="D201" s="11"/>
      <c r="E201" s="8"/>
      <c r="F201" s="9">
        <v>91490.3</v>
      </c>
      <c r="I201" s="7" t="s">
        <v>9</v>
      </c>
      <c r="J201" s="5" t="s">
        <v>120</v>
      </c>
    </row>
    <row r="202" spans="1:10">
      <c r="A202" s="5" t="s">
        <v>732</v>
      </c>
      <c r="B202" s="6">
        <v>44823.770364236108</v>
      </c>
      <c r="C202" s="5" t="s">
        <v>118</v>
      </c>
      <c r="D202" s="11"/>
      <c r="E202" s="8"/>
      <c r="F202" s="9">
        <v>36934.9</v>
      </c>
      <c r="I202" s="7" t="s">
        <v>9</v>
      </c>
      <c r="J202" s="5" t="s">
        <v>239</v>
      </c>
    </row>
    <row r="203" spans="1:10">
      <c r="A203" s="5" t="s">
        <v>732</v>
      </c>
      <c r="B203" s="6">
        <v>44823.770364236108</v>
      </c>
      <c r="C203" s="5" t="s">
        <v>118</v>
      </c>
      <c r="D203" s="11"/>
      <c r="E203" s="8"/>
      <c r="F203" s="9">
        <v>35637.5</v>
      </c>
      <c r="I203" s="7" t="s">
        <v>9</v>
      </c>
      <c r="J203" s="8" t="s">
        <v>240</v>
      </c>
    </row>
    <row r="204" spans="1:10">
      <c r="A204" s="5" t="s">
        <v>732</v>
      </c>
      <c r="B204" s="6">
        <v>44823.770364236108</v>
      </c>
      <c r="C204" s="5" t="s">
        <v>118</v>
      </c>
      <c r="D204" s="11"/>
      <c r="E204" s="8"/>
      <c r="F204" s="9">
        <v>61883.4</v>
      </c>
      <c r="I204" s="7" t="s">
        <v>9</v>
      </c>
      <c r="J204" s="5" t="s">
        <v>121</v>
      </c>
    </row>
    <row r="205" spans="1:10">
      <c r="A205" s="10" t="s">
        <v>15</v>
      </c>
      <c r="B205" s="3"/>
      <c r="C205" s="3"/>
      <c r="D205" s="11"/>
      <c r="E205" s="8"/>
      <c r="F205" s="33">
        <f>SUM(F200:G204)</f>
        <v>225946.1</v>
      </c>
      <c r="H205" s="9"/>
      <c r="I205" s="7"/>
      <c r="J205" s="5"/>
    </row>
    <row r="206" spans="1:10" ht="15.75">
      <c r="A206" s="12" t="s">
        <v>16</v>
      </c>
      <c r="B206" s="12" t="s">
        <v>17</v>
      </c>
      <c r="C206" s="12" t="s">
        <v>18</v>
      </c>
      <c r="D206" s="21">
        <v>111856754</v>
      </c>
      <c r="E206" s="8"/>
      <c r="H206" s="9"/>
      <c r="I206" s="7"/>
      <c r="J206" s="5"/>
    </row>
    <row r="207" spans="1:10">
      <c r="A207" s="5"/>
      <c r="B207" s="6"/>
      <c r="C207" s="5"/>
      <c r="D207" s="11"/>
      <c r="E207" s="8"/>
      <c r="H207" s="9"/>
      <c r="I207" s="7"/>
      <c r="J207" s="5"/>
    </row>
    <row r="209" spans="1:10">
      <c r="A209" s="1" t="s">
        <v>0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3" t="s">
        <v>746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103" t="s">
        <v>0</v>
      </c>
      <c r="B211" s="103" t="s">
        <v>2</v>
      </c>
      <c r="C211" s="103" t="s">
        <v>3</v>
      </c>
      <c r="D211" s="103" t="s">
        <v>4</v>
      </c>
      <c r="E211" s="103" t="s">
        <v>5</v>
      </c>
      <c r="F211" s="105" t="s">
        <v>6</v>
      </c>
      <c r="G211" s="106"/>
      <c r="H211" s="107"/>
      <c r="I211" s="103" t="s">
        <v>7</v>
      </c>
      <c r="J211" s="103" t="s">
        <v>8</v>
      </c>
    </row>
    <row r="212" spans="1:10">
      <c r="A212" s="104"/>
      <c r="B212" s="104"/>
      <c r="C212" s="104"/>
      <c r="D212" s="104"/>
      <c r="E212" s="104"/>
      <c r="F212" s="46" t="s">
        <v>9</v>
      </c>
      <c r="G212" s="46" t="s">
        <v>10</v>
      </c>
      <c r="H212" s="46" t="s">
        <v>11</v>
      </c>
      <c r="I212" s="104"/>
      <c r="J212" s="104"/>
    </row>
    <row r="213" spans="1:10">
      <c r="A213" s="5" t="s">
        <v>770</v>
      </c>
      <c r="B213" s="6">
        <v>44824.682601365741</v>
      </c>
      <c r="C213" s="5" t="s">
        <v>118</v>
      </c>
      <c r="D213" s="11">
        <v>13077668</v>
      </c>
      <c r="E213" s="8" t="s">
        <v>119</v>
      </c>
      <c r="H213" s="9">
        <v>2700.71</v>
      </c>
      <c r="I213" s="5" t="s">
        <v>22</v>
      </c>
      <c r="J213" s="8" t="s">
        <v>240</v>
      </c>
    </row>
    <row r="214" spans="1:10">
      <c r="A214" s="5" t="s">
        <v>770</v>
      </c>
      <c r="B214" s="6">
        <v>44824.682601365741</v>
      </c>
      <c r="C214" s="5" t="s">
        <v>118</v>
      </c>
      <c r="D214" s="11"/>
      <c r="E214" s="8"/>
      <c r="F214" s="9">
        <v>11126.7</v>
      </c>
      <c r="I214" s="7" t="s">
        <v>9</v>
      </c>
      <c r="J214" s="5" t="s">
        <v>120</v>
      </c>
    </row>
    <row r="215" spans="1:10">
      <c r="A215" s="5" t="s">
        <v>770</v>
      </c>
      <c r="B215" s="6">
        <v>44824.682601365741</v>
      </c>
      <c r="C215" s="5" t="s">
        <v>118</v>
      </c>
      <c r="D215" s="11"/>
      <c r="E215" s="8"/>
      <c r="F215" s="9">
        <v>10372.9</v>
      </c>
      <c r="I215" s="7" t="s">
        <v>9</v>
      </c>
      <c r="J215" s="5" t="s">
        <v>239</v>
      </c>
    </row>
    <row r="216" spans="1:10">
      <c r="A216" s="5" t="s">
        <v>770</v>
      </c>
      <c r="B216" s="6">
        <v>44824.682601365741</v>
      </c>
      <c r="C216" s="5" t="s">
        <v>118</v>
      </c>
      <c r="D216" s="11"/>
      <c r="E216" s="8"/>
      <c r="F216" s="9">
        <v>1998.2</v>
      </c>
      <c r="I216" s="7" t="s">
        <v>9</v>
      </c>
      <c r="J216" s="8" t="s">
        <v>240</v>
      </c>
    </row>
    <row r="217" spans="1:10">
      <c r="A217" s="10" t="s">
        <v>15</v>
      </c>
      <c r="B217" s="3"/>
      <c r="C217" s="3"/>
      <c r="D217" s="11"/>
      <c r="E217" s="8"/>
      <c r="F217" s="14">
        <f>SUM(F213:G216)</f>
        <v>23497.8</v>
      </c>
      <c r="H217" s="9"/>
      <c r="I217" s="7"/>
      <c r="J217" s="5"/>
    </row>
    <row r="218" spans="1:10" ht="15.75">
      <c r="A218" s="12" t="s">
        <v>16</v>
      </c>
      <c r="B218" s="12" t="s">
        <v>17</v>
      </c>
      <c r="C218" s="12" t="s">
        <v>18</v>
      </c>
      <c r="D218" s="21">
        <v>111856757</v>
      </c>
      <c r="E218" s="8"/>
      <c r="H218" s="9"/>
      <c r="I218" s="7"/>
      <c r="J218" s="5"/>
    </row>
    <row r="221" spans="1:10">
      <c r="A221" s="1" t="s">
        <v>0</v>
      </c>
      <c r="B221" s="2"/>
      <c r="C221" s="2"/>
      <c r="D221" s="2"/>
      <c r="E221" s="2"/>
      <c r="F221" s="2"/>
      <c r="G221" s="2"/>
      <c r="H221" s="2"/>
      <c r="I221" s="2"/>
      <c r="J221" s="2"/>
    </row>
    <row r="222" spans="1:10">
      <c r="A222" s="3" t="s">
        <v>784</v>
      </c>
      <c r="B222" s="2"/>
      <c r="C222" s="2"/>
      <c r="D222" s="2"/>
      <c r="E222" s="2"/>
      <c r="F222" s="2"/>
      <c r="G222" s="2"/>
      <c r="H222" s="2"/>
      <c r="I222" s="2"/>
      <c r="J222" s="2"/>
    </row>
    <row r="223" spans="1:10">
      <c r="A223" s="103" t="s">
        <v>0</v>
      </c>
      <c r="B223" s="103" t="s">
        <v>2</v>
      </c>
      <c r="C223" s="103" t="s">
        <v>3</v>
      </c>
      <c r="D223" s="103" t="s">
        <v>4</v>
      </c>
      <c r="E223" s="103" t="s">
        <v>5</v>
      </c>
      <c r="F223" s="105" t="s">
        <v>6</v>
      </c>
      <c r="G223" s="106"/>
      <c r="H223" s="107"/>
      <c r="I223" s="103" t="s">
        <v>7</v>
      </c>
      <c r="J223" s="103" t="s">
        <v>8</v>
      </c>
    </row>
    <row r="224" spans="1:10">
      <c r="A224" s="104"/>
      <c r="B224" s="104"/>
      <c r="C224" s="104"/>
      <c r="D224" s="104"/>
      <c r="E224" s="104"/>
      <c r="F224" s="46" t="s">
        <v>9</v>
      </c>
      <c r="G224" s="46" t="s">
        <v>10</v>
      </c>
      <c r="H224" s="46" t="s">
        <v>11</v>
      </c>
      <c r="I224" s="104"/>
      <c r="J224" s="104"/>
    </row>
    <row r="225" spans="1:10">
      <c r="A225" s="5" t="s">
        <v>807</v>
      </c>
      <c r="B225" s="6">
        <v>44825.711003703706</v>
      </c>
      <c r="C225" s="5" t="s">
        <v>118</v>
      </c>
      <c r="D225" s="11"/>
      <c r="E225" s="8"/>
      <c r="F225" s="9">
        <v>23141.4</v>
      </c>
      <c r="I225" s="7" t="s">
        <v>9</v>
      </c>
      <c r="J225" s="5" t="s">
        <v>120</v>
      </c>
    </row>
    <row r="226" spans="1:10">
      <c r="A226" s="5" t="s">
        <v>807</v>
      </c>
      <c r="B226" s="6">
        <v>44825.711003703706</v>
      </c>
      <c r="C226" s="5" t="s">
        <v>118</v>
      </c>
      <c r="D226" s="11"/>
      <c r="E226" s="8"/>
      <c r="F226" s="9">
        <v>21373.9</v>
      </c>
      <c r="I226" s="7" t="s">
        <v>9</v>
      </c>
      <c r="J226" s="5" t="s">
        <v>239</v>
      </c>
    </row>
    <row r="227" spans="1:10">
      <c r="A227" s="5" t="s">
        <v>807</v>
      </c>
      <c r="B227" s="6">
        <v>44825.711003703706</v>
      </c>
      <c r="C227" s="5" t="s">
        <v>118</v>
      </c>
      <c r="D227" s="11"/>
      <c r="E227" s="8"/>
      <c r="F227" s="9">
        <v>17438.5</v>
      </c>
      <c r="I227" s="7" t="s">
        <v>9</v>
      </c>
      <c r="J227" s="8" t="s">
        <v>240</v>
      </c>
    </row>
    <row r="228" spans="1:10">
      <c r="A228" s="10" t="s">
        <v>15</v>
      </c>
      <c r="B228" s="3"/>
      <c r="C228" s="3"/>
      <c r="D228" s="11"/>
      <c r="E228" s="8"/>
      <c r="F228" s="33">
        <f>SUM(F225:G227)</f>
        <v>61953.8</v>
      </c>
      <c r="H228" s="9"/>
      <c r="I228" s="7"/>
      <c r="J228" s="5"/>
    </row>
    <row r="229" spans="1:10" ht="15.75">
      <c r="A229" s="12" t="s">
        <v>16</v>
      </c>
      <c r="B229" s="12" t="s">
        <v>17</v>
      </c>
      <c r="C229" s="12" t="s">
        <v>18</v>
      </c>
      <c r="D229" s="21">
        <v>111866227</v>
      </c>
      <c r="E229" s="8"/>
      <c r="H229" s="9"/>
      <c r="I229" s="7"/>
      <c r="J229" s="5"/>
    </row>
    <row r="232" spans="1:10">
      <c r="A232" s="1" t="s">
        <v>0</v>
      </c>
      <c r="B232" s="2"/>
      <c r="C232" s="2"/>
      <c r="D232" s="2"/>
      <c r="E232" s="2"/>
      <c r="F232" s="2"/>
      <c r="G232" s="2"/>
      <c r="H232" s="2"/>
      <c r="I232" s="2"/>
      <c r="J232" s="2"/>
    </row>
    <row r="233" spans="1:10">
      <c r="A233" s="3" t="s">
        <v>817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103" t="s">
        <v>0</v>
      </c>
      <c r="B234" s="103" t="s">
        <v>2</v>
      </c>
      <c r="C234" s="103" t="s">
        <v>3</v>
      </c>
      <c r="D234" s="103" t="s">
        <v>4</v>
      </c>
      <c r="E234" s="103" t="s">
        <v>5</v>
      </c>
      <c r="F234" s="105" t="s">
        <v>6</v>
      </c>
      <c r="G234" s="106"/>
      <c r="H234" s="107"/>
      <c r="I234" s="103" t="s">
        <v>7</v>
      </c>
      <c r="J234" s="103" t="s">
        <v>8</v>
      </c>
    </row>
    <row r="235" spans="1:10">
      <c r="A235" s="104"/>
      <c r="B235" s="104"/>
      <c r="C235" s="104"/>
      <c r="D235" s="104"/>
      <c r="E235" s="104"/>
      <c r="F235" s="46" t="s">
        <v>9</v>
      </c>
      <c r="G235" s="46" t="s">
        <v>10</v>
      </c>
      <c r="H235" s="46" t="s">
        <v>11</v>
      </c>
      <c r="I235" s="104"/>
      <c r="J235" s="104"/>
    </row>
    <row r="236" spans="1:10">
      <c r="A236" s="5" t="s">
        <v>839</v>
      </c>
      <c r="B236" s="6">
        <v>44826.82923476852</v>
      </c>
      <c r="C236" s="5" t="s">
        <v>118</v>
      </c>
      <c r="D236" s="11">
        <v>2940673403</v>
      </c>
      <c r="E236" s="5" t="s">
        <v>73</v>
      </c>
      <c r="H236" s="9">
        <v>12000</v>
      </c>
      <c r="I236" s="5" t="s">
        <v>22</v>
      </c>
      <c r="J236" s="5" t="s">
        <v>238</v>
      </c>
    </row>
    <row r="237" spans="1:10">
      <c r="A237" s="5" t="s">
        <v>839</v>
      </c>
      <c r="B237" s="6">
        <v>44826.82923476852</v>
      </c>
      <c r="C237" s="5" t="s">
        <v>118</v>
      </c>
      <c r="D237" s="13">
        <v>1.4262209225932154E+16</v>
      </c>
      <c r="E237" s="8" t="s">
        <v>119</v>
      </c>
      <c r="H237" s="9">
        <v>30000</v>
      </c>
      <c r="I237" s="5" t="s">
        <v>22</v>
      </c>
      <c r="J237" s="5" t="s">
        <v>120</v>
      </c>
    </row>
    <row r="238" spans="1:10">
      <c r="A238" s="5" t="s">
        <v>841</v>
      </c>
      <c r="B238" s="6">
        <v>44826.82923476852</v>
      </c>
      <c r="C238" s="5" t="s">
        <v>840</v>
      </c>
      <c r="D238" s="11"/>
      <c r="E238" s="8"/>
      <c r="F238" s="9">
        <v>34927.9</v>
      </c>
      <c r="I238" s="7" t="s">
        <v>9</v>
      </c>
      <c r="J238" s="5" t="s">
        <v>120</v>
      </c>
    </row>
    <row r="239" spans="1:10">
      <c r="A239" s="5" t="s">
        <v>839</v>
      </c>
      <c r="B239" s="6">
        <v>44826.82923476852</v>
      </c>
      <c r="C239" s="5" t="s">
        <v>118</v>
      </c>
      <c r="D239" s="11"/>
      <c r="E239" s="8"/>
      <c r="F239" s="9">
        <v>10659.5</v>
      </c>
      <c r="I239" s="7" t="s">
        <v>9</v>
      </c>
      <c r="J239" s="5" t="s">
        <v>239</v>
      </c>
    </row>
    <row r="240" spans="1:10">
      <c r="A240" s="5" t="s">
        <v>839</v>
      </c>
      <c r="B240" s="6">
        <v>44826.82923476852</v>
      </c>
      <c r="C240" s="5" t="s">
        <v>118</v>
      </c>
      <c r="D240" s="11"/>
      <c r="E240" s="8"/>
      <c r="F240" s="9">
        <v>13653</v>
      </c>
      <c r="I240" s="7" t="s">
        <v>9</v>
      </c>
      <c r="J240" s="5" t="s">
        <v>238</v>
      </c>
    </row>
    <row r="241" spans="1:10">
      <c r="A241" s="5" t="s">
        <v>839</v>
      </c>
      <c r="B241" s="6">
        <v>44826.82923476852</v>
      </c>
      <c r="C241" s="5" t="s">
        <v>118</v>
      </c>
      <c r="D241" s="11"/>
      <c r="E241" s="8"/>
      <c r="F241" s="9">
        <v>14490.3</v>
      </c>
      <c r="I241" s="7" t="s">
        <v>9</v>
      </c>
      <c r="J241" s="8" t="s">
        <v>240</v>
      </c>
    </row>
    <row r="242" spans="1:10">
      <c r="A242" s="5" t="s">
        <v>839</v>
      </c>
      <c r="B242" s="6">
        <v>44826.82923476852</v>
      </c>
      <c r="C242" s="5" t="s">
        <v>118</v>
      </c>
      <c r="D242" s="11"/>
      <c r="E242" s="8"/>
      <c r="F242" s="9">
        <v>35249</v>
      </c>
      <c r="I242" s="7" t="s">
        <v>9</v>
      </c>
      <c r="J242" s="5" t="s">
        <v>121</v>
      </c>
    </row>
    <row r="243" spans="1:10">
      <c r="A243" s="10" t="s">
        <v>15</v>
      </c>
      <c r="B243" s="3"/>
      <c r="C243" s="3"/>
      <c r="D243" s="11"/>
      <c r="E243" s="8"/>
      <c r="F243" s="14">
        <f>SUM(F236:G242)</f>
        <v>108979.7</v>
      </c>
      <c r="H243" s="9"/>
      <c r="I243" s="7"/>
      <c r="J243" s="5"/>
    </row>
    <row r="244" spans="1:10" ht="15.75">
      <c r="A244" s="12" t="s">
        <v>16</v>
      </c>
      <c r="B244" s="12" t="s">
        <v>17</v>
      </c>
      <c r="C244" s="12" t="s">
        <v>18</v>
      </c>
      <c r="D244" s="21">
        <v>111866228</v>
      </c>
      <c r="E244" s="8"/>
      <c r="H244" s="9"/>
      <c r="I244" s="7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853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03" t="s">
        <v>0</v>
      </c>
      <c r="B249" s="103" t="s">
        <v>2</v>
      </c>
      <c r="C249" s="103" t="s">
        <v>3</v>
      </c>
      <c r="D249" s="103" t="s">
        <v>4</v>
      </c>
      <c r="E249" s="103" t="s">
        <v>5</v>
      </c>
      <c r="F249" s="105" t="s">
        <v>6</v>
      </c>
      <c r="G249" s="106"/>
      <c r="H249" s="107"/>
      <c r="I249" s="103" t="s">
        <v>7</v>
      </c>
      <c r="J249" s="103" t="s">
        <v>8</v>
      </c>
    </row>
    <row r="250" spans="1:10">
      <c r="A250" s="104"/>
      <c r="B250" s="104"/>
      <c r="C250" s="104"/>
      <c r="D250" s="104"/>
      <c r="E250" s="104"/>
      <c r="F250" s="46" t="s">
        <v>9</v>
      </c>
      <c r="G250" s="46" t="s">
        <v>10</v>
      </c>
      <c r="H250" s="46" t="s">
        <v>11</v>
      </c>
      <c r="I250" s="104"/>
      <c r="J250" s="104"/>
    </row>
    <row r="251" spans="1:10">
      <c r="A251" s="5" t="s">
        <v>896</v>
      </c>
      <c r="B251" s="6">
        <v>44827.75338746528</v>
      </c>
      <c r="C251" s="5" t="s">
        <v>118</v>
      </c>
      <c r="D251" s="11">
        <v>2943179837</v>
      </c>
      <c r="E251" s="5" t="s">
        <v>73</v>
      </c>
      <c r="H251" s="9">
        <v>19550</v>
      </c>
      <c r="I251" s="5" t="s">
        <v>22</v>
      </c>
      <c r="J251" s="5" t="s">
        <v>238</v>
      </c>
    </row>
    <row r="252" spans="1:10">
      <c r="A252" s="5" t="s">
        <v>896</v>
      </c>
      <c r="B252" s="6">
        <v>44827.75338746528</v>
      </c>
      <c r="C252" s="5" t="s">
        <v>118</v>
      </c>
      <c r="D252" s="13">
        <v>1.4262209235816768E+16</v>
      </c>
      <c r="E252" s="8" t="s">
        <v>119</v>
      </c>
      <c r="H252" s="9">
        <v>1799.8</v>
      </c>
      <c r="I252" s="5" t="s">
        <v>22</v>
      </c>
      <c r="J252" s="5" t="s">
        <v>120</v>
      </c>
    </row>
    <row r="253" spans="1:10">
      <c r="A253" s="5" t="s">
        <v>896</v>
      </c>
      <c r="B253" s="6">
        <v>44827.75338746528</v>
      </c>
      <c r="C253" s="5" t="s">
        <v>118</v>
      </c>
      <c r="D253" s="11">
        <v>376030</v>
      </c>
      <c r="E253" s="8" t="s">
        <v>119</v>
      </c>
      <c r="H253" s="9">
        <v>11098.18</v>
      </c>
      <c r="I253" s="5" t="s">
        <v>22</v>
      </c>
      <c r="J253" s="5" t="s">
        <v>120</v>
      </c>
    </row>
    <row r="254" spans="1:10">
      <c r="A254" s="5" t="s">
        <v>896</v>
      </c>
      <c r="B254" s="6">
        <v>44827.75338746528</v>
      </c>
      <c r="C254" s="5" t="s">
        <v>118</v>
      </c>
      <c r="D254" s="11"/>
      <c r="E254" s="8"/>
      <c r="F254" s="9">
        <v>32290.6</v>
      </c>
      <c r="I254" s="7" t="s">
        <v>9</v>
      </c>
      <c r="J254" s="5" t="s">
        <v>120</v>
      </c>
    </row>
    <row r="255" spans="1:10">
      <c r="A255" s="5" t="s">
        <v>896</v>
      </c>
      <c r="B255" s="6">
        <v>44827.75338746528</v>
      </c>
      <c r="C255" s="5" t="s">
        <v>118</v>
      </c>
      <c r="D255" s="11"/>
      <c r="E255" s="8"/>
      <c r="F255" s="9">
        <v>19494.599999999999</v>
      </c>
      <c r="I255" s="7" t="s">
        <v>9</v>
      </c>
      <c r="J255" s="5" t="s">
        <v>239</v>
      </c>
    </row>
    <row r="256" spans="1:10">
      <c r="A256" s="5" t="s">
        <v>896</v>
      </c>
      <c r="B256" s="6">
        <v>44827.75338746528</v>
      </c>
      <c r="C256" s="5" t="s">
        <v>118</v>
      </c>
      <c r="D256" s="11"/>
      <c r="E256" s="8"/>
      <c r="F256" s="9">
        <v>12398.8</v>
      </c>
      <c r="I256" s="7" t="s">
        <v>9</v>
      </c>
      <c r="J256" s="8" t="s">
        <v>240</v>
      </c>
    </row>
    <row r="257" spans="1:10">
      <c r="A257" s="10" t="s">
        <v>15</v>
      </c>
      <c r="B257" s="3"/>
      <c r="C257" s="3"/>
      <c r="D257" s="11"/>
      <c r="E257" s="8"/>
      <c r="F257" s="14">
        <f>SUM(F251:G256)</f>
        <v>64184</v>
      </c>
      <c r="H257" s="9"/>
      <c r="I257" s="7"/>
      <c r="J257" s="5"/>
    </row>
    <row r="258" spans="1:10" ht="15.75">
      <c r="A258" s="12" t="s">
        <v>16</v>
      </c>
      <c r="B258" s="12" t="s">
        <v>17</v>
      </c>
      <c r="C258" s="12" t="s">
        <v>18</v>
      </c>
      <c r="D258" s="21">
        <v>111883189</v>
      </c>
      <c r="E258" s="8"/>
      <c r="H258" s="9"/>
      <c r="I258" s="7"/>
      <c r="J258" s="5"/>
    </row>
    <row r="261" spans="1:10">
      <c r="A261" s="1" t="s">
        <v>0</v>
      </c>
      <c r="B261" s="2"/>
      <c r="C261" s="2"/>
      <c r="D261" s="2"/>
      <c r="E261" s="2"/>
      <c r="F261" s="2"/>
      <c r="G261" s="2"/>
      <c r="H261" s="2"/>
      <c r="I261" s="2"/>
      <c r="J261" s="2"/>
    </row>
    <row r="262" spans="1:10">
      <c r="A262" s="3" t="s">
        <v>855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103" t="s">
        <v>0</v>
      </c>
      <c r="B263" s="103" t="s">
        <v>2</v>
      </c>
      <c r="C263" s="103" t="s">
        <v>3</v>
      </c>
      <c r="D263" s="103" t="s">
        <v>4</v>
      </c>
      <c r="E263" s="103" t="s">
        <v>5</v>
      </c>
      <c r="F263" s="105" t="s">
        <v>6</v>
      </c>
      <c r="G263" s="106"/>
      <c r="H263" s="107"/>
      <c r="I263" s="103" t="s">
        <v>7</v>
      </c>
      <c r="J263" s="103" t="s">
        <v>8</v>
      </c>
    </row>
    <row r="264" spans="1:10">
      <c r="A264" s="104"/>
      <c r="B264" s="104"/>
      <c r="C264" s="104"/>
      <c r="D264" s="104"/>
      <c r="E264" s="104"/>
      <c r="F264" s="46" t="s">
        <v>9</v>
      </c>
      <c r="G264" s="46" t="s">
        <v>10</v>
      </c>
      <c r="H264" s="46" t="s">
        <v>11</v>
      </c>
      <c r="I264" s="104"/>
      <c r="J264" s="104"/>
    </row>
    <row r="265" spans="1:10">
      <c r="A265" s="19" t="s">
        <v>241</v>
      </c>
      <c r="B265" s="37"/>
      <c r="C265" s="5"/>
      <c r="D265" s="11"/>
      <c r="E265" s="8"/>
      <c r="F265" s="9"/>
      <c r="I265" s="7"/>
      <c r="J265" s="8"/>
    </row>
    <row r="266" spans="1:10">
      <c r="A266" s="10" t="s">
        <v>15</v>
      </c>
      <c r="B266" s="3"/>
      <c r="C266" s="3"/>
      <c r="D266" s="11"/>
      <c r="E266" s="8"/>
      <c r="H266" s="9"/>
      <c r="I266" s="7"/>
      <c r="J266" s="5"/>
    </row>
    <row r="267" spans="1:10">
      <c r="A267" s="12" t="s">
        <v>16</v>
      </c>
      <c r="B267" s="12" t="s">
        <v>17</v>
      </c>
      <c r="C267" s="12" t="s">
        <v>18</v>
      </c>
      <c r="D267" s="11"/>
      <c r="E267" s="8"/>
      <c r="H267" s="9"/>
      <c r="I267" s="7"/>
      <c r="J267" s="5"/>
    </row>
    <row r="270" spans="1:10">
      <c r="A270" s="1" t="s">
        <v>0</v>
      </c>
      <c r="B270" s="2"/>
      <c r="C270" s="2"/>
      <c r="D270" s="2"/>
      <c r="E270" s="2"/>
      <c r="F270" s="2"/>
      <c r="G270" s="2"/>
      <c r="H270" s="2"/>
      <c r="I270" s="2"/>
      <c r="J270" s="2"/>
    </row>
    <row r="271" spans="1:10">
      <c r="A271" s="3" t="s">
        <v>911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103" t="s">
        <v>0</v>
      </c>
      <c r="B272" s="103" t="s">
        <v>2</v>
      </c>
      <c r="C272" s="103" t="s">
        <v>3</v>
      </c>
      <c r="D272" s="103" t="s">
        <v>4</v>
      </c>
      <c r="E272" s="103" t="s">
        <v>5</v>
      </c>
      <c r="F272" s="105" t="s">
        <v>6</v>
      </c>
      <c r="G272" s="106"/>
      <c r="H272" s="107"/>
      <c r="I272" s="103" t="s">
        <v>7</v>
      </c>
      <c r="J272" s="103" t="s">
        <v>8</v>
      </c>
    </row>
    <row r="273" spans="1:10">
      <c r="A273" s="104"/>
      <c r="B273" s="104"/>
      <c r="C273" s="104"/>
      <c r="D273" s="104"/>
      <c r="E273" s="104"/>
      <c r="F273" s="46" t="s">
        <v>9</v>
      </c>
      <c r="G273" s="46" t="s">
        <v>10</v>
      </c>
      <c r="H273" s="46" t="s">
        <v>11</v>
      </c>
      <c r="I273" s="104"/>
      <c r="J273" s="104"/>
    </row>
    <row r="274" spans="1:10">
      <c r="A274" s="5" t="s">
        <v>939</v>
      </c>
      <c r="B274" s="6">
        <v>44830.771895300924</v>
      </c>
      <c r="C274" s="5" t="s">
        <v>118</v>
      </c>
      <c r="D274" s="11">
        <v>22687981</v>
      </c>
      <c r="E274" s="5" t="s">
        <v>73</v>
      </c>
      <c r="H274" s="9">
        <v>35177.21</v>
      </c>
      <c r="I274" s="5" t="s">
        <v>22</v>
      </c>
      <c r="J274" s="5" t="s">
        <v>238</v>
      </c>
    </row>
    <row r="275" spans="1:10">
      <c r="A275" s="5" t="s">
        <v>939</v>
      </c>
      <c r="B275" s="6">
        <v>44830.771895300924</v>
      </c>
      <c r="C275" s="5" t="s">
        <v>118</v>
      </c>
      <c r="D275" s="11">
        <v>22701185</v>
      </c>
      <c r="E275" s="5" t="s">
        <v>73</v>
      </c>
      <c r="H275" s="9">
        <v>185.3</v>
      </c>
      <c r="I275" s="5" t="s">
        <v>22</v>
      </c>
      <c r="J275" s="5" t="s">
        <v>238</v>
      </c>
    </row>
    <row r="276" spans="1:10">
      <c r="A276" s="5" t="s">
        <v>939</v>
      </c>
      <c r="B276" s="6">
        <v>44830.771895300924</v>
      </c>
      <c r="C276" s="5" t="s">
        <v>118</v>
      </c>
      <c r="D276" s="11"/>
      <c r="E276" s="8"/>
      <c r="F276" s="9">
        <v>54750.7</v>
      </c>
      <c r="I276" s="7" t="s">
        <v>9</v>
      </c>
      <c r="J276" s="5" t="s">
        <v>120</v>
      </c>
    </row>
    <row r="277" spans="1:10">
      <c r="A277" s="5" t="s">
        <v>939</v>
      </c>
      <c r="B277" s="6">
        <v>44830.771895300924</v>
      </c>
      <c r="C277" s="5" t="s">
        <v>118</v>
      </c>
      <c r="D277" s="11"/>
      <c r="E277" s="8"/>
      <c r="F277" s="9">
        <v>28961.5</v>
      </c>
      <c r="I277" s="7" t="s">
        <v>9</v>
      </c>
      <c r="J277" s="5" t="s">
        <v>239</v>
      </c>
    </row>
    <row r="278" spans="1:10">
      <c r="A278" s="5" t="s">
        <v>939</v>
      </c>
      <c r="B278" s="6">
        <v>44830.771895300924</v>
      </c>
      <c r="C278" s="5" t="s">
        <v>118</v>
      </c>
      <c r="D278" s="11"/>
      <c r="E278" s="8"/>
      <c r="F278" s="9">
        <v>27053.7</v>
      </c>
      <c r="I278" s="7" t="s">
        <v>9</v>
      </c>
      <c r="J278" s="8" t="s">
        <v>240</v>
      </c>
    </row>
    <row r="279" spans="1:10">
      <c r="A279" s="10" t="s">
        <v>15</v>
      </c>
      <c r="B279" s="3"/>
      <c r="C279" s="3"/>
      <c r="D279" s="11"/>
      <c r="E279" s="8"/>
      <c r="F279" s="33">
        <f>SUM(F274:G278)</f>
        <v>110765.9</v>
      </c>
      <c r="H279" s="9"/>
      <c r="I279" s="7"/>
      <c r="J279" s="8"/>
    </row>
    <row r="280" spans="1:10" ht="15.75">
      <c r="A280" s="12" t="s">
        <v>16</v>
      </c>
      <c r="B280" s="12" t="s">
        <v>17</v>
      </c>
      <c r="C280" s="12" t="s">
        <v>18</v>
      </c>
      <c r="D280" s="21">
        <v>111897446</v>
      </c>
      <c r="E280" s="8"/>
      <c r="H280" s="9"/>
      <c r="I280" s="7"/>
      <c r="J280" s="8"/>
    </row>
    <row r="283" spans="1:10">
      <c r="A283" s="1" t="s">
        <v>0</v>
      </c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A284" s="3" t="s">
        <v>952</v>
      </c>
      <c r="B284" s="2"/>
      <c r="C284" s="2"/>
      <c r="D284" s="2"/>
      <c r="E284" s="2"/>
      <c r="F284" s="2"/>
      <c r="G284" s="2"/>
      <c r="H284" s="2"/>
      <c r="I284" s="2"/>
      <c r="J284" s="2"/>
    </row>
    <row r="285" spans="1:10">
      <c r="A285" s="103" t="s">
        <v>0</v>
      </c>
      <c r="B285" s="103" t="s">
        <v>2</v>
      </c>
      <c r="C285" s="103" t="s">
        <v>3</v>
      </c>
      <c r="D285" s="103" t="s">
        <v>4</v>
      </c>
      <c r="E285" s="103" t="s">
        <v>5</v>
      </c>
      <c r="F285" s="105" t="s">
        <v>6</v>
      </c>
      <c r="G285" s="106"/>
      <c r="H285" s="107"/>
      <c r="I285" s="103" t="s">
        <v>7</v>
      </c>
      <c r="J285" s="103" t="s">
        <v>8</v>
      </c>
    </row>
    <row r="286" spans="1:10">
      <c r="A286" s="104"/>
      <c r="B286" s="104"/>
      <c r="C286" s="104"/>
      <c r="D286" s="104"/>
      <c r="E286" s="104"/>
      <c r="F286" s="46" t="s">
        <v>9</v>
      </c>
      <c r="G286" s="46" t="s">
        <v>10</v>
      </c>
      <c r="H286" s="46" t="s">
        <v>11</v>
      </c>
      <c r="I286" s="104"/>
      <c r="J286" s="104"/>
    </row>
    <row r="287" spans="1:10">
      <c r="A287" s="5" t="s">
        <v>977</v>
      </c>
      <c r="B287" s="6">
        <v>44831.805702986108</v>
      </c>
      <c r="C287" s="5" t="s">
        <v>118</v>
      </c>
      <c r="D287" s="11">
        <v>2946215072</v>
      </c>
      <c r="E287" s="5" t="s">
        <v>73</v>
      </c>
      <c r="H287" s="9">
        <v>14928.42</v>
      </c>
      <c r="I287" s="5" t="s">
        <v>22</v>
      </c>
      <c r="J287" s="5" t="s">
        <v>238</v>
      </c>
    </row>
    <row r="288" spans="1:10">
      <c r="A288" s="5" t="s">
        <v>977</v>
      </c>
      <c r="B288" s="6">
        <v>44831.805702986108</v>
      </c>
      <c r="C288" s="5" t="s">
        <v>118</v>
      </c>
      <c r="D288" s="11">
        <v>2946210964</v>
      </c>
      <c r="E288" s="5" t="s">
        <v>73</v>
      </c>
      <c r="H288" s="9">
        <v>15500</v>
      </c>
      <c r="I288" s="5" t="s">
        <v>22</v>
      </c>
      <c r="J288" s="5" t="s">
        <v>238</v>
      </c>
    </row>
    <row r="289" spans="1:10">
      <c r="A289" s="5" t="s">
        <v>977</v>
      </c>
      <c r="B289" s="6">
        <v>44831.805702986108</v>
      </c>
      <c r="C289" s="5" t="s">
        <v>118</v>
      </c>
      <c r="D289" s="11"/>
      <c r="E289" s="8"/>
      <c r="F289" s="9">
        <v>129420.3</v>
      </c>
      <c r="I289" s="7" t="s">
        <v>9</v>
      </c>
      <c r="J289" s="5" t="s">
        <v>120</v>
      </c>
    </row>
    <row r="290" spans="1:10">
      <c r="A290" s="5" t="s">
        <v>977</v>
      </c>
      <c r="B290" s="6">
        <v>44831.805702986108</v>
      </c>
      <c r="C290" s="5" t="s">
        <v>118</v>
      </c>
      <c r="D290" s="11"/>
      <c r="E290" s="8"/>
      <c r="F290" s="9">
        <v>16368.8</v>
      </c>
      <c r="I290" s="7" t="s">
        <v>9</v>
      </c>
      <c r="J290" s="5" t="s">
        <v>239</v>
      </c>
    </row>
    <row r="291" spans="1:10">
      <c r="A291" s="5" t="s">
        <v>977</v>
      </c>
      <c r="B291" s="6">
        <v>44831.805702986108</v>
      </c>
      <c r="C291" s="5" t="s">
        <v>118</v>
      </c>
      <c r="D291" s="11"/>
      <c r="E291" s="8"/>
      <c r="F291" s="9">
        <v>1237.5999999999999</v>
      </c>
      <c r="I291" s="7" t="s">
        <v>9</v>
      </c>
      <c r="J291" s="8" t="s">
        <v>240</v>
      </c>
    </row>
    <row r="292" spans="1:10">
      <c r="A292" s="5" t="s">
        <v>977</v>
      </c>
      <c r="B292" s="6">
        <v>44831.805702986108</v>
      </c>
      <c r="C292" s="5" t="s">
        <v>118</v>
      </c>
      <c r="D292" s="11"/>
      <c r="E292" s="8"/>
      <c r="F292" s="9">
        <v>85891.5</v>
      </c>
      <c r="I292" s="7" t="s">
        <v>9</v>
      </c>
      <c r="J292" s="5" t="s">
        <v>121</v>
      </c>
    </row>
    <row r="293" spans="1:10">
      <c r="A293" s="10" t="s">
        <v>15</v>
      </c>
      <c r="B293" s="3"/>
      <c r="C293" s="3"/>
      <c r="D293" s="11"/>
      <c r="E293" s="8"/>
      <c r="F293" s="14">
        <f>SUM(F287:G292)</f>
        <v>232918.2</v>
      </c>
      <c r="H293" s="9"/>
      <c r="I293" s="7"/>
      <c r="J293" s="5"/>
    </row>
    <row r="294" spans="1:10" ht="15.75">
      <c r="A294" s="12" t="s">
        <v>16</v>
      </c>
      <c r="B294" s="12" t="s">
        <v>17</v>
      </c>
      <c r="C294" s="12" t="s">
        <v>18</v>
      </c>
      <c r="D294" s="21">
        <v>111897447</v>
      </c>
      <c r="E294" s="8"/>
      <c r="H294" s="9"/>
      <c r="I294" s="7"/>
      <c r="J294" s="5"/>
    </row>
    <row r="297" spans="1:10">
      <c r="A297" s="1" t="s">
        <v>0</v>
      </c>
      <c r="B297" s="2"/>
      <c r="C297" s="2"/>
      <c r="D297" s="2"/>
      <c r="E297" s="2"/>
      <c r="F297" s="2"/>
      <c r="G297" s="2"/>
      <c r="H297" s="2"/>
      <c r="I297" s="2"/>
      <c r="J297" s="2"/>
    </row>
    <row r="298" spans="1:10">
      <c r="A298" s="3" t="s">
        <v>990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103" t="s">
        <v>0</v>
      </c>
      <c r="B299" s="103" t="s">
        <v>2</v>
      </c>
      <c r="C299" s="103" t="s">
        <v>3</v>
      </c>
      <c r="D299" s="103" t="s">
        <v>4</v>
      </c>
      <c r="E299" s="103" t="s">
        <v>5</v>
      </c>
      <c r="F299" s="105" t="s">
        <v>6</v>
      </c>
      <c r="G299" s="106"/>
      <c r="H299" s="107"/>
      <c r="I299" s="103" t="s">
        <v>7</v>
      </c>
      <c r="J299" s="103" t="s">
        <v>8</v>
      </c>
    </row>
    <row r="300" spans="1:10">
      <c r="A300" s="104"/>
      <c r="B300" s="104"/>
      <c r="C300" s="104"/>
      <c r="D300" s="104"/>
      <c r="E300" s="104"/>
      <c r="F300" s="46" t="s">
        <v>9</v>
      </c>
      <c r="G300" s="46" t="s">
        <v>10</v>
      </c>
      <c r="H300" s="46" t="s">
        <v>11</v>
      </c>
      <c r="I300" s="104"/>
      <c r="J300" s="104"/>
    </row>
    <row r="301" spans="1:10">
      <c r="A301" s="5" t="s">
        <v>1012</v>
      </c>
      <c r="B301" s="6">
        <v>44832.741721388891</v>
      </c>
      <c r="C301" s="5" t="s">
        <v>118</v>
      </c>
      <c r="D301" s="11"/>
      <c r="E301" s="8"/>
      <c r="F301" s="9">
        <v>33152.5</v>
      </c>
      <c r="I301" s="7" t="s">
        <v>9</v>
      </c>
      <c r="J301" s="5" t="s">
        <v>120</v>
      </c>
    </row>
    <row r="302" spans="1:10">
      <c r="A302" s="5" t="s">
        <v>1012</v>
      </c>
      <c r="B302" s="6">
        <v>44832.741721388891</v>
      </c>
      <c r="C302" s="5" t="s">
        <v>118</v>
      </c>
      <c r="D302" s="11"/>
      <c r="E302" s="8"/>
      <c r="F302" s="9">
        <v>24314.5</v>
      </c>
      <c r="I302" s="7" t="s">
        <v>9</v>
      </c>
      <c r="J302" s="5" t="s">
        <v>239</v>
      </c>
    </row>
    <row r="303" spans="1:10">
      <c r="A303" s="5" t="s">
        <v>1012</v>
      </c>
      <c r="B303" s="6">
        <v>44832.741721388891</v>
      </c>
      <c r="C303" s="5" t="s">
        <v>118</v>
      </c>
      <c r="D303" s="11"/>
      <c r="E303" s="8"/>
      <c r="F303" s="9">
        <v>9063.7000000000007</v>
      </c>
      <c r="I303" s="7" t="s">
        <v>9</v>
      </c>
      <c r="J303" s="8" t="s">
        <v>240</v>
      </c>
    </row>
    <row r="304" spans="1:10">
      <c r="A304" s="10" t="s">
        <v>15</v>
      </c>
      <c r="B304" s="3"/>
      <c r="C304" s="3"/>
      <c r="D304" s="11"/>
      <c r="E304" s="8"/>
      <c r="F304" s="14">
        <f>SUM(F301:G303)</f>
        <v>66530.7</v>
      </c>
      <c r="H304" s="9"/>
      <c r="I304" s="7"/>
      <c r="J304" s="8"/>
    </row>
    <row r="305" spans="1:10" ht="15.75">
      <c r="A305" s="12" t="s">
        <v>16</v>
      </c>
      <c r="B305" s="12" t="s">
        <v>17</v>
      </c>
      <c r="C305" s="12" t="s">
        <v>18</v>
      </c>
      <c r="D305" s="21">
        <v>111916850</v>
      </c>
      <c r="E305" s="8"/>
      <c r="H305" s="9"/>
      <c r="I305" s="7"/>
      <c r="J305" s="8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1023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3" t="s">
        <v>0</v>
      </c>
      <c r="B310" s="103" t="s">
        <v>2</v>
      </c>
      <c r="C310" s="103" t="s">
        <v>3</v>
      </c>
      <c r="D310" s="103" t="s">
        <v>4</v>
      </c>
      <c r="E310" s="103" t="s">
        <v>5</v>
      </c>
      <c r="F310" s="105" t="s">
        <v>6</v>
      </c>
      <c r="G310" s="106"/>
      <c r="H310" s="107"/>
      <c r="I310" s="103" t="s">
        <v>7</v>
      </c>
      <c r="J310" s="103" t="s">
        <v>8</v>
      </c>
    </row>
    <row r="311" spans="1:10">
      <c r="A311" s="104"/>
      <c r="B311" s="104"/>
      <c r="C311" s="104"/>
      <c r="D311" s="104"/>
      <c r="E311" s="104"/>
      <c r="F311" s="46" t="s">
        <v>9</v>
      </c>
      <c r="G311" s="46" t="s">
        <v>10</v>
      </c>
      <c r="H311" s="46" t="s">
        <v>11</v>
      </c>
      <c r="I311" s="104"/>
      <c r="J311" s="104"/>
    </row>
    <row r="312" spans="1:10">
      <c r="A312" s="5" t="s">
        <v>1047</v>
      </c>
      <c r="B312" s="6">
        <v>44833.732204791668</v>
      </c>
      <c r="C312" s="5" t="s">
        <v>118</v>
      </c>
      <c r="D312" s="11">
        <v>2948298752</v>
      </c>
      <c r="E312" s="5" t="s">
        <v>73</v>
      </c>
      <c r="H312" s="9">
        <v>9006.11</v>
      </c>
      <c r="I312" s="5" t="s">
        <v>22</v>
      </c>
      <c r="J312" s="5" t="s">
        <v>238</v>
      </c>
    </row>
    <row r="313" spans="1:10">
      <c r="A313" s="5" t="s">
        <v>1047</v>
      </c>
      <c r="B313" s="6">
        <v>44833.732204791668</v>
      </c>
      <c r="C313" s="5" t="s">
        <v>118</v>
      </c>
      <c r="D313" s="11">
        <v>2947793314</v>
      </c>
      <c r="E313" s="5" t="s">
        <v>73</v>
      </c>
      <c r="H313" s="9">
        <v>4139.1400000000003</v>
      </c>
      <c r="I313" s="5" t="s">
        <v>22</v>
      </c>
      <c r="J313" s="5" t="s">
        <v>238</v>
      </c>
    </row>
    <row r="314" spans="1:10">
      <c r="A314" s="5" t="s">
        <v>1047</v>
      </c>
      <c r="B314" s="6">
        <v>44833.732204791668</v>
      </c>
      <c r="C314" s="5" t="s">
        <v>118</v>
      </c>
      <c r="D314" s="11">
        <v>23161511</v>
      </c>
      <c r="E314" s="5" t="s">
        <v>73</v>
      </c>
      <c r="H314" s="9">
        <v>3337</v>
      </c>
      <c r="I314" s="5" t="s">
        <v>22</v>
      </c>
      <c r="J314" s="5" t="s">
        <v>238</v>
      </c>
    </row>
    <row r="315" spans="1:10">
      <c r="A315" s="5" t="s">
        <v>1047</v>
      </c>
      <c r="B315" s="6">
        <v>44833.732204791668</v>
      </c>
      <c r="C315" s="5" t="s">
        <v>118</v>
      </c>
      <c r="D315" s="11">
        <v>2948173049</v>
      </c>
      <c r="E315" s="5" t="s">
        <v>73</v>
      </c>
      <c r="H315" s="9">
        <v>2000</v>
      </c>
      <c r="I315" s="5" t="s">
        <v>22</v>
      </c>
      <c r="J315" s="5" t="s">
        <v>238</v>
      </c>
    </row>
    <row r="316" spans="1:10">
      <c r="A316" s="5" t="s">
        <v>1047</v>
      </c>
      <c r="B316" s="6">
        <v>44833.732204791668</v>
      </c>
      <c r="C316" s="5" t="s">
        <v>118</v>
      </c>
      <c r="D316" s="11"/>
      <c r="E316" s="8"/>
      <c r="F316" s="9">
        <v>35658.300000000003</v>
      </c>
      <c r="I316" s="7" t="s">
        <v>9</v>
      </c>
      <c r="J316" s="5" t="s">
        <v>120</v>
      </c>
    </row>
    <row r="317" spans="1:10">
      <c r="A317" s="5" t="s">
        <v>1047</v>
      </c>
      <c r="B317" s="6">
        <v>44833.732204791668</v>
      </c>
      <c r="C317" s="5" t="s">
        <v>118</v>
      </c>
      <c r="D317" s="11"/>
      <c r="E317" s="8"/>
      <c r="F317" s="9">
        <v>14668.1</v>
      </c>
      <c r="I317" s="7" t="s">
        <v>9</v>
      </c>
      <c r="J317" s="5" t="s">
        <v>239</v>
      </c>
    </row>
    <row r="318" spans="1:10">
      <c r="A318" s="5" t="s">
        <v>1047</v>
      </c>
      <c r="B318" s="6">
        <v>44833.732204791668</v>
      </c>
      <c r="C318" s="5" t="s">
        <v>118</v>
      </c>
      <c r="D318" s="11"/>
      <c r="E318" s="8"/>
      <c r="F318" s="9">
        <v>13002.6</v>
      </c>
      <c r="I318" s="7" t="s">
        <v>9</v>
      </c>
      <c r="J318" s="5" t="s">
        <v>238</v>
      </c>
    </row>
    <row r="319" spans="1:10">
      <c r="A319" s="5" t="s">
        <v>1047</v>
      </c>
      <c r="B319" s="6">
        <v>44833.732204791668</v>
      </c>
      <c r="C319" s="5" t="s">
        <v>118</v>
      </c>
      <c r="D319" s="11"/>
      <c r="E319" s="8"/>
      <c r="F319" s="9">
        <v>20406.2</v>
      </c>
      <c r="I319" s="7" t="s">
        <v>9</v>
      </c>
      <c r="J319" s="8" t="s">
        <v>240</v>
      </c>
    </row>
    <row r="320" spans="1:10">
      <c r="A320" s="10" t="s">
        <v>15</v>
      </c>
      <c r="B320" s="3"/>
      <c r="C320" s="3"/>
      <c r="D320" s="11"/>
      <c r="E320" s="8"/>
      <c r="F320" s="14">
        <f>SUM(F312:G319)</f>
        <v>83735.199999999997</v>
      </c>
      <c r="H320" s="9"/>
      <c r="I320" s="7"/>
      <c r="J320" s="5"/>
    </row>
    <row r="321" spans="1:10" ht="15.75">
      <c r="A321" s="12" t="s">
        <v>16</v>
      </c>
      <c r="B321" s="12" t="s">
        <v>17</v>
      </c>
      <c r="C321" s="12" t="s">
        <v>18</v>
      </c>
      <c r="D321" s="21">
        <v>111916852</v>
      </c>
      <c r="E321" s="8"/>
      <c r="H321" s="9"/>
      <c r="I321" s="7"/>
      <c r="J321" s="5"/>
    </row>
    <row r="324" spans="1:10">
      <c r="A324" s="1" t="s">
        <v>0</v>
      </c>
      <c r="B324" s="2"/>
      <c r="C324" s="2"/>
      <c r="D324" s="2"/>
      <c r="E324" s="2"/>
      <c r="F324" s="2"/>
      <c r="G324" s="2"/>
      <c r="H324" s="2"/>
      <c r="I324" s="2"/>
      <c r="J324" s="2"/>
    </row>
    <row r="325" spans="1:10">
      <c r="A325" s="3" t="s">
        <v>1061</v>
      </c>
      <c r="B325" s="2"/>
      <c r="C325" s="2"/>
      <c r="D325" s="2"/>
      <c r="E325" s="2"/>
      <c r="F325" s="2"/>
      <c r="G325" s="2"/>
      <c r="H325" s="2"/>
      <c r="I325" s="2"/>
      <c r="J325" s="2"/>
    </row>
    <row r="326" spans="1:10">
      <c r="A326" s="103" t="s">
        <v>0</v>
      </c>
      <c r="B326" s="103" t="s">
        <v>2</v>
      </c>
      <c r="C326" s="103" t="s">
        <v>3</v>
      </c>
      <c r="D326" s="103" t="s">
        <v>4</v>
      </c>
      <c r="E326" s="103" t="s">
        <v>5</v>
      </c>
      <c r="F326" s="105" t="s">
        <v>6</v>
      </c>
      <c r="G326" s="106"/>
      <c r="H326" s="107"/>
      <c r="I326" s="103" t="s">
        <v>7</v>
      </c>
      <c r="J326" s="103" t="s">
        <v>8</v>
      </c>
    </row>
    <row r="327" spans="1:10">
      <c r="A327" s="104"/>
      <c r="B327" s="104"/>
      <c r="C327" s="104"/>
      <c r="D327" s="104"/>
      <c r="E327" s="104"/>
      <c r="F327" s="46" t="s">
        <v>9</v>
      </c>
      <c r="G327" s="46" t="s">
        <v>10</v>
      </c>
      <c r="H327" s="46" t="s">
        <v>11</v>
      </c>
      <c r="I327" s="104"/>
      <c r="J327" s="104"/>
    </row>
    <row r="328" spans="1:10">
      <c r="A328" s="5" t="s">
        <v>1105</v>
      </c>
      <c r="B328" s="6">
        <v>44834.86038583333</v>
      </c>
      <c r="C328" s="5" t="s">
        <v>118</v>
      </c>
      <c r="D328" s="11">
        <v>2947920604</v>
      </c>
      <c r="E328" s="5" t="s">
        <v>73</v>
      </c>
      <c r="H328" s="9">
        <v>1153.8499999999999</v>
      </c>
      <c r="I328" s="5" t="s">
        <v>22</v>
      </c>
      <c r="J328" s="5" t="s">
        <v>121</v>
      </c>
    </row>
    <row r="329" spans="1:10">
      <c r="A329" s="5" t="s">
        <v>1105</v>
      </c>
      <c r="B329" s="6">
        <v>44834.86038583333</v>
      </c>
      <c r="C329" s="5" t="s">
        <v>118</v>
      </c>
      <c r="D329" s="11">
        <v>23158567</v>
      </c>
      <c r="E329" s="5" t="s">
        <v>73</v>
      </c>
      <c r="H329" s="9">
        <v>2412</v>
      </c>
      <c r="I329" s="5" t="s">
        <v>22</v>
      </c>
      <c r="J329" s="5" t="s">
        <v>238</v>
      </c>
    </row>
    <row r="330" spans="1:10">
      <c r="A330" s="5" t="s">
        <v>1105</v>
      </c>
      <c r="B330" s="6">
        <v>44834.86038583333</v>
      </c>
      <c r="C330" s="5" t="s">
        <v>118</v>
      </c>
      <c r="D330" s="13">
        <v>1.4262209303543486E+16</v>
      </c>
      <c r="E330" s="8" t="s">
        <v>119</v>
      </c>
      <c r="H330" s="9">
        <v>15000</v>
      </c>
      <c r="I330" s="5" t="s">
        <v>22</v>
      </c>
      <c r="J330" s="5" t="s">
        <v>120</v>
      </c>
    </row>
    <row r="331" spans="1:10">
      <c r="A331" s="5" t="s">
        <v>1105</v>
      </c>
      <c r="B331" s="6">
        <v>44834.86038583333</v>
      </c>
      <c r="C331" s="5" t="s">
        <v>118</v>
      </c>
      <c r="D331" s="11">
        <v>2950424051</v>
      </c>
      <c r="E331" s="8" t="s">
        <v>119</v>
      </c>
      <c r="H331" s="9">
        <v>2000</v>
      </c>
      <c r="I331" s="5" t="s">
        <v>22</v>
      </c>
      <c r="J331" s="8" t="s">
        <v>240</v>
      </c>
    </row>
    <row r="332" spans="1:10">
      <c r="A332" s="5" t="s">
        <v>1105</v>
      </c>
      <c r="B332" s="6">
        <v>44834.86038583333</v>
      </c>
      <c r="C332" s="5" t="s">
        <v>118</v>
      </c>
      <c r="D332" s="13">
        <v>29504288399</v>
      </c>
      <c r="E332" s="8" t="s">
        <v>119</v>
      </c>
      <c r="H332" s="9">
        <v>2134</v>
      </c>
      <c r="I332" s="5" t="s">
        <v>22</v>
      </c>
      <c r="J332" s="8" t="s">
        <v>240</v>
      </c>
    </row>
    <row r="333" spans="1:10">
      <c r="A333" s="5" t="s">
        <v>1105</v>
      </c>
      <c r="B333" s="6">
        <v>44834.86038583333</v>
      </c>
      <c r="C333" s="5" t="s">
        <v>118</v>
      </c>
      <c r="D333" s="11"/>
      <c r="E333" s="8"/>
      <c r="F333" s="9">
        <v>66112.100000000006</v>
      </c>
      <c r="I333" s="7" t="s">
        <v>9</v>
      </c>
      <c r="J333" s="5" t="s">
        <v>120</v>
      </c>
    </row>
    <row r="334" spans="1:10">
      <c r="A334" s="5" t="s">
        <v>1105</v>
      </c>
      <c r="B334" s="6">
        <v>44834.86038583333</v>
      </c>
      <c r="C334" s="5" t="s">
        <v>118</v>
      </c>
      <c r="D334" s="11"/>
      <c r="E334" s="8"/>
      <c r="F334" s="9">
        <v>31655.5</v>
      </c>
      <c r="I334" s="7" t="s">
        <v>9</v>
      </c>
      <c r="J334" s="5" t="s">
        <v>239</v>
      </c>
    </row>
    <row r="335" spans="1:10">
      <c r="A335" s="5" t="s">
        <v>1105</v>
      </c>
      <c r="B335" s="6">
        <v>44834.86038583333</v>
      </c>
      <c r="C335" s="5" t="s">
        <v>118</v>
      </c>
      <c r="D335" s="11"/>
      <c r="E335" s="8"/>
      <c r="F335" s="9">
        <v>3338.7</v>
      </c>
      <c r="I335" s="7" t="s">
        <v>9</v>
      </c>
      <c r="J335" s="5" t="s">
        <v>238</v>
      </c>
    </row>
    <row r="336" spans="1:10">
      <c r="A336" s="5" t="s">
        <v>1105</v>
      </c>
      <c r="B336" s="6">
        <v>44834.86038583333</v>
      </c>
      <c r="C336" s="5" t="s">
        <v>118</v>
      </c>
      <c r="D336" s="11"/>
      <c r="E336" s="8"/>
      <c r="F336" s="9">
        <v>20993.599999999999</v>
      </c>
      <c r="I336" s="7" t="s">
        <v>9</v>
      </c>
      <c r="J336" s="8" t="s">
        <v>240</v>
      </c>
    </row>
    <row r="337" spans="1:10">
      <c r="A337" s="5" t="s">
        <v>1105</v>
      </c>
      <c r="B337" s="6">
        <v>44834.86038583333</v>
      </c>
      <c r="C337" s="5" t="s">
        <v>118</v>
      </c>
      <c r="D337" s="11"/>
      <c r="E337" s="8"/>
      <c r="F337" s="9">
        <v>108519.1</v>
      </c>
      <c r="I337" s="7" t="s">
        <v>9</v>
      </c>
      <c r="J337" s="5" t="s">
        <v>121</v>
      </c>
    </row>
    <row r="338" spans="1:10">
      <c r="A338" s="10" t="s">
        <v>15</v>
      </c>
      <c r="B338" s="3"/>
      <c r="C338" s="3"/>
      <c r="D338" s="11"/>
      <c r="E338" s="8"/>
      <c r="F338" s="14">
        <f>SUM(F328:G337)</f>
        <v>230619</v>
      </c>
      <c r="H338" s="9"/>
      <c r="I338" s="5"/>
      <c r="J338" s="5"/>
    </row>
    <row r="339" spans="1:10" ht="15.75">
      <c r="A339" s="12" t="s">
        <v>16</v>
      </c>
      <c r="B339" s="12" t="s">
        <v>17</v>
      </c>
      <c r="C339" s="12" t="s">
        <v>18</v>
      </c>
      <c r="D339" s="21">
        <v>111925753</v>
      </c>
      <c r="E339" s="8"/>
      <c r="H339" s="9"/>
      <c r="I339" s="5"/>
      <c r="J339" s="5"/>
    </row>
    <row r="342" spans="1:10">
      <c r="A342" s="1" t="s">
        <v>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3" t="s">
        <v>1057</v>
      </c>
      <c r="B343" s="2"/>
      <c r="C343" s="2"/>
      <c r="D343" s="2"/>
      <c r="E343" s="2"/>
      <c r="F343" s="2"/>
      <c r="G343" s="2"/>
      <c r="H343" s="2"/>
      <c r="I343" s="2"/>
      <c r="J343" s="2"/>
    </row>
    <row r="344" spans="1:10">
      <c r="A344" s="77" t="s">
        <v>0</v>
      </c>
      <c r="B344" s="77" t="s">
        <v>2</v>
      </c>
      <c r="C344" s="77" t="s">
        <v>3</v>
      </c>
      <c r="D344" s="77" t="s">
        <v>4</v>
      </c>
      <c r="E344" s="77" t="s">
        <v>5</v>
      </c>
      <c r="F344" s="79" t="s">
        <v>6</v>
      </c>
      <c r="G344" s="80"/>
      <c r="H344" s="81"/>
      <c r="I344" s="77" t="s">
        <v>7</v>
      </c>
      <c r="J344" s="77" t="s">
        <v>8</v>
      </c>
    </row>
    <row r="345" spans="1:10">
      <c r="A345" s="78"/>
      <c r="B345" s="78"/>
      <c r="C345" s="78"/>
      <c r="D345" s="78"/>
      <c r="E345" s="78"/>
      <c r="F345" s="46" t="s">
        <v>9</v>
      </c>
      <c r="G345" s="46" t="s">
        <v>10</v>
      </c>
      <c r="H345" s="46" t="s">
        <v>11</v>
      </c>
      <c r="I345" s="78"/>
      <c r="J345" s="78"/>
    </row>
    <row r="346" spans="1:10">
      <c r="A346" s="19" t="s">
        <v>241</v>
      </c>
      <c r="B346" s="18"/>
      <c r="C346" s="5"/>
      <c r="D346" s="11"/>
      <c r="E346" s="8"/>
      <c r="F346" s="9"/>
      <c r="I346" s="7"/>
      <c r="J346" s="8"/>
    </row>
    <row r="347" spans="1:10">
      <c r="A347" s="10" t="s">
        <v>15</v>
      </c>
      <c r="B347" s="3"/>
      <c r="C347" s="3"/>
      <c r="D347" s="11"/>
      <c r="E347" s="8"/>
      <c r="H347" s="9"/>
      <c r="I347" s="5"/>
      <c r="J347" s="5"/>
    </row>
    <row r="348" spans="1:10">
      <c r="A348" s="12" t="s">
        <v>16</v>
      </c>
      <c r="B348" s="12" t="s">
        <v>17</v>
      </c>
      <c r="C348" s="12" t="s">
        <v>18</v>
      </c>
      <c r="D348" s="11"/>
      <c r="E348" s="8"/>
      <c r="H348" s="9"/>
      <c r="I348" s="5"/>
      <c r="J348" s="5"/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1131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103" t="s">
        <v>0</v>
      </c>
      <c r="B353" s="103" t="s">
        <v>2</v>
      </c>
      <c r="C353" s="103" t="s">
        <v>3</v>
      </c>
      <c r="D353" s="103" t="s">
        <v>4</v>
      </c>
      <c r="E353" s="103" t="s">
        <v>5</v>
      </c>
      <c r="F353" s="105" t="s">
        <v>6</v>
      </c>
      <c r="G353" s="106"/>
      <c r="H353" s="107"/>
      <c r="I353" s="103" t="s">
        <v>7</v>
      </c>
      <c r="J353" s="103" t="s">
        <v>8</v>
      </c>
    </row>
    <row r="354" spans="1:10">
      <c r="A354" s="104"/>
      <c r="B354" s="104"/>
      <c r="C354" s="104"/>
      <c r="D354" s="104"/>
      <c r="E354" s="104"/>
      <c r="F354" s="46" t="s">
        <v>9</v>
      </c>
      <c r="G354" s="46" t="s">
        <v>10</v>
      </c>
      <c r="H354" s="46" t="s">
        <v>11</v>
      </c>
      <c r="I354" s="104"/>
      <c r="J354" s="104"/>
    </row>
    <row r="355" spans="1:10">
      <c r="A355" s="5" t="s">
        <v>1156</v>
      </c>
      <c r="B355" s="6">
        <v>44837.714750694446</v>
      </c>
      <c r="C355" s="5" t="s">
        <v>118</v>
      </c>
      <c r="D355" s="11">
        <v>2955776372</v>
      </c>
      <c r="E355" s="5" t="s">
        <v>73</v>
      </c>
      <c r="H355" s="9">
        <v>3380</v>
      </c>
      <c r="I355" s="5" t="s">
        <v>22</v>
      </c>
      <c r="J355" s="5" t="s">
        <v>238</v>
      </c>
    </row>
    <row r="356" spans="1:10">
      <c r="A356" s="5" t="s">
        <v>1156</v>
      </c>
      <c r="B356" s="6">
        <v>44837.714750694446</v>
      </c>
      <c r="C356" s="5" t="s">
        <v>118</v>
      </c>
      <c r="D356" s="11"/>
      <c r="E356" s="8"/>
      <c r="F356" s="9">
        <v>106684.9</v>
      </c>
      <c r="I356" s="7" t="s">
        <v>9</v>
      </c>
      <c r="J356" s="5" t="s">
        <v>1157</v>
      </c>
    </row>
    <row r="357" spans="1:10">
      <c r="A357" s="5" t="s">
        <v>1156</v>
      </c>
      <c r="B357" s="6">
        <v>44837.714750694446</v>
      </c>
      <c r="C357" s="5" t="s">
        <v>118</v>
      </c>
      <c r="D357" s="11"/>
      <c r="E357" s="8"/>
      <c r="F357" s="9">
        <v>55378.400000000001</v>
      </c>
      <c r="I357" s="7" t="s">
        <v>9</v>
      </c>
      <c r="J357" s="5" t="s">
        <v>120</v>
      </c>
    </row>
    <row r="358" spans="1:10">
      <c r="A358" s="5" t="s">
        <v>1156</v>
      </c>
      <c r="B358" s="6">
        <v>44837.714750694446</v>
      </c>
      <c r="C358" s="5" t="s">
        <v>118</v>
      </c>
      <c r="D358" s="11"/>
      <c r="E358" s="8"/>
      <c r="F358" s="9">
        <v>10022.1</v>
      </c>
      <c r="I358" s="7" t="s">
        <v>9</v>
      </c>
      <c r="J358" s="5" t="s">
        <v>239</v>
      </c>
    </row>
    <row r="359" spans="1:10">
      <c r="A359" s="5" t="s">
        <v>1156</v>
      </c>
      <c r="B359" s="6">
        <v>44837.714750694446</v>
      </c>
      <c r="C359" s="5" t="s">
        <v>118</v>
      </c>
      <c r="D359" s="11"/>
      <c r="E359" s="8"/>
      <c r="F359" s="9">
        <v>8484.5</v>
      </c>
      <c r="I359" s="7" t="s">
        <v>9</v>
      </c>
      <c r="J359" s="8" t="s">
        <v>240</v>
      </c>
    </row>
    <row r="360" spans="1:10">
      <c r="A360" s="10" t="s">
        <v>15</v>
      </c>
      <c r="B360" s="3"/>
      <c r="C360" s="3"/>
      <c r="D360" s="11"/>
      <c r="E360" s="8"/>
      <c r="F360" s="14">
        <f>SUM(F355:G359)</f>
        <v>180569.9</v>
      </c>
      <c r="H360" s="9"/>
      <c r="I360" s="7"/>
      <c r="J360" s="8"/>
    </row>
    <row r="361" spans="1:10" ht="15.75">
      <c r="A361" s="12" t="s">
        <v>16</v>
      </c>
      <c r="B361" s="12" t="s">
        <v>17</v>
      </c>
      <c r="C361" s="12" t="s">
        <v>18</v>
      </c>
      <c r="D361" s="21">
        <v>111958317</v>
      </c>
      <c r="E361" s="8"/>
      <c r="H361" s="9"/>
      <c r="I361" s="7"/>
      <c r="J361" s="8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1170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3" t="s">
        <v>0</v>
      </c>
      <c r="B366" s="103" t="s">
        <v>2</v>
      </c>
      <c r="C366" s="103" t="s">
        <v>3</v>
      </c>
      <c r="D366" s="103" t="s">
        <v>4</v>
      </c>
      <c r="E366" s="103" t="s">
        <v>5</v>
      </c>
      <c r="F366" s="105" t="s">
        <v>6</v>
      </c>
      <c r="G366" s="106"/>
      <c r="H366" s="107"/>
      <c r="I366" s="103" t="s">
        <v>7</v>
      </c>
      <c r="J366" s="103" t="s">
        <v>8</v>
      </c>
    </row>
    <row r="367" spans="1:10">
      <c r="A367" s="104"/>
      <c r="B367" s="104"/>
      <c r="C367" s="104"/>
      <c r="D367" s="104"/>
      <c r="E367" s="104"/>
      <c r="F367" s="46" t="s">
        <v>9</v>
      </c>
      <c r="G367" s="46" t="s">
        <v>10</v>
      </c>
      <c r="H367" s="46" t="s">
        <v>11</v>
      </c>
      <c r="I367" s="104"/>
      <c r="J367" s="104"/>
    </row>
    <row r="368" spans="1:10">
      <c r="A368" s="5" t="s">
        <v>1193</v>
      </c>
      <c r="B368" s="6">
        <v>44838.732948136574</v>
      </c>
      <c r="C368" s="5" t="s">
        <v>118</v>
      </c>
      <c r="D368" s="13">
        <v>1.4262210045066552E+16</v>
      </c>
      <c r="E368" s="8" t="s">
        <v>119</v>
      </c>
      <c r="H368" s="9">
        <v>4194</v>
      </c>
      <c r="I368" s="5" t="s">
        <v>22</v>
      </c>
      <c r="J368" s="5" t="s">
        <v>120</v>
      </c>
    </row>
    <row r="369" spans="1:10">
      <c r="A369" s="5" t="s">
        <v>1193</v>
      </c>
      <c r="B369" s="6">
        <v>44838.732948136574</v>
      </c>
      <c r="C369" s="5" t="s">
        <v>118</v>
      </c>
      <c r="D369" s="11">
        <v>23733522</v>
      </c>
      <c r="E369" s="5" t="s">
        <v>73</v>
      </c>
      <c r="H369" s="9">
        <v>12707</v>
      </c>
      <c r="I369" s="5" t="s">
        <v>22</v>
      </c>
      <c r="J369" s="5" t="s">
        <v>238</v>
      </c>
    </row>
    <row r="370" spans="1:10">
      <c r="A370" s="5" t="s">
        <v>1193</v>
      </c>
      <c r="B370" s="6">
        <v>44838.732948136574</v>
      </c>
      <c r="C370" s="5" t="s">
        <v>118</v>
      </c>
      <c r="D370" s="11"/>
      <c r="E370" s="8"/>
      <c r="F370" s="9">
        <v>7947.4</v>
      </c>
      <c r="I370" s="7" t="s">
        <v>9</v>
      </c>
      <c r="J370" s="5" t="s">
        <v>120</v>
      </c>
    </row>
    <row r="371" spans="1:10">
      <c r="A371" s="5" t="s">
        <v>1193</v>
      </c>
      <c r="B371" s="6">
        <v>44838.732948136574</v>
      </c>
      <c r="C371" s="5" t="s">
        <v>118</v>
      </c>
      <c r="D371" s="11"/>
      <c r="E371" s="8"/>
      <c r="F371" s="9">
        <v>360.6</v>
      </c>
      <c r="I371" s="7" t="s">
        <v>9</v>
      </c>
      <c r="J371" s="5" t="s">
        <v>239</v>
      </c>
    </row>
    <row r="372" spans="1:10">
      <c r="A372" s="5" t="s">
        <v>1193</v>
      </c>
      <c r="B372" s="6">
        <v>44838.732948136574</v>
      </c>
      <c r="C372" s="5" t="s">
        <v>118</v>
      </c>
      <c r="D372" s="11"/>
      <c r="E372" s="8"/>
      <c r="F372" s="9">
        <v>4676.3999999999996</v>
      </c>
      <c r="I372" s="7" t="s">
        <v>9</v>
      </c>
      <c r="J372" s="5" t="s">
        <v>238</v>
      </c>
    </row>
    <row r="373" spans="1:10">
      <c r="A373" s="10" t="s">
        <v>15</v>
      </c>
      <c r="B373" s="3"/>
      <c r="C373" s="3"/>
      <c r="D373" s="11"/>
      <c r="E373" s="8"/>
      <c r="F373" s="33">
        <f>SUM(F368:G372)</f>
        <v>12984.4</v>
      </c>
      <c r="H373" s="9"/>
      <c r="I373" s="7"/>
      <c r="J373" s="8"/>
    </row>
    <row r="374" spans="1:10" ht="15.75">
      <c r="A374" s="12" t="s">
        <v>16</v>
      </c>
      <c r="B374" s="12" t="s">
        <v>17</v>
      </c>
      <c r="C374" s="12" t="s">
        <v>18</v>
      </c>
      <c r="D374" s="21">
        <v>111958318</v>
      </c>
      <c r="E374" s="8"/>
      <c r="H374" s="9"/>
      <c r="I374" s="7"/>
      <c r="J374" s="8"/>
    </row>
    <row r="377" spans="1:10">
      <c r="A377" s="1" t="s">
        <v>0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3" t="s">
        <v>1205</v>
      </c>
      <c r="B378" s="2"/>
      <c r="C378" s="2"/>
      <c r="D378" s="2"/>
      <c r="E378" s="2"/>
      <c r="F378" s="2"/>
      <c r="G378" s="2"/>
      <c r="H378" s="2"/>
      <c r="I378" s="2"/>
      <c r="J378" s="2"/>
    </row>
    <row r="379" spans="1:10">
      <c r="A379" s="103" t="s">
        <v>0</v>
      </c>
      <c r="B379" s="103" t="s">
        <v>2</v>
      </c>
      <c r="C379" s="103" t="s">
        <v>3</v>
      </c>
      <c r="D379" s="103" t="s">
        <v>4</v>
      </c>
      <c r="E379" s="103" t="s">
        <v>5</v>
      </c>
      <c r="F379" s="105" t="s">
        <v>6</v>
      </c>
      <c r="G379" s="106"/>
      <c r="H379" s="107"/>
      <c r="I379" s="103" t="s">
        <v>7</v>
      </c>
      <c r="J379" s="103" t="s">
        <v>8</v>
      </c>
    </row>
    <row r="380" spans="1:10">
      <c r="A380" s="104"/>
      <c r="B380" s="104"/>
      <c r="C380" s="104"/>
      <c r="D380" s="104"/>
      <c r="E380" s="104"/>
      <c r="F380" s="46" t="s">
        <v>9</v>
      </c>
      <c r="G380" s="46" t="s">
        <v>10</v>
      </c>
      <c r="H380" s="46" t="s">
        <v>11</v>
      </c>
      <c r="I380" s="104"/>
      <c r="J380" s="104"/>
    </row>
    <row r="381" spans="1:10">
      <c r="A381" s="5" t="s">
        <v>1228</v>
      </c>
      <c r="B381" s="6">
        <v>44839.703059421299</v>
      </c>
      <c r="C381" s="5" t="s">
        <v>118</v>
      </c>
      <c r="D381" s="7"/>
      <c r="E381" s="8"/>
      <c r="F381" s="9">
        <v>28275.4</v>
      </c>
      <c r="I381" s="7" t="s">
        <v>9</v>
      </c>
      <c r="J381" s="5" t="s">
        <v>120</v>
      </c>
    </row>
    <row r="382" spans="1:10">
      <c r="A382" s="5" t="s">
        <v>1228</v>
      </c>
      <c r="B382" s="6">
        <v>44839.703059421299</v>
      </c>
      <c r="C382" s="5" t="s">
        <v>118</v>
      </c>
      <c r="D382" s="7"/>
      <c r="E382" s="8"/>
      <c r="F382" s="9">
        <v>14034.7</v>
      </c>
      <c r="I382" s="7" t="s">
        <v>9</v>
      </c>
      <c r="J382" s="5" t="s">
        <v>239</v>
      </c>
    </row>
    <row r="383" spans="1:10">
      <c r="A383" s="5" t="s">
        <v>1228</v>
      </c>
      <c r="B383" s="6">
        <v>44839.703059421299</v>
      </c>
      <c r="C383" s="5" t="s">
        <v>118</v>
      </c>
      <c r="D383" s="7"/>
      <c r="E383" s="8"/>
      <c r="F383" s="9">
        <v>21066.1</v>
      </c>
      <c r="I383" s="7" t="s">
        <v>9</v>
      </c>
      <c r="J383" s="8" t="s">
        <v>240</v>
      </c>
    </row>
    <row r="384" spans="1:10">
      <c r="A384" s="10" t="s">
        <v>15</v>
      </c>
      <c r="B384" s="3"/>
      <c r="C384" s="3"/>
      <c r="D384" s="16">
        <f>61288.2+2088</f>
        <v>63376.2</v>
      </c>
      <c r="E384" s="8"/>
      <c r="F384" s="14">
        <f>SUM(F381:G383)</f>
        <v>63376.200000000004</v>
      </c>
      <c r="H384" s="9"/>
      <c r="I384" s="7"/>
      <c r="J384" s="8"/>
    </row>
    <row r="385" spans="1:10">
      <c r="A385" s="12" t="s">
        <v>16</v>
      </c>
      <c r="B385" s="12" t="s">
        <v>17</v>
      </c>
      <c r="C385" s="12" t="s">
        <v>18</v>
      </c>
      <c r="E385" s="8"/>
      <c r="H385" s="9"/>
      <c r="I385" s="7"/>
      <c r="J385" s="8"/>
    </row>
    <row r="386" spans="1:10" ht="15.75">
      <c r="D386" s="21">
        <v>111968971</v>
      </c>
    </row>
    <row r="387" spans="1:10" ht="15.75">
      <c r="D387" s="21">
        <v>111969050</v>
      </c>
    </row>
    <row r="389" spans="1:10">
      <c r="A389" s="1" t="s">
        <v>0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3" t="s">
        <v>1239</v>
      </c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103" t="s">
        <v>0</v>
      </c>
      <c r="B391" s="103" t="s">
        <v>2</v>
      </c>
      <c r="C391" s="103" t="s">
        <v>3</v>
      </c>
      <c r="D391" s="103" t="s">
        <v>4</v>
      </c>
      <c r="E391" s="103" t="s">
        <v>5</v>
      </c>
      <c r="F391" s="105" t="s">
        <v>6</v>
      </c>
      <c r="G391" s="106"/>
      <c r="H391" s="107"/>
      <c r="I391" s="103" t="s">
        <v>7</v>
      </c>
      <c r="J391" s="103" t="s">
        <v>8</v>
      </c>
    </row>
    <row r="392" spans="1:10">
      <c r="A392" s="104"/>
      <c r="B392" s="104"/>
      <c r="C392" s="104"/>
      <c r="D392" s="104"/>
      <c r="E392" s="104"/>
      <c r="F392" s="46" t="s">
        <v>9</v>
      </c>
      <c r="G392" s="46" t="s">
        <v>10</v>
      </c>
      <c r="H392" s="46" t="s">
        <v>11</v>
      </c>
      <c r="I392" s="104"/>
      <c r="J392" s="104"/>
    </row>
    <row r="393" spans="1:10">
      <c r="A393" s="5" t="s">
        <v>1261</v>
      </c>
      <c r="B393" s="6">
        <v>44840.741373946759</v>
      </c>
      <c r="C393" s="5" t="s">
        <v>118</v>
      </c>
      <c r="D393" s="11"/>
      <c r="E393" s="8"/>
      <c r="F393" s="9">
        <v>82258.8</v>
      </c>
      <c r="I393" s="7" t="s">
        <v>9</v>
      </c>
      <c r="J393" s="5" t="s">
        <v>120</v>
      </c>
    </row>
    <row r="394" spans="1:10">
      <c r="A394" s="5" t="s">
        <v>1261</v>
      </c>
      <c r="B394" s="6">
        <v>44840.741373946759</v>
      </c>
      <c r="C394" s="5" t="s">
        <v>118</v>
      </c>
      <c r="D394" s="11"/>
      <c r="E394" s="8"/>
      <c r="F394" s="9">
        <v>13124.1</v>
      </c>
      <c r="I394" s="7" t="s">
        <v>9</v>
      </c>
      <c r="J394" s="5" t="s">
        <v>239</v>
      </c>
    </row>
    <row r="395" spans="1:10">
      <c r="A395" s="5" t="s">
        <v>1261</v>
      </c>
      <c r="B395" s="6">
        <v>44840.741373946759</v>
      </c>
      <c r="C395" s="5" t="s">
        <v>118</v>
      </c>
      <c r="D395" s="11"/>
      <c r="E395" s="8"/>
      <c r="F395" s="9">
        <v>7413</v>
      </c>
      <c r="I395" s="7" t="s">
        <v>9</v>
      </c>
      <c r="J395" s="8" t="s">
        <v>240</v>
      </c>
    </row>
    <row r="396" spans="1:10">
      <c r="A396" s="10" t="s">
        <v>15</v>
      </c>
      <c r="B396" s="3"/>
      <c r="C396" s="3"/>
      <c r="D396" s="11"/>
      <c r="E396" s="8"/>
      <c r="F396" s="14">
        <f>SUM(F393:G395)</f>
        <v>102795.90000000001</v>
      </c>
      <c r="H396" s="9"/>
      <c r="I396" s="7"/>
      <c r="J396" s="5"/>
    </row>
    <row r="397" spans="1:10" ht="15.75">
      <c r="A397" s="12" t="s">
        <v>16</v>
      </c>
      <c r="B397" s="12" t="s">
        <v>17</v>
      </c>
      <c r="C397" s="12" t="s">
        <v>18</v>
      </c>
      <c r="D397" s="21">
        <v>111968972</v>
      </c>
      <c r="E397" s="8"/>
      <c r="H397" s="9"/>
      <c r="I397" s="7"/>
      <c r="J397" s="5"/>
    </row>
    <row r="400" spans="1:10">
      <c r="A400" s="1" t="s">
        <v>0</v>
      </c>
      <c r="B400" s="2"/>
      <c r="C400" s="2"/>
      <c r="D400" s="2"/>
      <c r="E400" s="2"/>
      <c r="F400" s="2"/>
      <c r="G400" s="2"/>
      <c r="H400" s="2"/>
      <c r="I400" s="2"/>
      <c r="J400" s="2"/>
    </row>
    <row r="401" spans="1:10">
      <c r="A401" s="3" t="s">
        <v>1274</v>
      </c>
      <c r="B401" s="2"/>
      <c r="C401" s="2"/>
      <c r="D401" s="2"/>
      <c r="E401" s="2"/>
      <c r="F401" s="2"/>
      <c r="G401" s="2"/>
      <c r="H401" s="2"/>
      <c r="I401" s="2"/>
      <c r="J401" s="2"/>
    </row>
    <row r="402" spans="1:10">
      <c r="A402" s="103" t="s">
        <v>0</v>
      </c>
      <c r="B402" s="103" t="s">
        <v>2</v>
      </c>
      <c r="C402" s="103" t="s">
        <v>3</v>
      </c>
      <c r="D402" s="103" t="s">
        <v>4</v>
      </c>
      <c r="E402" s="103" t="s">
        <v>5</v>
      </c>
      <c r="F402" s="105" t="s">
        <v>6</v>
      </c>
      <c r="G402" s="106"/>
      <c r="H402" s="107"/>
      <c r="I402" s="103" t="s">
        <v>7</v>
      </c>
      <c r="J402" s="103" t="s">
        <v>8</v>
      </c>
    </row>
    <row r="403" spans="1:10">
      <c r="A403" s="104"/>
      <c r="B403" s="104"/>
      <c r="C403" s="104"/>
      <c r="D403" s="104"/>
      <c r="E403" s="104"/>
      <c r="F403" s="46" t="s">
        <v>9</v>
      </c>
      <c r="G403" s="46" t="s">
        <v>10</v>
      </c>
      <c r="H403" s="46" t="s">
        <v>11</v>
      </c>
      <c r="I403" s="104"/>
      <c r="J403" s="104"/>
    </row>
    <row r="404" spans="1:10">
      <c r="A404" s="5" t="s">
        <v>1315</v>
      </c>
      <c r="B404" s="6">
        <v>44841.737186516206</v>
      </c>
      <c r="C404" s="5" t="s">
        <v>118</v>
      </c>
      <c r="D404" s="11"/>
      <c r="E404" s="8"/>
      <c r="F404" s="9">
        <v>15620</v>
      </c>
      <c r="I404" s="7" t="s">
        <v>9</v>
      </c>
      <c r="J404" s="5" t="s">
        <v>120</v>
      </c>
    </row>
    <row r="405" spans="1:10">
      <c r="A405" s="5" t="s">
        <v>1315</v>
      </c>
      <c r="B405" s="6">
        <v>44841.737186516206</v>
      </c>
      <c r="C405" s="5" t="s">
        <v>118</v>
      </c>
      <c r="D405" s="11"/>
      <c r="E405" s="8"/>
      <c r="F405" s="9">
        <v>15275.4</v>
      </c>
      <c r="I405" s="7" t="s">
        <v>9</v>
      </c>
      <c r="J405" s="5" t="s">
        <v>239</v>
      </c>
    </row>
    <row r="406" spans="1:10">
      <c r="A406" s="5" t="s">
        <v>1315</v>
      </c>
      <c r="B406" s="6">
        <v>44841.737186516206</v>
      </c>
      <c r="C406" s="5" t="s">
        <v>118</v>
      </c>
      <c r="D406" s="11"/>
      <c r="E406" s="8"/>
      <c r="F406" s="9">
        <v>11930.1</v>
      </c>
      <c r="I406" s="7" t="s">
        <v>9</v>
      </c>
      <c r="J406" s="8" t="s">
        <v>240</v>
      </c>
    </row>
    <row r="407" spans="1:10">
      <c r="A407" s="10" t="s">
        <v>15</v>
      </c>
      <c r="B407" s="3"/>
      <c r="C407" s="3"/>
      <c r="D407" s="11"/>
      <c r="E407" s="8"/>
      <c r="F407" s="22">
        <f>SUM(F404:G406)</f>
        <v>42825.5</v>
      </c>
      <c r="H407" s="9"/>
      <c r="I407" s="7"/>
      <c r="J407" s="5"/>
    </row>
    <row r="408" spans="1:10" ht="15.75">
      <c r="A408" s="12" t="s">
        <v>16</v>
      </c>
      <c r="B408" s="12" t="s">
        <v>17</v>
      </c>
      <c r="C408" s="12" t="s">
        <v>18</v>
      </c>
      <c r="D408" s="21">
        <v>111977115</v>
      </c>
      <c r="E408" s="8"/>
      <c r="H408" s="9"/>
      <c r="I408" s="7"/>
      <c r="J408" s="5"/>
    </row>
    <row r="411" spans="1:10">
      <c r="A411" s="1" t="s">
        <v>0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3" t="s">
        <v>1270</v>
      </c>
      <c r="B412" s="2"/>
      <c r="C412" s="2"/>
      <c r="D412" s="2"/>
      <c r="E412" s="2"/>
      <c r="F412" s="2"/>
      <c r="G412" s="2"/>
      <c r="H412" s="2"/>
      <c r="I412" s="2"/>
      <c r="J412" s="2"/>
    </row>
    <row r="413" spans="1:10">
      <c r="A413" s="103" t="s">
        <v>0</v>
      </c>
      <c r="B413" s="103" t="s">
        <v>2</v>
      </c>
      <c r="C413" s="103" t="s">
        <v>3</v>
      </c>
      <c r="D413" s="103" t="s">
        <v>4</v>
      </c>
      <c r="E413" s="103" t="s">
        <v>5</v>
      </c>
      <c r="F413" s="105" t="s">
        <v>6</v>
      </c>
      <c r="G413" s="106"/>
      <c r="H413" s="107"/>
      <c r="I413" s="103" t="s">
        <v>7</v>
      </c>
      <c r="J413" s="103" t="s">
        <v>8</v>
      </c>
    </row>
    <row r="414" spans="1:10">
      <c r="A414" s="104"/>
      <c r="B414" s="104"/>
      <c r="C414" s="104"/>
      <c r="D414" s="104"/>
      <c r="E414" s="104"/>
      <c r="F414" s="46" t="s">
        <v>9</v>
      </c>
      <c r="G414" s="46" t="s">
        <v>10</v>
      </c>
      <c r="H414" s="46" t="s">
        <v>11</v>
      </c>
      <c r="I414" s="104"/>
      <c r="J414" s="104"/>
    </row>
    <row r="415" spans="1:10">
      <c r="A415" s="23" t="s">
        <v>241</v>
      </c>
      <c r="B415" s="35"/>
      <c r="C415" s="35"/>
    </row>
    <row r="416" spans="1:10">
      <c r="A416" s="10" t="s">
        <v>15</v>
      </c>
      <c r="B416" s="3"/>
      <c r="C416" s="3"/>
    </row>
    <row r="417" spans="1:10">
      <c r="A417" s="12" t="s">
        <v>16</v>
      </c>
      <c r="B417" s="12" t="s">
        <v>17</v>
      </c>
      <c r="C417" s="12" t="s">
        <v>18</v>
      </c>
    </row>
    <row r="420" spans="1:10">
      <c r="A420" s="1" t="s">
        <v>0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3" t="s">
        <v>1337</v>
      </c>
      <c r="B421" s="2"/>
      <c r="C421" s="2"/>
      <c r="D421" s="2"/>
      <c r="E421" s="2"/>
      <c r="F421" s="2"/>
      <c r="G421" s="2"/>
      <c r="H421" s="2"/>
      <c r="I421" s="2"/>
      <c r="J421" s="2"/>
    </row>
    <row r="422" spans="1:10">
      <c r="A422" s="103" t="s">
        <v>0</v>
      </c>
      <c r="B422" s="103" t="s">
        <v>2</v>
      </c>
      <c r="C422" s="103" t="s">
        <v>3</v>
      </c>
      <c r="D422" s="103" t="s">
        <v>4</v>
      </c>
      <c r="E422" s="103" t="s">
        <v>5</v>
      </c>
      <c r="F422" s="105" t="s">
        <v>6</v>
      </c>
      <c r="G422" s="106"/>
      <c r="H422" s="107"/>
      <c r="I422" s="103" t="s">
        <v>7</v>
      </c>
      <c r="J422" s="103" t="s">
        <v>8</v>
      </c>
    </row>
    <row r="423" spans="1:10">
      <c r="A423" s="104"/>
      <c r="B423" s="104"/>
      <c r="C423" s="104"/>
      <c r="D423" s="104"/>
      <c r="E423" s="104"/>
      <c r="F423" s="46" t="s">
        <v>9</v>
      </c>
      <c r="G423" s="46" t="s">
        <v>10</v>
      </c>
      <c r="H423" s="46" t="s">
        <v>11</v>
      </c>
      <c r="I423" s="104"/>
      <c r="J423" s="104"/>
    </row>
    <row r="424" spans="1:10">
      <c r="A424" s="5" t="s">
        <v>1363</v>
      </c>
      <c r="B424" s="6">
        <v>44844.778307233799</v>
      </c>
      <c r="C424" s="5" t="s">
        <v>118</v>
      </c>
      <c r="D424" s="11">
        <v>24394055</v>
      </c>
      <c r="E424" s="5" t="s">
        <v>73</v>
      </c>
      <c r="H424" s="9">
        <v>18666.21</v>
      </c>
      <c r="I424" s="5" t="s">
        <v>22</v>
      </c>
      <c r="J424" s="5" t="s">
        <v>120</v>
      </c>
    </row>
    <row r="425" spans="1:10">
      <c r="A425" s="5" t="s">
        <v>1363</v>
      </c>
      <c r="B425" s="6">
        <v>44844.778307233799</v>
      </c>
      <c r="C425" s="5" t="s">
        <v>118</v>
      </c>
      <c r="D425" s="11">
        <v>24234135</v>
      </c>
      <c r="E425" s="5" t="s">
        <v>73</v>
      </c>
      <c r="H425" s="9">
        <v>1101</v>
      </c>
      <c r="I425" s="5" t="s">
        <v>22</v>
      </c>
      <c r="J425" s="5" t="s">
        <v>238</v>
      </c>
    </row>
    <row r="426" spans="1:10">
      <c r="A426" s="5" t="s">
        <v>1363</v>
      </c>
      <c r="B426" s="6">
        <v>44844.778307233799</v>
      </c>
      <c r="C426" s="5" t="s">
        <v>118</v>
      </c>
      <c r="D426" s="11">
        <v>2966149615</v>
      </c>
      <c r="E426" s="5" t="s">
        <v>73</v>
      </c>
      <c r="H426" s="9">
        <v>21753.19</v>
      </c>
      <c r="I426" s="5" t="s">
        <v>22</v>
      </c>
      <c r="J426" s="5" t="s">
        <v>120</v>
      </c>
    </row>
    <row r="427" spans="1:10">
      <c r="A427" s="5" t="s">
        <v>1363</v>
      </c>
      <c r="B427" s="6">
        <v>44844.778307233799</v>
      </c>
      <c r="C427" s="5" t="s">
        <v>118</v>
      </c>
      <c r="D427" s="11">
        <v>361024</v>
      </c>
      <c r="E427" s="8" t="s">
        <v>119</v>
      </c>
      <c r="H427" s="9">
        <v>2048.4699999999998</v>
      </c>
      <c r="I427" s="5" t="s">
        <v>22</v>
      </c>
      <c r="J427" s="5" t="s">
        <v>120</v>
      </c>
    </row>
    <row r="428" spans="1:10">
      <c r="A428" s="5" t="s">
        <v>1363</v>
      </c>
      <c r="B428" s="6">
        <v>44844.778307233799</v>
      </c>
      <c r="C428" s="5" t="s">
        <v>118</v>
      </c>
      <c r="D428" s="11">
        <v>24200419</v>
      </c>
      <c r="E428" s="5" t="s">
        <v>73</v>
      </c>
      <c r="H428" s="9">
        <v>386.1</v>
      </c>
      <c r="I428" s="5" t="s">
        <v>22</v>
      </c>
      <c r="J428" s="5" t="s">
        <v>238</v>
      </c>
    </row>
    <row r="429" spans="1:10">
      <c r="A429" s="5" t="s">
        <v>1363</v>
      </c>
      <c r="B429" s="6">
        <v>44844.778307233799</v>
      </c>
      <c r="C429" s="5" t="s">
        <v>118</v>
      </c>
      <c r="D429" s="11"/>
      <c r="E429" s="8"/>
      <c r="F429" s="9">
        <v>83701</v>
      </c>
      <c r="I429" s="7" t="s">
        <v>9</v>
      </c>
      <c r="J429" s="5" t="s">
        <v>120</v>
      </c>
    </row>
    <row r="430" spans="1:10">
      <c r="A430" s="5" t="s">
        <v>1363</v>
      </c>
      <c r="B430" s="6">
        <v>44844.778307233799</v>
      </c>
      <c r="C430" s="5" t="s">
        <v>118</v>
      </c>
      <c r="D430" s="11"/>
      <c r="E430" s="8"/>
      <c r="F430" s="9">
        <v>32054.6</v>
      </c>
      <c r="I430" s="7" t="s">
        <v>9</v>
      </c>
      <c r="J430" s="5" t="s">
        <v>239</v>
      </c>
    </row>
    <row r="431" spans="1:10">
      <c r="A431" s="5" t="s">
        <v>1363</v>
      </c>
      <c r="B431" s="6">
        <v>44844.778307233799</v>
      </c>
      <c r="C431" s="5" t="s">
        <v>118</v>
      </c>
      <c r="D431" s="11"/>
      <c r="E431" s="8"/>
      <c r="F431" s="9">
        <v>45813.4</v>
      </c>
      <c r="I431" s="7" t="s">
        <v>9</v>
      </c>
      <c r="J431" s="8" t="s">
        <v>240</v>
      </c>
    </row>
    <row r="432" spans="1:10">
      <c r="A432" s="10" t="s">
        <v>15</v>
      </c>
      <c r="B432" s="3"/>
      <c r="C432" s="3"/>
      <c r="D432" s="11"/>
      <c r="E432" s="8"/>
      <c r="F432" s="14">
        <f>SUM(F424:G431)</f>
        <v>161569</v>
      </c>
      <c r="H432" s="9"/>
      <c r="I432" s="7"/>
      <c r="J432" s="5"/>
    </row>
    <row r="433" spans="1:10" ht="15.75">
      <c r="A433" s="12" t="s">
        <v>16</v>
      </c>
      <c r="B433" s="12" t="s">
        <v>17</v>
      </c>
      <c r="C433" s="12" t="s">
        <v>18</v>
      </c>
      <c r="D433" s="21">
        <v>111991626</v>
      </c>
      <c r="E433" s="8"/>
      <c r="H433" s="9"/>
      <c r="I433" s="7"/>
      <c r="J433" s="5"/>
    </row>
    <row r="436" spans="1:10">
      <c r="A436" s="1" t="s">
        <v>0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3" t="s">
        <v>1374</v>
      </c>
      <c r="B437" s="2"/>
      <c r="C437" s="2"/>
      <c r="D437" s="2"/>
      <c r="E437" s="2"/>
      <c r="F437" s="2"/>
      <c r="G437" s="2"/>
      <c r="H437" s="2"/>
      <c r="I437" s="2"/>
      <c r="J437" s="2"/>
    </row>
    <row r="438" spans="1:10">
      <c r="A438" s="103" t="s">
        <v>0</v>
      </c>
      <c r="B438" s="103" t="s">
        <v>2</v>
      </c>
      <c r="C438" s="103" t="s">
        <v>3</v>
      </c>
      <c r="D438" s="103" t="s">
        <v>4</v>
      </c>
      <c r="E438" s="103" t="s">
        <v>5</v>
      </c>
      <c r="F438" s="105" t="s">
        <v>6</v>
      </c>
      <c r="G438" s="106"/>
      <c r="H438" s="107"/>
      <c r="I438" s="103" t="s">
        <v>7</v>
      </c>
      <c r="J438" s="103" t="s">
        <v>8</v>
      </c>
    </row>
    <row r="439" spans="1:10">
      <c r="A439" s="104"/>
      <c r="B439" s="104"/>
      <c r="C439" s="104"/>
      <c r="D439" s="104"/>
      <c r="E439" s="104"/>
      <c r="F439" s="46" t="s">
        <v>9</v>
      </c>
      <c r="G439" s="46" t="s">
        <v>10</v>
      </c>
      <c r="H439" s="46" t="s">
        <v>11</v>
      </c>
      <c r="I439" s="104"/>
      <c r="J439" s="104"/>
    </row>
    <row r="440" spans="1:10">
      <c r="A440" s="5" t="s">
        <v>1403</v>
      </c>
      <c r="B440" s="6">
        <v>44845.721875023148</v>
      </c>
      <c r="C440" s="5" t="s">
        <v>118</v>
      </c>
      <c r="D440" s="13">
        <v>1.4262210117305232E+16</v>
      </c>
      <c r="E440" s="8" t="s">
        <v>119</v>
      </c>
      <c r="H440" s="9">
        <v>557.91</v>
      </c>
      <c r="I440" s="5" t="s">
        <v>22</v>
      </c>
      <c r="J440" s="5" t="s">
        <v>120</v>
      </c>
    </row>
    <row r="441" spans="1:10">
      <c r="A441" s="5" t="s">
        <v>1403</v>
      </c>
      <c r="B441" s="6">
        <v>44845.721875023148</v>
      </c>
      <c r="C441" s="5" t="s">
        <v>118</v>
      </c>
      <c r="D441" s="11"/>
      <c r="E441" s="8"/>
      <c r="F441" s="9">
        <v>19278.099999999999</v>
      </c>
      <c r="I441" s="7" t="s">
        <v>9</v>
      </c>
      <c r="J441" s="5" t="s">
        <v>120</v>
      </c>
    </row>
    <row r="442" spans="1:10">
      <c r="A442" s="5" t="s">
        <v>1403</v>
      </c>
      <c r="B442" s="6">
        <v>44845.721875023148</v>
      </c>
      <c r="C442" s="5" t="s">
        <v>118</v>
      </c>
      <c r="D442" s="11"/>
      <c r="E442" s="8"/>
      <c r="F442" s="9">
        <v>18430.8</v>
      </c>
      <c r="I442" s="7" t="s">
        <v>9</v>
      </c>
      <c r="J442" s="5" t="s">
        <v>239</v>
      </c>
    </row>
    <row r="443" spans="1:10">
      <c r="A443" s="5" t="s">
        <v>1403</v>
      </c>
      <c r="B443" s="6">
        <v>44845.721875023148</v>
      </c>
      <c r="C443" s="5" t="s">
        <v>118</v>
      </c>
      <c r="D443" s="11"/>
      <c r="E443" s="8"/>
      <c r="F443" s="9">
        <v>55148.7</v>
      </c>
      <c r="I443" s="7" t="s">
        <v>9</v>
      </c>
      <c r="J443" s="5" t="s">
        <v>121</v>
      </c>
    </row>
    <row r="444" spans="1:10">
      <c r="A444" s="10" t="s">
        <v>15</v>
      </c>
      <c r="B444" s="3"/>
      <c r="C444" s="3"/>
      <c r="D444" s="11"/>
      <c r="E444" s="8"/>
      <c r="F444" s="14">
        <f>SUM(F440:G443)</f>
        <v>92857.599999999991</v>
      </c>
      <c r="H444" s="9"/>
      <c r="I444" s="7"/>
      <c r="J444" s="5"/>
    </row>
    <row r="445" spans="1:10" ht="15.75">
      <c r="A445" s="12" t="s">
        <v>16</v>
      </c>
      <c r="B445" s="12" t="s">
        <v>17</v>
      </c>
      <c r="C445" s="12" t="s">
        <v>18</v>
      </c>
      <c r="D445" s="21">
        <v>111991628</v>
      </c>
      <c r="E445" s="8"/>
      <c r="H445" s="9"/>
      <c r="I445" s="7"/>
      <c r="J445" s="5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1415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3" t="s">
        <v>0</v>
      </c>
      <c r="B450" s="103" t="s">
        <v>2</v>
      </c>
      <c r="C450" s="103" t="s">
        <v>3</v>
      </c>
      <c r="D450" s="103" t="s">
        <v>4</v>
      </c>
      <c r="E450" s="103" t="s">
        <v>5</v>
      </c>
      <c r="F450" s="105" t="s">
        <v>6</v>
      </c>
      <c r="G450" s="106"/>
      <c r="H450" s="107"/>
      <c r="I450" s="103" t="s">
        <v>7</v>
      </c>
      <c r="J450" s="103" t="s">
        <v>8</v>
      </c>
    </row>
    <row r="451" spans="1:10">
      <c r="A451" s="104"/>
      <c r="B451" s="104"/>
      <c r="C451" s="104"/>
      <c r="D451" s="104"/>
      <c r="E451" s="104"/>
      <c r="F451" s="46" t="s">
        <v>9</v>
      </c>
      <c r="G451" s="46" t="s">
        <v>10</v>
      </c>
      <c r="H451" s="46" t="s">
        <v>11</v>
      </c>
      <c r="I451" s="104"/>
      <c r="J451" s="104"/>
    </row>
    <row r="452" spans="1:10">
      <c r="A452" s="5" t="s">
        <v>1440</v>
      </c>
      <c r="B452" s="6">
        <v>44846.724490740744</v>
      </c>
      <c r="C452" s="5" t="s">
        <v>118</v>
      </c>
      <c r="D452" s="11">
        <v>2968642645</v>
      </c>
      <c r="E452" s="5" t="s">
        <v>73</v>
      </c>
      <c r="H452" s="9">
        <v>10479.34</v>
      </c>
      <c r="I452" s="5" t="s">
        <v>22</v>
      </c>
      <c r="J452" s="5" t="s">
        <v>120</v>
      </c>
    </row>
    <row r="453" spans="1:10">
      <c r="A453" s="5" t="s">
        <v>1440</v>
      </c>
      <c r="B453" s="6">
        <v>44846.724490740744</v>
      </c>
      <c r="C453" s="5" t="s">
        <v>118</v>
      </c>
      <c r="D453" s="11">
        <v>2968677220</v>
      </c>
      <c r="E453" s="5" t="s">
        <v>73</v>
      </c>
      <c r="H453" s="9">
        <v>176</v>
      </c>
      <c r="I453" s="5" t="s">
        <v>22</v>
      </c>
      <c r="J453" s="5" t="s">
        <v>120</v>
      </c>
    </row>
    <row r="454" spans="1:10">
      <c r="A454" s="5" t="s">
        <v>1440</v>
      </c>
      <c r="B454" s="6">
        <v>44846.724490740744</v>
      </c>
      <c r="C454" s="5" t="s">
        <v>118</v>
      </c>
      <c r="D454" s="11"/>
      <c r="E454" s="8"/>
      <c r="F454" s="9">
        <v>30254.6</v>
      </c>
      <c r="I454" s="7" t="s">
        <v>9</v>
      </c>
      <c r="J454" s="5" t="s">
        <v>120</v>
      </c>
    </row>
    <row r="455" spans="1:10">
      <c r="A455" s="5" t="s">
        <v>1440</v>
      </c>
      <c r="B455" s="6">
        <v>44846.724490740744</v>
      </c>
      <c r="C455" s="5" t="s">
        <v>118</v>
      </c>
      <c r="D455" s="11"/>
      <c r="E455" s="8"/>
      <c r="F455" s="9">
        <v>44905.2</v>
      </c>
      <c r="I455" s="7" t="s">
        <v>9</v>
      </c>
      <c r="J455" s="5" t="s">
        <v>239</v>
      </c>
    </row>
    <row r="456" spans="1:10">
      <c r="A456" s="5" t="s">
        <v>1440</v>
      </c>
      <c r="B456" s="6">
        <v>44846.724490740744</v>
      </c>
      <c r="C456" s="5" t="s">
        <v>118</v>
      </c>
      <c r="D456" s="11"/>
      <c r="E456" s="8"/>
      <c r="F456" s="9">
        <v>16062.5</v>
      </c>
      <c r="I456" s="7" t="s">
        <v>9</v>
      </c>
      <c r="J456" s="8" t="s">
        <v>240</v>
      </c>
    </row>
    <row r="457" spans="1:10">
      <c r="A457" s="10" t="s">
        <v>15</v>
      </c>
      <c r="B457" s="3"/>
      <c r="C457" s="3"/>
      <c r="D457" s="11"/>
      <c r="E457" s="8"/>
      <c r="F457" s="14">
        <f>SUM(F452:G456)</f>
        <v>91222.299999999988</v>
      </c>
      <c r="H457" s="9"/>
      <c r="I457" s="7"/>
      <c r="J457" s="8"/>
    </row>
    <row r="458" spans="1:10" ht="15.75">
      <c r="A458" s="12" t="s">
        <v>16</v>
      </c>
      <c r="B458" s="12" t="s">
        <v>17</v>
      </c>
      <c r="C458" s="12" t="s">
        <v>18</v>
      </c>
      <c r="D458" s="21">
        <v>112010929</v>
      </c>
      <c r="E458" s="8"/>
      <c r="H458" s="9"/>
      <c r="I458" s="7"/>
      <c r="J458" s="8"/>
    </row>
    <row r="461" spans="1:10">
      <c r="A461" s="1" t="s">
        <v>0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3" t="s">
        <v>1451</v>
      </c>
      <c r="B462" s="2"/>
      <c r="C462" s="2"/>
      <c r="D462" s="2"/>
      <c r="E462" s="2"/>
      <c r="F462" s="2"/>
      <c r="G462" s="2"/>
      <c r="H462" s="2"/>
      <c r="I462" s="2"/>
      <c r="J462" s="2"/>
    </row>
    <row r="463" spans="1:10">
      <c r="A463" s="103" t="s">
        <v>0</v>
      </c>
      <c r="B463" s="103" t="s">
        <v>2</v>
      </c>
      <c r="C463" s="103" t="s">
        <v>3</v>
      </c>
      <c r="D463" s="103" t="s">
        <v>4</v>
      </c>
      <c r="E463" s="103" t="s">
        <v>5</v>
      </c>
      <c r="F463" s="105" t="s">
        <v>6</v>
      </c>
      <c r="G463" s="106"/>
      <c r="H463" s="107"/>
      <c r="I463" s="103" t="s">
        <v>7</v>
      </c>
      <c r="J463" s="103" t="s">
        <v>8</v>
      </c>
    </row>
    <row r="464" spans="1:10">
      <c r="A464" s="104"/>
      <c r="B464" s="104"/>
      <c r="C464" s="104"/>
      <c r="D464" s="104"/>
      <c r="E464" s="104"/>
      <c r="F464" s="46" t="s">
        <v>9</v>
      </c>
      <c r="G464" s="46" t="s">
        <v>10</v>
      </c>
      <c r="H464" s="46" t="s">
        <v>11</v>
      </c>
      <c r="I464" s="104"/>
      <c r="J464" s="104"/>
    </row>
    <row r="465" spans="1:10">
      <c r="A465" s="5" t="s">
        <v>1476</v>
      </c>
      <c r="B465" s="6">
        <v>44847.701097893521</v>
      </c>
      <c r="C465" s="5" t="s">
        <v>118</v>
      </c>
      <c r="D465" s="11">
        <v>14128880</v>
      </c>
      <c r="E465" s="8" t="s">
        <v>119</v>
      </c>
      <c r="H465" s="9">
        <v>6450.8</v>
      </c>
      <c r="I465" s="5" t="s">
        <v>22</v>
      </c>
      <c r="J465" s="8" t="s">
        <v>240</v>
      </c>
    </row>
    <row r="466" spans="1:10">
      <c r="A466" s="5" t="s">
        <v>1477</v>
      </c>
      <c r="B466" s="6">
        <v>44847.701097893521</v>
      </c>
      <c r="C466" s="5" t="s">
        <v>840</v>
      </c>
      <c r="D466" s="11"/>
      <c r="E466" s="8"/>
      <c r="F466" s="9">
        <v>7771</v>
      </c>
      <c r="I466" s="7" t="s">
        <v>9</v>
      </c>
      <c r="J466" s="8" t="s">
        <v>240</v>
      </c>
    </row>
    <row r="467" spans="1:10">
      <c r="A467" s="5" t="s">
        <v>1476</v>
      </c>
      <c r="B467" s="6">
        <v>44847.701097893521</v>
      </c>
      <c r="C467" s="5" t="s">
        <v>118</v>
      </c>
      <c r="D467" s="11"/>
      <c r="E467" s="8"/>
      <c r="F467" s="9">
        <v>89570.4</v>
      </c>
      <c r="I467" s="7" t="s">
        <v>9</v>
      </c>
      <c r="J467" s="5" t="s">
        <v>120</v>
      </c>
    </row>
    <row r="468" spans="1:10">
      <c r="A468" s="5" t="s">
        <v>1476</v>
      </c>
      <c r="B468" s="6">
        <v>44847.701097893521</v>
      </c>
      <c r="C468" s="5" t="s">
        <v>118</v>
      </c>
      <c r="D468" s="11"/>
      <c r="E468" s="8"/>
      <c r="F468" s="9">
        <v>14400.7</v>
      </c>
      <c r="I468" s="7" t="s">
        <v>9</v>
      </c>
      <c r="J468" s="5" t="s">
        <v>239</v>
      </c>
    </row>
    <row r="469" spans="1:10">
      <c r="A469" s="10" t="s">
        <v>15</v>
      </c>
      <c r="B469" s="3"/>
      <c r="C469" s="3"/>
      <c r="D469" s="16">
        <f>110350.1+1392</f>
        <v>111742.1</v>
      </c>
      <c r="E469" s="8"/>
      <c r="F469" s="14">
        <f>SUM(F465:G468)</f>
        <v>111742.09999999999</v>
      </c>
      <c r="H469" s="9"/>
      <c r="I469" s="7"/>
      <c r="J469" s="8"/>
    </row>
    <row r="470" spans="1:10">
      <c r="A470" s="12" t="s">
        <v>16</v>
      </c>
      <c r="B470" s="12" t="s">
        <v>17</v>
      </c>
      <c r="C470" s="12" t="s">
        <v>18</v>
      </c>
      <c r="D470" s="11"/>
      <c r="E470" s="8"/>
      <c r="H470" s="9"/>
      <c r="I470" s="7"/>
      <c r="J470" s="8"/>
    </row>
    <row r="471" spans="1:10" ht="15.75">
      <c r="D471" s="21">
        <v>112010930</v>
      </c>
    </row>
    <row r="472" spans="1:10" ht="15.75">
      <c r="D472" s="21">
        <v>112011002</v>
      </c>
    </row>
    <row r="474" spans="1:10">
      <c r="A474" s="1" t="s">
        <v>0</v>
      </c>
      <c r="B474" s="2"/>
      <c r="C474" s="2"/>
      <c r="D474" s="2"/>
      <c r="E474" s="2"/>
      <c r="F474" s="2"/>
      <c r="G474" s="2"/>
      <c r="H474" s="2"/>
      <c r="I474" s="2"/>
      <c r="J474" s="2"/>
    </row>
    <row r="475" spans="1:10">
      <c r="A475" s="3" t="s">
        <v>1496</v>
      </c>
      <c r="B475" s="2"/>
      <c r="C475" s="2"/>
      <c r="D475" s="2"/>
      <c r="E475" s="2"/>
      <c r="F475" s="2"/>
      <c r="G475" s="2"/>
      <c r="H475" s="2"/>
      <c r="I475" s="2"/>
      <c r="J475" s="2"/>
    </row>
    <row r="476" spans="1:10">
      <c r="A476" s="103" t="s">
        <v>0</v>
      </c>
      <c r="B476" s="103" t="s">
        <v>2</v>
      </c>
      <c r="C476" s="103" t="s">
        <v>3</v>
      </c>
      <c r="D476" s="103" t="s">
        <v>4</v>
      </c>
      <c r="E476" s="103" t="s">
        <v>5</v>
      </c>
      <c r="F476" s="105" t="s">
        <v>6</v>
      </c>
      <c r="G476" s="106"/>
      <c r="H476" s="107"/>
      <c r="I476" s="103" t="s">
        <v>7</v>
      </c>
      <c r="J476" s="103" t="s">
        <v>8</v>
      </c>
    </row>
    <row r="477" spans="1:10">
      <c r="A477" s="104"/>
      <c r="B477" s="104"/>
      <c r="C477" s="104"/>
      <c r="D477" s="104"/>
      <c r="E477" s="104"/>
      <c r="F477" s="46" t="s">
        <v>9</v>
      </c>
      <c r="G477" s="46" t="s">
        <v>10</v>
      </c>
      <c r="H477" s="46" t="s">
        <v>11</v>
      </c>
      <c r="I477" s="104"/>
      <c r="J477" s="104"/>
    </row>
    <row r="478" spans="1:10">
      <c r="A478" s="5" t="s">
        <v>1542</v>
      </c>
      <c r="B478" s="6">
        <v>44848.721589247682</v>
      </c>
      <c r="C478" s="5" t="s">
        <v>118</v>
      </c>
      <c r="D478" s="11"/>
      <c r="E478" s="8"/>
      <c r="F478" s="9">
        <v>39033.300000000003</v>
      </c>
      <c r="I478" s="7" t="s">
        <v>9</v>
      </c>
      <c r="J478" s="5" t="s">
        <v>120</v>
      </c>
    </row>
    <row r="479" spans="1:10">
      <c r="A479" s="5" t="s">
        <v>1542</v>
      </c>
      <c r="B479" s="6">
        <v>44848.721589247682</v>
      </c>
      <c r="C479" s="5" t="s">
        <v>118</v>
      </c>
      <c r="D479" s="11"/>
      <c r="E479" s="8"/>
      <c r="F479" s="9">
        <v>16049.8</v>
      </c>
      <c r="I479" s="7" t="s">
        <v>9</v>
      </c>
      <c r="J479" s="5" t="s">
        <v>239</v>
      </c>
    </row>
    <row r="480" spans="1:10">
      <c r="A480" s="5" t="s">
        <v>1542</v>
      </c>
      <c r="B480" s="6">
        <v>44848.721589247682</v>
      </c>
      <c r="C480" s="5" t="s">
        <v>118</v>
      </c>
      <c r="D480" s="11"/>
      <c r="E480" s="8"/>
      <c r="F480" s="9">
        <v>11576.6</v>
      </c>
      <c r="I480" s="7" t="s">
        <v>9</v>
      </c>
      <c r="J480" s="8" t="s">
        <v>240</v>
      </c>
    </row>
    <row r="481" spans="1:10">
      <c r="A481" s="10" t="s">
        <v>15</v>
      </c>
      <c r="B481" s="3"/>
      <c r="C481" s="3"/>
      <c r="D481" s="16">
        <f>52739.7+13920</f>
        <v>66659.7</v>
      </c>
      <c r="E481" s="8"/>
      <c r="F481" s="24">
        <f>SUM(F478:G480)</f>
        <v>66659.700000000012</v>
      </c>
      <c r="H481" s="9"/>
      <c r="I481" s="7"/>
      <c r="J481" s="8"/>
    </row>
    <row r="482" spans="1:10">
      <c r="A482" s="12" t="s">
        <v>16</v>
      </c>
      <c r="B482" s="12" t="s">
        <v>17</v>
      </c>
      <c r="C482" s="12" t="s">
        <v>18</v>
      </c>
      <c r="D482" s="11"/>
      <c r="E482" s="8"/>
      <c r="H482" s="9"/>
      <c r="I482" s="7"/>
      <c r="J482" s="8"/>
    </row>
    <row r="483" spans="1:10" ht="15.75">
      <c r="D483" s="21">
        <v>112021071</v>
      </c>
    </row>
    <row r="484" spans="1:10" ht="15.75">
      <c r="D484" s="21">
        <v>112021136</v>
      </c>
    </row>
    <row r="486" spans="1:10">
      <c r="A486" s="1" t="s">
        <v>0</v>
      </c>
      <c r="B486" s="2"/>
      <c r="C486" s="2"/>
      <c r="D486" s="2"/>
      <c r="E486" s="2"/>
      <c r="F486" s="2"/>
      <c r="G486" s="2"/>
      <c r="H486" s="2"/>
      <c r="I486" s="2"/>
      <c r="J486" s="2"/>
    </row>
    <row r="487" spans="1:10">
      <c r="A487" s="3" t="s">
        <v>1491</v>
      </c>
      <c r="B487" s="2"/>
      <c r="C487" s="2"/>
      <c r="D487" s="2"/>
      <c r="E487" s="2"/>
      <c r="F487" s="2"/>
      <c r="G487" s="2"/>
      <c r="H487" s="2"/>
      <c r="I487" s="2"/>
      <c r="J487" s="2"/>
    </row>
    <row r="488" spans="1:10">
      <c r="A488" s="103" t="s">
        <v>0</v>
      </c>
      <c r="B488" s="103" t="s">
        <v>2</v>
      </c>
      <c r="C488" s="103" t="s">
        <v>3</v>
      </c>
      <c r="D488" s="103" t="s">
        <v>4</v>
      </c>
      <c r="E488" s="103" t="s">
        <v>5</v>
      </c>
      <c r="F488" s="105" t="s">
        <v>6</v>
      </c>
      <c r="G488" s="106"/>
      <c r="H488" s="107"/>
      <c r="I488" s="103" t="s">
        <v>7</v>
      </c>
      <c r="J488" s="103" t="s">
        <v>8</v>
      </c>
    </row>
    <row r="489" spans="1:10">
      <c r="A489" s="104"/>
      <c r="B489" s="104"/>
      <c r="C489" s="104"/>
      <c r="D489" s="104"/>
      <c r="E489" s="104"/>
      <c r="F489" s="46" t="s">
        <v>9</v>
      </c>
      <c r="G489" s="46" t="s">
        <v>10</v>
      </c>
      <c r="H489" s="46" t="s">
        <v>11</v>
      </c>
      <c r="I489" s="104"/>
      <c r="J489" s="104"/>
    </row>
    <row r="490" spans="1:10">
      <c r="A490" s="23" t="s">
        <v>241</v>
      </c>
      <c r="B490" s="35"/>
      <c r="C490" s="35"/>
    </row>
    <row r="491" spans="1:10">
      <c r="A491" s="10" t="s">
        <v>15</v>
      </c>
      <c r="B491" s="3"/>
      <c r="C491" s="3"/>
    </row>
    <row r="492" spans="1:10">
      <c r="A492" s="12" t="s">
        <v>16</v>
      </c>
      <c r="B492" s="12" t="s">
        <v>17</v>
      </c>
      <c r="C492" s="12" t="s">
        <v>18</v>
      </c>
    </row>
    <row r="495" spans="1:10">
      <c r="A495" s="1" t="s">
        <v>0</v>
      </c>
      <c r="B495" s="2"/>
      <c r="C495" s="2"/>
      <c r="D495" s="2"/>
      <c r="E495" s="2"/>
      <c r="F495" s="2"/>
      <c r="G495" s="2"/>
      <c r="H495" s="2"/>
      <c r="I495" s="2"/>
      <c r="J495" s="2"/>
    </row>
    <row r="496" spans="1:10">
      <c r="A496" s="3" t="s">
        <v>1564</v>
      </c>
      <c r="B496" s="2"/>
      <c r="C496" s="2"/>
      <c r="D496" s="2"/>
      <c r="E496" s="2"/>
      <c r="F496" s="2"/>
      <c r="G496" s="2"/>
      <c r="H496" s="2"/>
      <c r="I496" s="2"/>
      <c r="J496" s="2"/>
    </row>
    <row r="497" spans="1:10">
      <c r="A497" s="103" t="s">
        <v>0</v>
      </c>
      <c r="B497" s="103" t="s">
        <v>2</v>
      </c>
      <c r="C497" s="103" t="s">
        <v>3</v>
      </c>
      <c r="D497" s="103" t="s">
        <v>4</v>
      </c>
      <c r="E497" s="103" t="s">
        <v>5</v>
      </c>
      <c r="F497" s="105" t="s">
        <v>6</v>
      </c>
      <c r="G497" s="106"/>
      <c r="H497" s="107"/>
      <c r="I497" s="103" t="s">
        <v>7</v>
      </c>
      <c r="J497" s="103" t="s">
        <v>8</v>
      </c>
    </row>
    <row r="498" spans="1:10">
      <c r="A498" s="104"/>
      <c r="B498" s="104"/>
      <c r="C498" s="104"/>
      <c r="D498" s="104"/>
      <c r="E498" s="104"/>
      <c r="F498" s="46" t="s">
        <v>9</v>
      </c>
      <c r="G498" s="46" t="s">
        <v>10</v>
      </c>
      <c r="H498" s="46" t="s">
        <v>11</v>
      </c>
      <c r="I498" s="104"/>
      <c r="J498" s="104"/>
    </row>
    <row r="499" spans="1:10">
      <c r="A499" s="5" t="s">
        <v>1590</v>
      </c>
      <c r="B499" s="6">
        <v>44851.740865196756</v>
      </c>
      <c r="C499" s="5" t="s">
        <v>118</v>
      </c>
      <c r="D499" s="11">
        <v>2972427378</v>
      </c>
      <c r="E499" s="5" t="s">
        <v>73</v>
      </c>
      <c r="H499" s="9">
        <v>1656</v>
      </c>
      <c r="I499" s="5" t="s">
        <v>22</v>
      </c>
      <c r="J499" s="5" t="s">
        <v>121</v>
      </c>
    </row>
    <row r="500" spans="1:10">
      <c r="A500" s="5" t="s">
        <v>1590</v>
      </c>
      <c r="B500" s="6">
        <v>44851.740865196756</v>
      </c>
      <c r="C500" s="5" t="s">
        <v>118</v>
      </c>
      <c r="D500" s="13">
        <v>17550362248</v>
      </c>
      <c r="E500" s="8" t="s">
        <v>119</v>
      </c>
      <c r="H500" s="9">
        <v>5385.85</v>
      </c>
      <c r="I500" s="5" t="s">
        <v>22</v>
      </c>
      <c r="J500" s="5" t="s">
        <v>120</v>
      </c>
    </row>
    <row r="501" spans="1:10">
      <c r="A501" s="5" t="s">
        <v>1590</v>
      </c>
      <c r="B501" s="6">
        <v>44851.740865196756</v>
      </c>
      <c r="C501" s="5" t="s">
        <v>118</v>
      </c>
      <c r="D501" s="11">
        <v>362547</v>
      </c>
      <c r="E501" s="8" t="s">
        <v>119</v>
      </c>
      <c r="H501" s="9">
        <v>30346.26</v>
      </c>
      <c r="I501" s="5" t="s">
        <v>22</v>
      </c>
      <c r="J501" s="5" t="s">
        <v>120</v>
      </c>
    </row>
    <row r="502" spans="1:10">
      <c r="A502" s="5" t="s">
        <v>1590</v>
      </c>
      <c r="B502" s="6">
        <v>44851.740865196756</v>
      </c>
      <c r="C502" s="5" t="s">
        <v>118</v>
      </c>
      <c r="D502" s="11"/>
      <c r="E502" s="8"/>
      <c r="F502" s="9">
        <v>123297.8</v>
      </c>
      <c r="I502" s="7" t="s">
        <v>9</v>
      </c>
      <c r="J502" s="5" t="s">
        <v>120</v>
      </c>
    </row>
    <row r="503" spans="1:10">
      <c r="A503" s="5" t="s">
        <v>1590</v>
      </c>
      <c r="B503" s="6">
        <v>44851.740865196756</v>
      </c>
      <c r="C503" s="5" t="s">
        <v>118</v>
      </c>
      <c r="D503" s="11"/>
      <c r="E503" s="8"/>
      <c r="F503" s="9">
        <v>29786.1</v>
      </c>
      <c r="I503" s="7" t="s">
        <v>9</v>
      </c>
      <c r="J503" s="5" t="s">
        <v>239</v>
      </c>
    </row>
    <row r="504" spans="1:10">
      <c r="A504" s="5" t="s">
        <v>1590</v>
      </c>
      <c r="B504" s="6">
        <v>44851.740865196756</v>
      </c>
      <c r="C504" s="5" t="s">
        <v>118</v>
      </c>
      <c r="D504" s="11"/>
      <c r="E504" s="8"/>
      <c r="F504" s="9">
        <v>2243.5</v>
      </c>
      <c r="I504" s="7" t="s">
        <v>9</v>
      </c>
      <c r="J504" s="5" t="s">
        <v>238</v>
      </c>
    </row>
    <row r="505" spans="1:10">
      <c r="A505" s="5" t="s">
        <v>1590</v>
      </c>
      <c r="B505" s="6">
        <v>44851.740865196756</v>
      </c>
      <c r="C505" s="5" t="s">
        <v>118</v>
      </c>
      <c r="D505" s="11"/>
      <c r="E505" s="8"/>
      <c r="F505" s="9">
        <v>26079.1</v>
      </c>
      <c r="I505" s="7" t="s">
        <v>9</v>
      </c>
      <c r="J505" s="8" t="s">
        <v>240</v>
      </c>
    </row>
    <row r="506" spans="1:10">
      <c r="A506" s="5" t="s">
        <v>1590</v>
      </c>
      <c r="B506" s="6">
        <v>44851.740865196756</v>
      </c>
      <c r="C506" s="5" t="s">
        <v>118</v>
      </c>
      <c r="D506" s="11"/>
      <c r="E506" s="8"/>
      <c r="F506" s="9">
        <v>74719.5</v>
      </c>
      <c r="I506" s="7" t="s">
        <v>9</v>
      </c>
      <c r="J506" s="5" t="s">
        <v>121</v>
      </c>
    </row>
    <row r="507" spans="1:10">
      <c r="A507" s="10" t="s">
        <v>15</v>
      </c>
      <c r="B507" s="3"/>
      <c r="C507" s="3"/>
      <c r="D507" s="11"/>
      <c r="E507" s="8"/>
      <c r="F507" s="14">
        <f>SUM(F499:G506)</f>
        <v>256126</v>
      </c>
      <c r="H507" s="9"/>
      <c r="I507" s="7"/>
      <c r="J507" s="5"/>
    </row>
    <row r="508" spans="1:10">
      <c r="A508" s="12" t="s">
        <v>16</v>
      </c>
      <c r="B508" s="12" t="s">
        <v>17</v>
      </c>
      <c r="C508" s="12" t="s">
        <v>18</v>
      </c>
      <c r="D508" s="11"/>
      <c r="E508" s="8"/>
      <c r="H508" s="9"/>
      <c r="I508" s="7"/>
      <c r="J508" s="5"/>
    </row>
    <row r="511" spans="1:10">
      <c r="A511" s="1" t="s">
        <v>0</v>
      </c>
      <c r="B511" s="2"/>
      <c r="C511" s="2"/>
      <c r="D511" s="2"/>
      <c r="E511" s="2"/>
      <c r="F511" s="2"/>
      <c r="G511" s="2"/>
      <c r="H511" s="2"/>
      <c r="I511" s="2"/>
      <c r="J511" s="2"/>
    </row>
    <row r="512" spans="1:10">
      <c r="A512" s="3" t="s">
        <v>1603</v>
      </c>
      <c r="B512" s="2"/>
      <c r="C512" s="2"/>
      <c r="D512" s="2"/>
      <c r="E512" s="2"/>
      <c r="F512" s="2"/>
      <c r="G512" s="2"/>
      <c r="H512" s="2"/>
      <c r="I512" s="2"/>
      <c r="J512" s="2"/>
    </row>
    <row r="513" spans="1:10">
      <c r="A513" s="103" t="s">
        <v>0</v>
      </c>
      <c r="B513" s="103" t="s">
        <v>2</v>
      </c>
      <c r="C513" s="103" t="s">
        <v>3</v>
      </c>
      <c r="D513" s="103" t="s">
        <v>4</v>
      </c>
      <c r="E513" s="103" t="s">
        <v>5</v>
      </c>
      <c r="F513" s="105" t="s">
        <v>6</v>
      </c>
      <c r="G513" s="106"/>
      <c r="H513" s="107"/>
      <c r="I513" s="103" t="s">
        <v>7</v>
      </c>
      <c r="J513" s="103" t="s">
        <v>8</v>
      </c>
    </row>
    <row r="514" spans="1:10">
      <c r="A514" s="104"/>
      <c r="B514" s="104"/>
      <c r="C514" s="104"/>
      <c r="D514" s="104"/>
      <c r="E514" s="104"/>
      <c r="F514" s="46" t="s">
        <v>9</v>
      </c>
      <c r="G514" s="46" t="s">
        <v>10</v>
      </c>
      <c r="H514" s="46" t="s">
        <v>11</v>
      </c>
      <c r="I514" s="104"/>
      <c r="J514" s="104"/>
    </row>
    <row r="515" spans="1:10">
      <c r="A515" s="5" t="s">
        <v>1628</v>
      </c>
      <c r="B515" s="6">
        <v>44852.715588391206</v>
      </c>
      <c r="C515" s="5" t="s">
        <v>118</v>
      </c>
      <c r="D515" s="11">
        <v>380377</v>
      </c>
      <c r="E515" s="8" t="s">
        <v>119</v>
      </c>
      <c r="H515" s="9">
        <v>691.2</v>
      </c>
      <c r="I515" s="5" t="s">
        <v>22</v>
      </c>
      <c r="J515" s="5" t="s">
        <v>120</v>
      </c>
    </row>
    <row r="516" spans="1:10">
      <c r="A516" s="5" t="s">
        <v>1628</v>
      </c>
      <c r="B516" s="6">
        <v>44852.715588391206</v>
      </c>
      <c r="C516" s="5" t="s">
        <v>118</v>
      </c>
      <c r="D516" s="11"/>
      <c r="E516" s="8"/>
      <c r="F516" s="9">
        <v>15170.6</v>
      </c>
      <c r="I516" s="7" t="s">
        <v>9</v>
      </c>
      <c r="J516" s="5" t="s">
        <v>120</v>
      </c>
    </row>
    <row r="517" spans="1:10">
      <c r="A517" s="5" t="s">
        <v>1628</v>
      </c>
      <c r="B517" s="6">
        <v>44852.715588391206</v>
      </c>
      <c r="C517" s="5" t="s">
        <v>118</v>
      </c>
      <c r="D517" s="11"/>
      <c r="E517" s="8"/>
      <c r="F517" s="9">
        <v>12533.3</v>
      </c>
      <c r="I517" s="7" t="s">
        <v>9</v>
      </c>
      <c r="J517" s="5" t="s">
        <v>239</v>
      </c>
    </row>
    <row r="518" spans="1:10">
      <c r="A518" s="5" t="s">
        <v>1628</v>
      </c>
      <c r="B518" s="6">
        <v>44852.715588391206</v>
      </c>
      <c r="C518" s="5" t="s">
        <v>118</v>
      </c>
      <c r="D518" s="11"/>
      <c r="E518" s="8"/>
      <c r="F518" s="9">
        <v>2651.7</v>
      </c>
      <c r="I518" s="7" t="s">
        <v>9</v>
      </c>
      <c r="J518" s="8" t="s">
        <v>240</v>
      </c>
    </row>
    <row r="519" spans="1:10">
      <c r="A519" s="10" t="s">
        <v>15</v>
      </c>
      <c r="B519" s="3"/>
      <c r="C519" s="3"/>
      <c r="D519" s="11"/>
      <c r="E519" s="8"/>
      <c r="F519" s="102">
        <f>SUM(F515:G518)</f>
        <v>30355.600000000002</v>
      </c>
      <c r="G519" s="5"/>
      <c r="H519" s="9"/>
      <c r="I519" s="5"/>
      <c r="J519" s="7"/>
    </row>
    <row r="520" spans="1:10">
      <c r="A520" s="12" t="s">
        <v>16</v>
      </c>
      <c r="B520" s="12" t="s">
        <v>17</v>
      </c>
      <c r="C520" s="12" t="s">
        <v>18</v>
      </c>
      <c r="D520" s="11"/>
      <c r="E520" s="8"/>
      <c r="F520" s="7"/>
      <c r="G520" s="5"/>
      <c r="H520" s="9"/>
      <c r="I520" s="5"/>
      <c r="J520" s="7"/>
    </row>
    <row r="521" spans="1:10">
      <c r="A521" s="5"/>
      <c r="B521" s="6"/>
      <c r="C521" s="5"/>
      <c r="D521" s="11"/>
      <c r="E521" s="8"/>
      <c r="F521" s="7"/>
      <c r="G521" s="5"/>
      <c r="H521" s="9"/>
      <c r="I521" s="5"/>
      <c r="J521" s="7"/>
    </row>
  </sheetData>
  <mergeCells count="312">
    <mergeCell ref="A450:A451"/>
    <mergeCell ref="B450:B451"/>
    <mergeCell ref="C450:C451"/>
    <mergeCell ref="D450:D451"/>
    <mergeCell ref="E450:E451"/>
    <mergeCell ref="F450:H450"/>
    <mergeCell ref="I450:I451"/>
    <mergeCell ref="J450:J451"/>
    <mergeCell ref="I497:I498"/>
    <mergeCell ref="J497:J498"/>
    <mergeCell ref="A497:A498"/>
    <mergeCell ref="B497:B498"/>
    <mergeCell ref="C497:C498"/>
    <mergeCell ref="D497:D498"/>
    <mergeCell ref="E497:E498"/>
    <mergeCell ref="F497:H497"/>
    <mergeCell ref="I476:I477"/>
    <mergeCell ref="J476:J477"/>
    <mergeCell ref="A476:A477"/>
    <mergeCell ref="B476:B477"/>
    <mergeCell ref="C476:C477"/>
    <mergeCell ref="D476:D477"/>
    <mergeCell ref="E476:E477"/>
    <mergeCell ref="F476:H476"/>
    <mergeCell ref="I422:I423"/>
    <mergeCell ref="J422:J423"/>
    <mergeCell ref="A422:A423"/>
    <mergeCell ref="B422:B423"/>
    <mergeCell ref="C422:C423"/>
    <mergeCell ref="D422:D423"/>
    <mergeCell ref="E422:E423"/>
    <mergeCell ref="F422:H422"/>
    <mergeCell ref="A463:A464"/>
    <mergeCell ref="B463:B464"/>
    <mergeCell ref="C463:C464"/>
    <mergeCell ref="D463:D464"/>
    <mergeCell ref="E463:E464"/>
    <mergeCell ref="F463:H463"/>
    <mergeCell ref="I463:I464"/>
    <mergeCell ref="J463:J464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A402:A403"/>
    <mergeCell ref="B402:B403"/>
    <mergeCell ref="C402:C403"/>
    <mergeCell ref="D402:D403"/>
    <mergeCell ref="E402:E403"/>
    <mergeCell ref="F402:H402"/>
    <mergeCell ref="I402:I403"/>
    <mergeCell ref="J402:J403"/>
    <mergeCell ref="A413:A414"/>
    <mergeCell ref="B413:B414"/>
    <mergeCell ref="C413:C414"/>
    <mergeCell ref="D413:D414"/>
    <mergeCell ref="E413:E414"/>
    <mergeCell ref="F413:H413"/>
    <mergeCell ref="I413:I414"/>
    <mergeCell ref="J413:J414"/>
    <mergeCell ref="I285:I286"/>
    <mergeCell ref="J285:J286"/>
    <mergeCell ref="A285:A286"/>
    <mergeCell ref="B285:B286"/>
    <mergeCell ref="C285:C286"/>
    <mergeCell ref="D285:D286"/>
    <mergeCell ref="E285:E286"/>
    <mergeCell ref="F285:H285"/>
    <mergeCell ref="A366:A367"/>
    <mergeCell ref="B366:B367"/>
    <mergeCell ref="C366:C367"/>
    <mergeCell ref="D366:D367"/>
    <mergeCell ref="E366:E367"/>
    <mergeCell ref="F366:H366"/>
    <mergeCell ref="I366:I367"/>
    <mergeCell ref="J366:J367"/>
    <mergeCell ref="A326:A327"/>
    <mergeCell ref="B326:B327"/>
    <mergeCell ref="C326:C327"/>
    <mergeCell ref="D326:D327"/>
    <mergeCell ref="E326:E327"/>
    <mergeCell ref="F326:H326"/>
    <mergeCell ref="I326:I327"/>
    <mergeCell ref="J326:J327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I211:I212"/>
    <mergeCell ref="J211:J212"/>
    <mergeCell ref="A211:A212"/>
    <mergeCell ref="B211:B212"/>
    <mergeCell ref="C211:C212"/>
    <mergeCell ref="D211:D212"/>
    <mergeCell ref="E211:E212"/>
    <mergeCell ref="F211:H211"/>
    <mergeCell ref="F198:H198"/>
    <mergeCell ref="I198:I199"/>
    <mergeCell ref="J198:J199"/>
    <mergeCell ref="A198:A199"/>
    <mergeCell ref="F159:H159"/>
    <mergeCell ref="I159:I160"/>
    <mergeCell ref="J159:J160"/>
    <mergeCell ref="A159:A160"/>
    <mergeCell ref="B159:B160"/>
    <mergeCell ref="C159:C160"/>
    <mergeCell ref="D159:D160"/>
    <mergeCell ref="E159:E160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J171:J172"/>
    <mergeCell ref="F171:H171"/>
    <mergeCell ref="B198:B199"/>
    <mergeCell ref="C198:C199"/>
    <mergeCell ref="D198:D199"/>
    <mergeCell ref="E198:E199"/>
    <mergeCell ref="A171:A172"/>
    <mergeCell ref="B171:B172"/>
    <mergeCell ref="C171:C172"/>
    <mergeCell ref="D171:D172"/>
    <mergeCell ref="E171:E172"/>
    <mergeCell ref="I3:I4"/>
    <mergeCell ref="J3:J4"/>
    <mergeCell ref="A3:A4"/>
    <mergeCell ref="B3:B4"/>
    <mergeCell ref="C3:C4"/>
    <mergeCell ref="D3:D4"/>
    <mergeCell ref="E3:E4"/>
    <mergeCell ref="F3:H3"/>
    <mergeCell ref="F67:H67"/>
    <mergeCell ref="I67:I68"/>
    <mergeCell ref="J67:J68"/>
    <mergeCell ref="A67:A68"/>
    <mergeCell ref="B67:B68"/>
    <mergeCell ref="C67:C68"/>
    <mergeCell ref="D67:D68"/>
    <mergeCell ref="E67:E68"/>
    <mergeCell ref="F18:H18"/>
    <mergeCell ref="I18:I19"/>
    <mergeCell ref="J18:J19"/>
    <mergeCell ref="A30:A31"/>
    <mergeCell ref="A18:A19"/>
    <mergeCell ref="B18:B19"/>
    <mergeCell ref="C18:C19"/>
    <mergeCell ref="D18:D19"/>
    <mergeCell ref="E18:E19"/>
    <mergeCell ref="I171:I172"/>
    <mergeCell ref="F121:H121"/>
    <mergeCell ref="I121:I122"/>
    <mergeCell ref="F134:H134"/>
    <mergeCell ref="I134:I135"/>
    <mergeCell ref="F30:H30"/>
    <mergeCell ref="I30:I31"/>
    <mergeCell ref="A121:A122"/>
    <mergeCell ref="B121:B122"/>
    <mergeCell ref="C121:C122"/>
    <mergeCell ref="D121:D122"/>
    <mergeCell ref="E121:E122"/>
    <mergeCell ref="I53:I54"/>
    <mergeCell ref="A53:A54"/>
    <mergeCell ref="B53:B54"/>
    <mergeCell ref="C53:C54"/>
    <mergeCell ref="D53:D54"/>
    <mergeCell ref="E53:E54"/>
    <mergeCell ref="F53:H53"/>
    <mergeCell ref="B30:B31"/>
    <mergeCell ref="C30:C31"/>
    <mergeCell ref="D30:D31"/>
    <mergeCell ref="E30:E31"/>
    <mergeCell ref="J30:J31"/>
    <mergeCell ref="A112:A113"/>
    <mergeCell ref="B112:B113"/>
    <mergeCell ref="C112:C113"/>
    <mergeCell ref="D112:D113"/>
    <mergeCell ref="E112:E113"/>
    <mergeCell ref="F112:H112"/>
    <mergeCell ref="I112:I113"/>
    <mergeCell ref="J112:J113"/>
    <mergeCell ref="A96:A97"/>
    <mergeCell ref="B96:B97"/>
    <mergeCell ref="C96:C97"/>
    <mergeCell ref="D96:D97"/>
    <mergeCell ref="E96:E97"/>
    <mergeCell ref="D81:D82"/>
    <mergeCell ref="J53:J54"/>
    <mergeCell ref="F96:H96"/>
    <mergeCell ref="I96:I97"/>
    <mergeCell ref="J96:J97"/>
    <mergeCell ref="I81:I82"/>
    <mergeCell ref="J81:J82"/>
    <mergeCell ref="A81:A82"/>
    <mergeCell ref="B81:B82"/>
    <mergeCell ref="C81:C82"/>
    <mergeCell ref="E81:E82"/>
    <mergeCell ref="F81:H81"/>
    <mergeCell ref="J121:J122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J134:J135"/>
    <mergeCell ref="A134:A135"/>
    <mergeCell ref="B134:B135"/>
    <mergeCell ref="C134:C135"/>
    <mergeCell ref="D134:D135"/>
    <mergeCell ref="E134:E135"/>
    <mergeCell ref="F249:H249"/>
    <mergeCell ref="I249:I250"/>
    <mergeCell ref="J249:J250"/>
    <mergeCell ref="A249:A250"/>
    <mergeCell ref="B249:B250"/>
    <mergeCell ref="C249:C250"/>
    <mergeCell ref="D249:D250"/>
    <mergeCell ref="E249:E250"/>
    <mergeCell ref="I310:I311"/>
    <mergeCell ref="J310:J311"/>
    <mergeCell ref="A310:A311"/>
    <mergeCell ref="B310:B311"/>
    <mergeCell ref="C310:C311"/>
    <mergeCell ref="D310:D311"/>
    <mergeCell ref="E310:E311"/>
    <mergeCell ref="F310:H310"/>
    <mergeCell ref="A299:A300"/>
    <mergeCell ref="B299:B300"/>
    <mergeCell ref="C299:C300"/>
    <mergeCell ref="D299:D300"/>
    <mergeCell ref="E299:E300"/>
    <mergeCell ref="F299:H299"/>
    <mergeCell ref="I299:I300"/>
    <mergeCell ref="J299:J300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A391:A392"/>
    <mergeCell ref="B391:B392"/>
    <mergeCell ref="C391:C392"/>
    <mergeCell ref="D391:D392"/>
    <mergeCell ref="E391:E392"/>
    <mergeCell ref="F391:H391"/>
    <mergeCell ref="I391:I392"/>
    <mergeCell ref="J391:J392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A488:A489"/>
    <mergeCell ref="B488:B489"/>
    <mergeCell ref="C488:C489"/>
    <mergeCell ref="D488:D489"/>
    <mergeCell ref="E488:E489"/>
    <mergeCell ref="F488:H488"/>
    <mergeCell ref="I488:I489"/>
    <mergeCell ref="J488:J489"/>
    <mergeCell ref="A513:A514"/>
    <mergeCell ref="B513:B514"/>
    <mergeCell ref="C513:C514"/>
    <mergeCell ref="D513:D514"/>
    <mergeCell ref="E513:E514"/>
    <mergeCell ref="F513:H513"/>
    <mergeCell ref="I513:I514"/>
    <mergeCell ref="J513:J514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0379-3DBB-469C-B305-A03B95F80F08}">
  <sheetPr>
    <tabColor theme="9"/>
  </sheetPr>
  <dimension ref="A1:J372"/>
  <sheetViews>
    <sheetView topLeftCell="A355" zoomScaleNormal="100" workbookViewId="0">
      <selection activeCell="D364" sqref="D364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122</v>
      </c>
      <c r="B5" s="6">
        <v>44805.800819594908</v>
      </c>
      <c r="C5" s="5" t="s">
        <v>123</v>
      </c>
      <c r="D5" s="11"/>
      <c r="E5" s="8"/>
      <c r="F5" s="9">
        <v>8226.43</v>
      </c>
      <c r="I5" s="7" t="s">
        <v>9</v>
      </c>
      <c r="J5" s="5" t="s">
        <v>123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111734583</v>
      </c>
      <c r="E7" s="21">
        <v>111734725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242</v>
      </c>
      <c r="B14" s="6">
        <v>44806.777611111109</v>
      </c>
      <c r="C14" s="5" t="s">
        <v>123</v>
      </c>
      <c r="D14" s="11"/>
      <c r="E14" s="8"/>
      <c r="F14" s="9">
        <v>2697.08</v>
      </c>
      <c r="I14" s="7" t="s">
        <v>9</v>
      </c>
      <c r="J14" s="5" t="s">
        <v>123</v>
      </c>
    </row>
    <row r="15" spans="1:10">
      <c r="A15" s="5" t="s">
        <v>242</v>
      </c>
      <c r="B15" s="6">
        <v>44806.777611111109</v>
      </c>
      <c r="C15" s="5" t="s">
        <v>123</v>
      </c>
      <c r="D15" s="11"/>
      <c r="E15" s="8"/>
      <c r="H15" s="9">
        <v>61.75</v>
      </c>
      <c r="I15" s="5" t="s">
        <v>33</v>
      </c>
      <c r="J15" s="5" t="s">
        <v>123</v>
      </c>
    </row>
    <row r="16" spans="1:10">
      <c r="A16" s="10" t="s">
        <v>15</v>
      </c>
      <c r="B16" s="3"/>
      <c r="C16" s="3"/>
      <c r="D16" s="11"/>
      <c r="E16" s="8"/>
      <c r="G16" s="9"/>
      <c r="I16" s="7"/>
      <c r="J16" s="8"/>
    </row>
    <row r="17" spans="1:10" ht="15.75">
      <c r="A17" s="12" t="s">
        <v>16</v>
      </c>
      <c r="B17" s="12" t="s">
        <v>17</v>
      </c>
      <c r="C17" s="12" t="s">
        <v>18</v>
      </c>
      <c r="D17" s="20">
        <v>111734584</v>
      </c>
      <c r="E17" s="21">
        <v>111734726</v>
      </c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5"/>
      <c r="B19" s="6"/>
      <c r="C19" s="5"/>
      <c r="D19" s="11"/>
      <c r="E19" s="8"/>
      <c r="H19" s="9"/>
      <c r="I19" s="7"/>
      <c r="J19" s="8"/>
    </row>
    <row r="20" spans="1:10">
      <c r="A20" s="1" t="s">
        <v>0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3" t="s">
        <v>159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103" t="s">
        <v>0</v>
      </c>
      <c r="B22" s="103" t="s">
        <v>2</v>
      </c>
      <c r="C22" s="103" t="s">
        <v>3</v>
      </c>
      <c r="D22" s="103" t="s">
        <v>4</v>
      </c>
      <c r="E22" s="103" t="s">
        <v>5</v>
      </c>
      <c r="F22" s="105" t="s">
        <v>6</v>
      </c>
      <c r="G22" s="106"/>
      <c r="H22" s="107"/>
      <c r="I22" s="103" t="s">
        <v>7</v>
      </c>
      <c r="J22" s="103" t="s">
        <v>8</v>
      </c>
    </row>
    <row r="23" spans="1:10">
      <c r="A23" s="104"/>
      <c r="B23" s="104"/>
      <c r="C23" s="104"/>
      <c r="D23" s="104"/>
      <c r="E23" s="104"/>
      <c r="F23" s="4" t="s">
        <v>9</v>
      </c>
      <c r="G23" s="4" t="s">
        <v>10</v>
      </c>
      <c r="H23" s="4" t="s">
        <v>11</v>
      </c>
      <c r="I23" s="104"/>
      <c r="J23" s="104"/>
    </row>
    <row r="24" spans="1:10">
      <c r="A24" s="5" t="s">
        <v>243</v>
      </c>
      <c r="B24" s="6">
        <v>44807.57996087963</v>
      </c>
      <c r="C24" s="5" t="s">
        <v>123</v>
      </c>
      <c r="D24" s="11"/>
      <c r="E24" s="8"/>
      <c r="F24" s="9">
        <v>2944.9</v>
      </c>
      <c r="I24" s="7" t="s">
        <v>9</v>
      </c>
      <c r="J24" s="5" t="s">
        <v>123</v>
      </c>
    </row>
    <row r="25" spans="1:10">
      <c r="A25" s="10" t="s">
        <v>15</v>
      </c>
      <c r="B25" s="3"/>
      <c r="C25" s="3"/>
      <c r="D25" s="11"/>
      <c r="E25" s="8"/>
      <c r="G25" s="9"/>
      <c r="I25" s="7"/>
      <c r="J25" s="8"/>
    </row>
    <row r="26" spans="1:10" ht="15.75">
      <c r="A26" s="12" t="s">
        <v>16</v>
      </c>
      <c r="B26" s="12" t="s">
        <v>17</v>
      </c>
      <c r="C26" s="12" t="s">
        <v>18</v>
      </c>
      <c r="D26" s="20">
        <v>111764754</v>
      </c>
      <c r="E26" s="21">
        <v>111764933</v>
      </c>
      <c r="H26" s="9"/>
      <c r="I26" s="7"/>
      <c r="J26" s="8"/>
    </row>
    <row r="29" spans="1:10">
      <c r="A29" s="1" t="s">
        <v>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3" t="s">
        <v>260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27" t="s">
        <v>0</v>
      </c>
      <c r="B31" s="27" t="s">
        <v>2</v>
      </c>
      <c r="C31" s="27" t="s">
        <v>3</v>
      </c>
      <c r="D31" s="27" t="s">
        <v>4</v>
      </c>
      <c r="E31" s="27" t="s">
        <v>5</v>
      </c>
      <c r="F31" s="29" t="s">
        <v>6</v>
      </c>
      <c r="G31" s="30"/>
      <c r="H31" s="31"/>
      <c r="I31" s="27" t="s">
        <v>7</v>
      </c>
      <c r="J31" s="27" t="s">
        <v>8</v>
      </c>
    </row>
    <row r="32" spans="1:10">
      <c r="A32" s="28"/>
      <c r="B32" s="28"/>
      <c r="C32" s="28"/>
      <c r="D32" s="28"/>
      <c r="E32" s="28"/>
      <c r="F32" s="4" t="s">
        <v>9</v>
      </c>
      <c r="G32" s="4" t="s">
        <v>10</v>
      </c>
      <c r="H32" s="4" t="s">
        <v>11</v>
      </c>
      <c r="I32" s="28"/>
      <c r="J32" s="28"/>
    </row>
    <row r="33" spans="1:10">
      <c r="A33" s="5" t="s">
        <v>293</v>
      </c>
      <c r="B33" s="6">
        <v>44809.774725752315</v>
      </c>
      <c r="C33" s="5" t="s">
        <v>123</v>
      </c>
      <c r="D33" s="11"/>
      <c r="E33" s="8"/>
      <c r="F33" s="9">
        <v>8101.31</v>
      </c>
      <c r="I33" s="7" t="s">
        <v>9</v>
      </c>
      <c r="J33" s="5" t="s">
        <v>123</v>
      </c>
    </row>
    <row r="34" spans="1:10">
      <c r="A34" s="10" t="s">
        <v>15</v>
      </c>
      <c r="B34" s="3"/>
      <c r="C34" s="3"/>
      <c r="D34" s="11"/>
      <c r="E34" s="8"/>
      <c r="H34" s="9"/>
      <c r="I34" s="7"/>
      <c r="J34" s="5"/>
    </row>
    <row r="35" spans="1:10" ht="15.75">
      <c r="A35" s="12" t="s">
        <v>16</v>
      </c>
      <c r="B35" s="12" t="s">
        <v>17</v>
      </c>
      <c r="C35" s="12" t="s">
        <v>18</v>
      </c>
      <c r="D35" s="20">
        <v>111766495</v>
      </c>
      <c r="E35" s="21">
        <v>111766687</v>
      </c>
      <c r="H35" s="9"/>
      <c r="I35" s="7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312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3" t="s">
        <v>0</v>
      </c>
      <c r="B40" s="103" t="s">
        <v>2</v>
      </c>
      <c r="C40" s="103" t="s">
        <v>3</v>
      </c>
      <c r="D40" s="103" t="s">
        <v>4</v>
      </c>
      <c r="E40" s="103" t="s">
        <v>5</v>
      </c>
      <c r="F40" s="105" t="s">
        <v>6</v>
      </c>
      <c r="G40" s="106"/>
      <c r="H40" s="107"/>
      <c r="I40" s="103" t="s">
        <v>7</v>
      </c>
      <c r="J40" s="103" t="s">
        <v>8</v>
      </c>
    </row>
    <row r="41" spans="1:10">
      <c r="A41" s="104"/>
      <c r="B41" s="104"/>
      <c r="C41" s="104"/>
      <c r="D41" s="104"/>
      <c r="E41" s="104"/>
      <c r="F41" s="46" t="s">
        <v>9</v>
      </c>
      <c r="G41" s="46" t="s">
        <v>10</v>
      </c>
      <c r="H41" s="46" t="s">
        <v>11</v>
      </c>
      <c r="I41" s="104"/>
      <c r="J41" s="104"/>
    </row>
    <row r="42" spans="1:10">
      <c r="A42" s="5" t="s">
        <v>340</v>
      </c>
      <c r="B42" s="6">
        <v>44810.775055219907</v>
      </c>
      <c r="C42" s="5" t="s">
        <v>123</v>
      </c>
      <c r="D42" s="11"/>
      <c r="E42" s="8"/>
      <c r="F42" s="9">
        <v>6077.45</v>
      </c>
      <c r="I42" s="7" t="s">
        <v>9</v>
      </c>
      <c r="J42" s="5" t="s">
        <v>123</v>
      </c>
    </row>
    <row r="43" spans="1:10">
      <c r="A43" s="10" t="s">
        <v>15</v>
      </c>
      <c r="B43" s="3"/>
      <c r="C43" s="3"/>
      <c r="D43" s="11"/>
      <c r="E43" s="8"/>
      <c r="F43" s="9"/>
      <c r="I43" s="7"/>
      <c r="J43" s="5"/>
    </row>
    <row r="44" spans="1:10" ht="15.75">
      <c r="A44" s="12" t="s">
        <v>16</v>
      </c>
      <c r="B44" s="12" t="s">
        <v>17</v>
      </c>
      <c r="C44" s="12" t="s">
        <v>18</v>
      </c>
      <c r="D44" s="20">
        <v>111768164</v>
      </c>
      <c r="E44" s="21">
        <v>111768322</v>
      </c>
      <c r="F44" s="9"/>
      <c r="I44" s="7"/>
      <c r="J44" s="5"/>
    </row>
    <row r="47" spans="1:10">
      <c r="A47" s="1" t="s">
        <v>0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3" t="s">
        <v>357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103" t="s">
        <v>0</v>
      </c>
      <c r="B49" s="103" t="s">
        <v>2</v>
      </c>
      <c r="C49" s="103" t="s">
        <v>3</v>
      </c>
      <c r="D49" s="103" t="s">
        <v>4</v>
      </c>
      <c r="E49" s="103" t="s">
        <v>5</v>
      </c>
      <c r="F49" s="105" t="s">
        <v>6</v>
      </c>
      <c r="G49" s="106"/>
      <c r="H49" s="107"/>
      <c r="I49" s="103" t="s">
        <v>7</v>
      </c>
      <c r="J49" s="103" t="s">
        <v>8</v>
      </c>
    </row>
    <row r="50" spans="1:10">
      <c r="A50" s="104"/>
      <c r="B50" s="104"/>
      <c r="C50" s="104"/>
      <c r="D50" s="104"/>
      <c r="E50" s="104"/>
      <c r="F50" s="46" t="s">
        <v>9</v>
      </c>
      <c r="G50" s="46" t="s">
        <v>10</v>
      </c>
      <c r="H50" s="46" t="s">
        <v>11</v>
      </c>
      <c r="I50" s="104"/>
      <c r="J50" s="104"/>
    </row>
    <row r="51" spans="1:10">
      <c r="A51" s="5" t="s">
        <v>384</v>
      </c>
      <c r="B51" s="6">
        <v>44811.779522349534</v>
      </c>
      <c r="C51" s="5" t="s">
        <v>123</v>
      </c>
      <c r="D51" s="11"/>
      <c r="E51" s="8"/>
      <c r="F51" s="9">
        <v>3999.15</v>
      </c>
      <c r="I51" s="7" t="s">
        <v>9</v>
      </c>
      <c r="J51" s="5" t="s">
        <v>123</v>
      </c>
    </row>
    <row r="52" spans="1:10">
      <c r="A52" s="10" t="s">
        <v>15</v>
      </c>
      <c r="B52" s="3"/>
      <c r="C52" s="3"/>
      <c r="D52" s="11"/>
      <c r="E52" s="8"/>
      <c r="H52" s="9"/>
      <c r="I52" s="7"/>
      <c r="J52" s="8"/>
    </row>
    <row r="53" spans="1:10" ht="15.75">
      <c r="A53" s="12" t="s">
        <v>16</v>
      </c>
      <c r="B53" s="12" t="s">
        <v>17</v>
      </c>
      <c r="C53" s="12" t="s">
        <v>18</v>
      </c>
      <c r="D53" s="20">
        <v>111784082</v>
      </c>
      <c r="E53" s="21">
        <v>111784121</v>
      </c>
      <c r="H53" s="9"/>
      <c r="I53" s="7"/>
      <c r="J53" s="8"/>
    </row>
    <row r="56" spans="1:10">
      <c r="A56" s="1" t="s">
        <v>0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3" t="s">
        <v>399</v>
      </c>
      <c r="B57" s="2"/>
      <c r="C57" s="2"/>
      <c r="D57" s="2"/>
      <c r="E57" s="2"/>
      <c r="F57" s="2"/>
      <c r="G57" s="2"/>
      <c r="H57" s="2"/>
      <c r="I57" s="2"/>
      <c r="J57" s="2"/>
    </row>
    <row r="58" spans="1:10">
      <c r="A58" s="103" t="s">
        <v>0</v>
      </c>
      <c r="B58" s="103" t="s">
        <v>2</v>
      </c>
      <c r="C58" s="103" t="s">
        <v>3</v>
      </c>
      <c r="D58" s="103" t="s">
        <v>4</v>
      </c>
      <c r="E58" s="103" t="s">
        <v>5</v>
      </c>
      <c r="F58" s="105" t="s">
        <v>6</v>
      </c>
      <c r="G58" s="106"/>
      <c r="H58" s="107"/>
      <c r="I58" s="103" t="s">
        <v>7</v>
      </c>
      <c r="J58" s="103" t="s">
        <v>8</v>
      </c>
    </row>
    <row r="59" spans="1:10">
      <c r="A59" s="104"/>
      <c r="B59" s="104"/>
      <c r="C59" s="104"/>
      <c r="D59" s="104"/>
      <c r="E59" s="104"/>
      <c r="F59" s="46" t="s">
        <v>9</v>
      </c>
      <c r="G59" s="46" t="s">
        <v>10</v>
      </c>
      <c r="H59" s="46" t="s">
        <v>11</v>
      </c>
      <c r="I59" s="104"/>
      <c r="J59" s="104"/>
    </row>
    <row r="60" spans="1:10">
      <c r="A60" s="5" t="s">
        <v>426</v>
      </c>
      <c r="B60" s="6">
        <v>44812.774369965278</v>
      </c>
      <c r="C60" s="5" t="s">
        <v>123</v>
      </c>
      <c r="D60" s="11"/>
      <c r="E60" s="8"/>
      <c r="F60" s="9">
        <v>6822.42</v>
      </c>
      <c r="I60" s="7" t="s">
        <v>9</v>
      </c>
      <c r="J60" s="5" t="s">
        <v>123</v>
      </c>
    </row>
    <row r="61" spans="1:10">
      <c r="A61" s="10" t="s">
        <v>15</v>
      </c>
      <c r="B61" s="3"/>
      <c r="C61" s="3"/>
      <c r="D61" s="11"/>
      <c r="E61" s="8"/>
      <c r="H61" s="9"/>
      <c r="I61" s="7"/>
      <c r="J61" s="5"/>
    </row>
    <row r="62" spans="1:10" ht="15.75">
      <c r="A62" s="12" t="s">
        <v>16</v>
      </c>
      <c r="B62" s="12" t="s">
        <v>17</v>
      </c>
      <c r="C62" s="12" t="s">
        <v>18</v>
      </c>
      <c r="D62" s="20">
        <v>111794553</v>
      </c>
      <c r="E62" s="21">
        <v>111794683</v>
      </c>
      <c r="H62" s="9"/>
      <c r="I62" s="7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441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3" t="s">
        <v>0</v>
      </c>
      <c r="B67" s="103" t="s">
        <v>2</v>
      </c>
      <c r="C67" s="103" t="s">
        <v>3</v>
      </c>
      <c r="D67" s="103" t="s">
        <v>4</v>
      </c>
      <c r="E67" s="103" t="s">
        <v>5</v>
      </c>
      <c r="F67" s="105" t="s">
        <v>6</v>
      </c>
      <c r="G67" s="106"/>
      <c r="H67" s="107"/>
      <c r="I67" s="103" t="s">
        <v>7</v>
      </c>
      <c r="J67" s="103" t="s">
        <v>8</v>
      </c>
    </row>
    <row r="68" spans="1:10">
      <c r="A68" s="104"/>
      <c r="B68" s="104"/>
      <c r="C68" s="104"/>
      <c r="D68" s="104"/>
      <c r="E68" s="104"/>
      <c r="F68" s="46" t="s">
        <v>9</v>
      </c>
      <c r="G68" s="46" t="s">
        <v>10</v>
      </c>
      <c r="H68" s="46" t="s">
        <v>11</v>
      </c>
      <c r="I68" s="104"/>
      <c r="J68" s="104"/>
    </row>
    <row r="69" spans="1:10">
      <c r="A69" s="5" t="s">
        <v>486</v>
      </c>
      <c r="B69" s="6">
        <v>44813.774794143515</v>
      </c>
      <c r="C69" s="5" t="s">
        <v>123</v>
      </c>
      <c r="D69" s="11"/>
      <c r="E69" s="8"/>
      <c r="F69" s="9">
        <v>6424.44</v>
      </c>
      <c r="I69" s="7" t="s">
        <v>9</v>
      </c>
      <c r="J69" s="5" t="s">
        <v>123</v>
      </c>
    </row>
    <row r="70" spans="1:10">
      <c r="A70" s="10" t="s">
        <v>15</v>
      </c>
      <c r="B70" s="3"/>
      <c r="C70" s="3"/>
      <c r="D70" s="11"/>
      <c r="E70" s="8"/>
      <c r="F70" s="9"/>
      <c r="I70" s="7"/>
      <c r="J70" s="8"/>
    </row>
    <row r="71" spans="1:10" ht="15.75">
      <c r="A71" s="12" t="s">
        <v>16</v>
      </c>
      <c r="B71" s="12" t="s">
        <v>17</v>
      </c>
      <c r="C71" s="12" t="s">
        <v>18</v>
      </c>
      <c r="D71" s="20">
        <v>111794554</v>
      </c>
      <c r="E71" s="21">
        <v>111794685</v>
      </c>
      <c r="F71" s="9"/>
      <c r="I71" s="7"/>
      <c r="J71" s="8"/>
    </row>
    <row r="72" spans="1:10">
      <c r="A72" s="5"/>
      <c r="B72" s="6"/>
      <c r="C72" s="5"/>
      <c r="D72" s="11"/>
      <c r="E72" s="8"/>
      <c r="F72" s="9"/>
      <c r="I72" s="7"/>
      <c r="J72" s="8"/>
    </row>
    <row r="73" spans="1:10">
      <c r="A73" s="5"/>
      <c r="B73" s="6"/>
      <c r="C73" s="5"/>
      <c r="D73" s="11"/>
      <c r="E73" s="8"/>
      <c r="F73" s="9"/>
      <c r="I73" s="7"/>
      <c r="J73" s="8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437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3" t="s">
        <v>0</v>
      </c>
      <c r="B76" s="103" t="s">
        <v>2</v>
      </c>
      <c r="C76" s="103" t="s">
        <v>3</v>
      </c>
      <c r="D76" s="103" t="s">
        <v>4</v>
      </c>
      <c r="E76" s="103" t="s">
        <v>5</v>
      </c>
      <c r="F76" s="105" t="s">
        <v>6</v>
      </c>
      <c r="G76" s="106"/>
      <c r="H76" s="107"/>
      <c r="I76" s="103" t="s">
        <v>7</v>
      </c>
      <c r="J76" s="103" t="s">
        <v>8</v>
      </c>
    </row>
    <row r="77" spans="1:10">
      <c r="A77" s="104"/>
      <c r="B77" s="104"/>
      <c r="C77" s="104"/>
      <c r="D77" s="104"/>
      <c r="E77" s="104"/>
      <c r="F77" s="46" t="s">
        <v>9</v>
      </c>
      <c r="G77" s="46" t="s">
        <v>10</v>
      </c>
      <c r="H77" s="46" t="s">
        <v>11</v>
      </c>
      <c r="I77" s="104"/>
      <c r="J77" s="104"/>
    </row>
    <row r="78" spans="1:10">
      <c r="A78" s="5" t="s">
        <v>487</v>
      </c>
      <c r="B78" s="6">
        <v>44814.571094988423</v>
      </c>
      <c r="C78" s="5" t="s">
        <v>123</v>
      </c>
      <c r="D78" s="11"/>
      <c r="E78" s="8"/>
      <c r="F78" s="9">
        <v>8976.7000000000007</v>
      </c>
      <c r="I78" s="7" t="s">
        <v>9</v>
      </c>
      <c r="J78" s="5" t="s">
        <v>123</v>
      </c>
    </row>
    <row r="79" spans="1:10">
      <c r="A79" s="10" t="s">
        <v>15</v>
      </c>
      <c r="B79" s="3"/>
      <c r="C79" s="3"/>
      <c r="D79" s="11"/>
      <c r="E79" s="8"/>
      <c r="H79" s="9"/>
      <c r="I79" s="5"/>
      <c r="J79" s="5"/>
    </row>
    <row r="80" spans="1:10" ht="15.75">
      <c r="A80" s="12" t="s">
        <v>16</v>
      </c>
      <c r="B80" s="12" t="s">
        <v>17</v>
      </c>
      <c r="C80" s="12" t="s">
        <v>18</v>
      </c>
      <c r="D80" s="20">
        <v>111802325</v>
      </c>
      <c r="E80" s="21">
        <v>111803111</v>
      </c>
      <c r="H80" s="9"/>
      <c r="I80" s="5"/>
      <c r="J80" s="5"/>
    </row>
    <row r="83" spans="1:10">
      <c r="A83" s="1" t="s">
        <v>0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3" t="s">
        <v>504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103" t="s">
        <v>0</v>
      </c>
      <c r="B85" s="103" t="s">
        <v>2</v>
      </c>
      <c r="C85" s="103" t="s">
        <v>3</v>
      </c>
      <c r="D85" s="103" t="s">
        <v>4</v>
      </c>
      <c r="E85" s="103" t="s">
        <v>5</v>
      </c>
      <c r="F85" s="105" t="s">
        <v>6</v>
      </c>
      <c r="G85" s="106"/>
      <c r="H85" s="107"/>
      <c r="I85" s="103" t="s">
        <v>7</v>
      </c>
      <c r="J85" s="103" t="s">
        <v>8</v>
      </c>
    </row>
    <row r="86" spans="1:10">
      <c r="A86" s="104"/>
      <c r="B86" s="104"/>
      <c r="C86" s="104"/>
      <c r="D86" s="104"/>
      <c r="E86" s="104"/>
      <c r="F86" s="46" t="s">
        <v>9</v>
      </c>
      <c r="G86" s="46" t="s">
        <v>10</v>
      </c>
      <c r="H86" s="46" t="s">
        <v>11</v>
      </c>
      <c r="I86" s="104"/>
      <c r="J86" s="104"/>
    </row>
    <row r="87" spans="1:10">
      <c r="A87" s="5" t="s">
        <v>531</v>
      </c>
      <c r="B87" s="6">
        <v>44816.774744918985</v>
      </c>
      <c r="C87" s="5" t="s">
        <v>123</v>
      </c>
      <c r="D87" s="11"/>
      <c r="E87" s="8"/>
      <c r="F87" s="9">
        <v>6294.15</v>
      </c>
      <c r="I87" s="7" t="s">
        <v>9</v>
      </c>
      <c r="J87" s="5" t="s">
        <v>123</v>
      </c>
    </row>
    <row r="88" spans="1:10">
      <c r="A88" s="10" t="s">
        <v>15</v>
      </c>
      <c r="B88" s="3"/>
      <c r="C88" s="3"/>
      <c r="D88" s="11"/>
      <c r="E88" s="8"/>
      <c r="H88" s="9"/>
      <c r="I88" s="7"/>
      <c r="J88" s="8"/>
    </row>
    <row r="89" spans="1:10" ht="15.75">
      <c r="A89" s="12" t="s">
        <v>16</v>
      </c>
      <c r="B89" s="12" t="s">
        <v>17</v>
      </c>
      <c r="C89" s="12" t="s">
        <v>18</v>
      </c>
      <c r="D89" s="20">
        <v>111806220</v>
      </c>
      <c r="E89" s="21">
        <v>111806309</v>
      </c>
      <c r="H89" s="9"/>
      <c r="I89" s="7"/>
      <c r="J89" s="8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542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103" t="s">
        <v>0</v>
      </c>
      <c r="B94" s="103" t="s">
        <v>2</v>
      </c>
      <c r="C94" s="103" t="s">
        <v>3</v>
      </c>
      <c r="D94" s="103" t="s">
        <v>4</v>
      </c>
      <c r="E94" s="103" t="s">
        <v>5</v>
      </c>
      <c r="F94" s="105" t="s">
        <v>6</v>
      </c>
      <c r="G94" s="106"/>
      <c r="H94" s="107"/>
      <c r="I94" s="103" t="s">
        <v>7</v>
      </c>
      <c r="J94" s="103" t="s">
        <v>8</v>
      </c>
    </row>
    <row r="95" spans="1:10">
      <c r="A95" s="104"/>
      <c r="B95" s="104"/>
      <c r="C95" s="104"/>
      <c r="D95" s="104"/>
      <c r="E95" s="104"/>
      <c r="F95" s="46" t="s">
        <v>9</v>
      </c>
      <c r="G95" s="46" t="s">
        <v>10</v>
      </c>
      <c r="H95" s="46" t="s">
        <v>11</v>
      </c>
      <c r="I95" s="104"/>
      <c r="J95" s="104"/>
    </row>
    <row r="96" spans="1:10">
      <c r="A96" s="5" t="s">
        <v>566</v>
      </c>
      <c r="B96" s="6">
        <v>44817.777164039355</v>
      </c>
      <c r="C96" s="5" t="s">
        <v>123</v>
      </c>
      <c r="D96" s="11"/>
      <c r="E96" s="8"/>
      <c r="F96" s="9">
        <v>4267.82</v>
      </c>
      <c r="I96" s="7" t="s">
        <v>9</v>
      </c>
      <c r="J96" s="5" t="s">
        <v>123</v>
      </c>
    </row>
    <row r="97" spans="1:10">
      <c r="A97" s="10" t="s">
        <v>15</v>
      </c>
      <c r="B97" s="3"/>
      <c r="C97" s="3"/>
      <c r="D97" s="11"/>
      <c r="E97" s="8"/>
      <c r="H97" s="9"/>
      <c r="I97" s="5"/>
      <c r="J97" s="5"/>
    </row>
    <row r="98" spans="1:10" ht="15.75">
      <c r="A98" s="12" t="s">
        <v>16</v>
      </c>
      <c r="B98" s="12" t="s">
        <v>17</v>
      </c>
      <c r="C98" s="12" t="s">
        <v>18</v>
      </c>
      <c r="D98" s="20">
        <v>111808254</v>
      </c>
      <c r="E98" s="21">
        <v>111808331</v>
      </c>
      <c r="H98" s="9"/>
      <c r="I98" s="5"/>
      <c r="J98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573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103" t="s">
        <v>0</v>
      </c>
      <c r="B103" s="103" t="s">
        <v>2</v>
      </c>
      <c r="C103" s="103" t="s">
        <v>3</v>
      </c>
      <c r="D103" s="103" t="s">
        <v>4</v>
      </c>
      <c r="E103" s="103" t="s">
        <v>5</v>
      </c>
      <c r="F103" s="105" t="s">
        <v>6</v>
      </c>
      <c r="G103" s="106"/>
      <c r="H103" s="107"/>
      <c r="I103" s="103" t="s">
        <v>7</v>
      </c>
      <c r="J103" s="103" t="s">
        <v>8</v>
      </c>
    </row>
    <row r="104" spans="1:10">
      <c r="A104" s="104"/>
      <c r="B104" s="104"/>
      <c r="C104" s="104"/>
      <c r="D104" s="104"/>
      <c r="E104" s="104"/>
      <c r="F104" s="46" t="s">
        <v>9</v>
      </c>
      <c r="G104" s="46" t="s">
        <v>10</v>
      </c>
      <c r="H104" s="46" t="s">
        <v>11</v>
      </c>
      <c r="I104" s="104"/>
      <c r="J104" s="104"/>
    </row>
    <row r="105" spans="1:10">
      <c r="A105" s="5" t="s">
        <v>596</v>
      </c>
      <c r="B105" s="6">
        <v>44818.774647858794</v>
      </c>
      <c r="C105" s="5" t="s">
        <v>123</v>
      </c>
      <c r="D105" s="11"/>
      <c r="E105" s="8"/>
      <c r="F105" s="9">
        <v>4899.78</v>
      </c>
      <c r="I105" s="7" t="s">
        <v>9</v>
      </c>
      <c r="J105" s="5" t="s">
        <v>123</v>
      </c>
    </row>
    <row r="106" spans="1:10">
      <c r="A106" s="10" t="s">
        <v>15</v>
      </c>
      <c r="B106" s="3"/>
      <c r="C106" s="3"/>
      <c r="D106" s="11"/>
      <c r="E106" s="8"/>
      <c r="H106" s="9"/>
      <c r="I106" s="7"/>
      <c r="J106" s="5"/>
    </row>
    <row r="107" spans="1:10" ht="15.75">
      <c r="A107" s="12" t="s">
        <v>16</v>
      </c>
      <c r="B107" s="12" t="s">
        <v>17</v>
      </c>
      <c r="C107" s="12" t="s">
        <v>18</v>
      </c>
      <c r="D107" s="20">
        <v>111820423</v>
      </c>
      <c r="E107" s="21">
        <v>111822397</v>
      </c>
      <c r="H107" s="9"/>
      <c r="I107" s="7"/>
      <c r="J107" s="5"/>
    </row>
    <row r="110" spans="1:10">
      <c r="A110" s="1" t="s">
        <v>0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3" t="s">
        <v>606</v>
      </c>
      <c r="B111" s="2"/>
      <c r="C111" s="2"/>
      <c r="D111" s="2"/>
      <c r="E111" s="2"/>
      <c r="F111" s="2"/>
      <c r="G111" s="2"/>
      <c r="H111" s="2"/>
      <c r="I111" s="2"/>
      <c r="J111" s="2"/>
    </row>
    <row r="112" spans="1:10">
      <c r="A112" s="103" t="s">
        <v>0</v>
      </c>
      <c r="B112" s="103" t="s">
        <v>2</v>
      </c>
      <c r="C112" s="103" t="s">
        <v>3</v>
      </c>
      <c r="D112" s="103" t="s">
        <v>4</v>
      </c>
      <c r="E112" s="103" t="s">
        <v>5</v>
      </c>
      <c r="F112" s="105" t="s">
        <v>6</v>
      </c>
      <c r="G112" s="106"/>
      <c r="H112" s="107"/>
      <c r="I112" s="103" t="s">
        <v>7</v>
      </c>
      <c r="J112" s="103" t="s">
        <v>8</v>
      </c>
    </row>
    <row r="113" spans="1:10">
      <c r="A113" s="104"/>
      <c r="B113" s="104"/>
      <c r="C113" s="104"/>
      <c r="D113" s="104"/>
      <c r="E113" s="104"/>
      <c r="F113" s="46" t="s">
        <v>9</v>
      </c>
      <c r="G113" s="46" t="s">
        <v>10</v>
      </c>
      <c r="H113" s="46" t="s">
        <v>11</v>
      </c>
      <c r="I113" s="104"/>
      <c r="J113" s="104"/>
    </row>
    <row r="114" spans="1:10">
      <c r="A114" s="5" t="s">
        <v>631</v>
      </c>
      <c r="B114" s="6">
        <v>44819.773885706018</v>
      </c>
      <c r="C114" s="5" t="s">
        <v>123</v>
      </c>
      <c r="D114" s="11"/>
      <c r="E114" s="8"/>
      <c r="F114" s="9">
        <v>4902.37</v>
      </c>
      <c r="I114" s="7" t="s">
        <v>9</v>
      </c>
      <c r="J114" s="5" t="s">
        <v>123</v>
      </c>
    </row>
    <row r="115" spans="1:10">
      <c r="A115" s="10" t="s">
        <v>15</v>
      </c>
      <c r="B115" s="3"/>
      <c r="C115" s="3"/>
      <c r="D115" s="11"/>
      <c r="E115" s="8"/>
      <c r="F115" s="62"/>
      <c r="H115" s="9"/>
      <c r="I115" s="7"/>
      <c r="J115" s="8"/>
    </row>
    <row r="116" spans="1:10" ht="15.75">
      <c r="A116" s="12" t="s">
        <v>16</v>
      </c>
      <c r="B116" s="12" t="s">
        <v>17</v>
      </c>
      <c r="C116" s="12" t="s">
        <v>18</v>
      </c>
      <c r="D116" s="20">
        <v>111832719</v>
      </c>
      <c r="E116" s="21">
        <v>111833651</v>
      </c>
      <c r="H116" s="9"/>
      <c r="I116" s="7"/>
      <c r="J116" s="8"/>
    </row>
    <row r="119" spans="1:10">
      <c r="A119" s="1" t="s">
        <v>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3" t="s">
        <v>650</v>
      </c>
      <c r="B120" s="2"/>
      <c r="C120" s="2"/>
      <c r="D120" s="2"/>
      <c r="E120" s="2"/>
      <c r="F120" s="2"/>
      <c r="G120" s="2"/>
      <c r="H120" s="2"/>
      <c r="I120" s="2"/>
      <c r="J120" s="2"/>
    </row>
    <row r="121" spans="1:10">
      <c r="A121" s="103" t="s">
        <v>0</v>
      </c>
      <c r="B121" s="103" t="s">
        <v>2</v>
      </c>
      <c r="C121" s="103" t="s">
        <v>3</v>
      </c>
      <c r="D121" s="103" t="s">
        <v>4</v>
      </c>
      <c r="E121" s="103" t="s">
        <v>5</v>
      </c>
      <c r="F121" s="105" t="s">
        <v>6</v>
      </c>
      <c r="G121" s="106"/>
      <c r="H121" s="107"/>
      <c r="I121" s="103" t="s">
        <v>7</v>
      </c>
      <c r="J121" s="103" t="s">
        <v>8</v>
      </c>
    </row>
    <row r="122" spans="1:10">
      <c r="A122" s="104"/>
      <c r="B122" s="104"/>
      <c r="C122" s="104"/>
      <c r="D122" s="104"/>
      <c r="E122" s="104"/>
      <c r="F122" s="46" t="s">
        <v>9</v>
      </c>
      <c r="G122" s="46" t="s">
        <v>10</v>
      </c>
      <c r="H122" s="46" t="s">
        <v>11</v>
      </c>
      <c r="I122" s="104"/>
      <c r="J122" s="104"/>
    </row>
    <row r="123" spans="1:10">
      <c r="A123" s="5" t="s">
        <v>692</v>
      </c>
      <c r="B123" s="6">
        <v>44820.776141620372</v>
      </c>
      <c r="C123" s="5" t="s">
        <v>123</v>
      </c>
      <c r="D123" s="11"/>
      <c r="E123" s="8"/>
      <c r="F123" s="9">
        <v>7871.72</v>
      </c>
      <c r="I123" s="7" t="s">
        <v>9</v>
      </c>
      <c r="J123" s="5" t="s">
        <v>123</v>
      </c>
    </row>
    <row r="124" spans="1:10">
      <c r="A124" s="10" t="s">
        <v>15</v>
      </c>
      <c r="B124" s="3"/>
      <c r="C124" s="3"/>
      <c r="D124" s="11"/>
      <c r="E124" s="8"/>
      <c r="H124" s="9"/>
      <c r="I124" s="7"/>
      <c r="J124" s="8"/>
    </row>
    <row r="125" spans="1:10" ht="15.75">
      <c r="A125" s="12" t="s">
        <v>16</v>
      </c>
      <c r="B125" s="12" t="s">
        <v>17</v>
      </c>
      <c r="C125" s="12" t="s">
        <v>18</v>
      </c>
      <c r="D125" s="20">
        <v>111832983</v>
      </c>
      <c r="E125" s="21">
        <v>111833652</v>
      </c>
      <c r="H125" s="9"/>
      <c r="I125" s="7"/>
      <c r="J125" s="8"/>
    </row>
    <row r="126" spans="1:10">
      <c r="A126" s="5"/>
      <c r="B126" s="6"/>
      <c r="C126" s="5"/>
      <c r="D126" s="11"/>
      <c r="E126" s="8"/>
      <c r="H126" s="9"/>
      <c r="I126" s="7"/>
      <c r="J126" s="8"/>
    </row>
    <row r="127" spans="1:10">
      <c r="A127" s="5"/>
      <c r="B127" s="6"/>
      <c r="C127" s="5"/>
      <c r="D127" s="11"/>
      <c r="E127" s="8"/>
      <c r="H127" s="9"/>
      <c r="I127" s="7"/>
      <c r="J127" s="8"/>
    </row>
    <row r="128" spans="1:10">
      <c r="A128" s="1" t="s">
        <v>0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3" t="s">
        <v>645</v>
      </c>
      <c r="B129" s="2"/>
      <c r="C129" s="2"/>
      <c r="D129" s="2"/>
      <c r="E129" s="2"/>
      <c r="F129" s="2"/>
      <c r="G129" s="2"/>
      <c r="H129" s="2"/>
      <c r="I129" s="2"/>
      <c r="J129" s="2"/>
    </row>
    <row r="130" spans="1:10">
      <c r="A130" s="103" t="s">
        <v>0</v>
      </c>
      <c r="B130" s="103" t="s">
        <v>2</v>
      </c>
      <c r="C130" s="103" t="s">
        <v>3</v>
      </c>
      <c r="D130" s="103" t="s">
        <v>4</v>
      </c>
      <c r="E130" s="103" t="s">
        <v>5</v>
      </c>
      <c r="F130" s="105" t="s">
        <v>6</v>
      </c>
      <c r="G130" s="106"/>
      <c r="H130" s="107"/>
      <c r="I130" s="103" t="s">
        <v>7</v>
      </c>
      <c r="J130" s="103" t="s">
        <v>8</v>
      </c>
    </row>
    <row r="131" spans="1:10">
      <c r="A131" s="104"/>
      <c r="B131" s="104"/>
      <c r="C131" s="104"/>
      <c r="D131" s="104"/>
      <c r="E131" s="104"/>
      <c r="F131" s="46" t="s">
        <v>9</v>
      </c>
      <c r="G131" s="46" t="s">
        <v>10</v>
      </c>
      <c r="H131" s="46" t="s">
        <v>11</v>
      </c>
      <c r="I131" s="104"/>
      <c r="J131" s="104"/>
    </row>
    <row r="132" spans="1:10">
      <c r="A132" s="5" t="s">
        <v>693</v>
      </c>
      <c r="B132" s="6">
        <v>44821.565934386577</v>
      </c>
      <c r="C132" s="5" t="s">
        <v>123</v>
      </c>
      <c r="D132" s="11"/>
      <c r="E132" s="8"/>
      <c r="F132" s="9">
        <v>4146.72</v>
      </c>
      <c r="I132" s="7" t="s">
        <v>9</v>
      </c>
      <c r="J132" s="5" t="s">
        <v>123</v>
      </c>
    </row>
    <row r="133" spans="1:10">
      <c r="A133" s="10" t="s">
        <v>15</v>
      </c>
      <c r="B133" s="3"/>
      <c r="C133" s="3"/>
      <c r="D133" s="11"/>
      <c r="E133" s="8"/>
      <c r="H133" s="9"/>
      <c r="I133" s="7"/>
      <c r="J133" s="8"/>
    </row>
    <row r="134" spans="1:10" ht="15.75">
      <c r="A134" s="12" t="s">
        <v>16</v>
      </c>
      <c r="B134" s="12" t="s">
        <v>17</v>
      </c>
      <c r="C134" s="12" t="s">
        <v>18</v>
      </c>
      <c r="D134" s="20">
        <v>111841903</v>
      </c>
      <c r="E134" s="21">
        <v>111842100</v>
      </c>
      <c r="H134" s="9"/>
      <c r="I134" s="7"/>
      <c r="J134" s="8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708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103" t="s">
        <v>0</v>
      </c>
      <c r="B139" s="103" t="s">
        <v>2</v>
      </c>
      <c r="C139" s="103" t="s">
        <v>3</v>
      </c>
      <c r="D139" s="103" t="s">
        <v>4</v>
      </c>
      <c r="E139" s="103" t="s">
        <v>5</v>
      </c>
      <c r="F139" s="105" t="s">
        <v>6</v>
      </c>
      <c r="G139" s="106"/>
      <c r="H139" s="107"/>
      <c r="I139" s="103" t="s">
        <v>7</v>
      </c>
      <c r="J139" s="103" t="s">
        <v>8</v>
      </c>
    </row>
    <row r="140" spans="1:10">
      <c r="A140" s="104"/>
      <c r="B140" s="104"/>
      <c r="C140" s="104"/>
      <c r="D140" s="104"/>
      <c r="E140" s="104"/>
      <c r="F140" s="46" t="s">
        <v>9</v>
      </c>
      <c r="G140" s="46" t="s">
        <v>10</v>
      </c>
      <c r="H140" s="46" t="s">
        <v>11</v>
      </c>
      <c r="I140" s="104"/>
      <c r="J140" s="104"/>
    </row>
    <row r="141" spans="1:10">
      <c r="A141" s="5" t="s">
        <v>733</v>
      </c>
      <c r="B141" s="6">
        <v>44823.773957233796</v>
      </c>
      <c r="C141" s="5" t="s">
        <v>123</v>
      </c>
      <c r="D141" s="11"/>
      <c r="E141" s="8"/>
      <c r="F141" s="9">
        <v>3295.18</v>
      </c>
      <c r="I141" s="7" t="s">
        <v>9</v>
      </c>
      <c r="J141" s="5" t="s">
        <v>123</v>
      </c>
    </row>
    <row r="142" spans="1:10">
      <c r="A142" s="10" t="s">
        <v>15</v>
      </c>
      <c r="B142" s="3"/>
      <c r="C142" s="3"/>
      <c r="D142" s="11"/>
      <c r="E142" s="8"/>
      <c r="H142" s="9"/>
      <c r="I142" s="7"/>
      <c r="J142" s="5"/>
    </row>
    <row r="143" spans="1:10" ht="15.75">
      <c r="A143" s="12" t="s">
        <v>16</v>
      </c>
      <c r="B143" s="12" t="s">
        <v>17</v>
      </c>
      <c r="C143" s="12" t="s">
        <v>18</v>
      </c>
      <c r="D143" s="20">
        <v>111848951</v>
      </c>
      <c r="E143" s="21">
        <v>111848989</v>
      </c>
      <c r="H143" s="9"/>
      <c r="I143" s="7"/>
      <c r="J143" s="5"/>
    </row>
    <row r="146" spans="1:10">
      <c r="A146" s="1" t="s">
        <v>0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3" t="s">
        <v>746</v>
      </c>
      <c r="B147" s="2"/>
      <c r="C147" s="2"/>
      <c r="D147" s="2"/>
      <c r="E147" s="2"/>
      <c r="F147" s="2"/>
      <c r="G147" s="2"/>
      <c r="H147" s="2"/>
      <c r="I147" s="2"/>
      <c r="J147" s="2"/>
    </row>
    <row r="148" spans="1:10">
      <c r="A148" s="103" t="s">
        <v>0</v>
      </c>
      <c r="B148" s="103" t="s">
        <v>2</v>
      </c>
      <c r="C148" s="103" t="s">
        <v>3</v>
      </c>
      <c r="D148" s="103" t="s">
        <v>4</v>
      </c>
      <c r="E148" s="103" t="s">
        <v>5</v>
      </c>
      <c r="F148" s="105" t="s">
        <v>6</v>
      </c>
      <c r="G148" s="106"/>
      <c r="H148" s="107"/>
      <c r="I148" s="103" t="s">
        <v>7</v>
      </c>
      <c r="J148" s="103" t="s">
        <v>8</v>
      </c>
    </row>
    <row r="149" spans="1:10">
      <c r="A149" s="104"/>
      <c r="B149" s="104"/>
      <c r="C149" s="104"/>
      <c r="D149" s="104"/>
      <c r="E149" s="104"/>
      <c r="F149" s="46" t="s">
        <v>9</v>
      </c>
      <c r="G149" s="46" t="s">
        <v>10</v>
      </c>
      <c r="H149" s="46" t="s">
        <v>11</v>
      </c>
      <c r="I149" s="104"/>
      <c r="J149" s="104"/>
    </row>
    <row r="150" spans="1:10">
      <c r="A150" s="5" t="s">
        <v>771</v>
      </c>
      <c r="B150" s="6">
        <v>44824.792368159724</v>
      </c>
      <c r="C150" s="5" t="s">
        <v>123</v>
      </c>
      <c r="D150" s="11"/>
      <c r="E150" s="8"/>
      <c r="F150" s="9">
        <v>8434.8799999999992</v>
      </c>
      <c r="I150" s="7" t="s">
        <v>9</v>
      </c>
      <c r="J150" s="5" t="s">
        <v>123</v>
      </c>
    </row>
    <row r="151" spans="1:10">
      <c r="A151" s="10" t="s">
        <v>15</v>
      </c>
      <c r="B151" s="3"/>
      <c r="C151" s="3"/>
      <c r="D151" s="11"/>
      <c r="E151" s="8"/>
      <c r="H151" s="9"/>
      <c r="I151" s="7"/>
      <c r="J151" s="5"/>
    </row>
    <row r="152" spans="1:10" ht="15.75">
      <c r="A152" s="12" t="s">
        <v>16</v>
      </c>
      <c r="B152" s="12" t="s">
        <v>17</v>
      </c>
      <c r="C152" s="12" t="s">
        <v>18</v>
      </c>
      <c r="D152" s="20">
        <v>111856720</v>
      </c>
      <c r="E152" s="21">
        <v>111856930</v>
      </c>
      <c r="H152" s="9"/>
      <c r="I152" s="7"/>
      <c r="J152" s="5"/>
    </row>
    <row r="155" spans="1:10">
      <c r="A155" s="1" t="s">
        <v>0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3" t="s">
        <v>784</v>
      </c>
      <c r="B156" s="2"/>
      <c r="C156" s="2"/>
      <c r="D156" s="2"/>
      <c r="E156" s="2"/>
      <c r="F156" s="2"/>
      <c r="G156" s="2"/>
      <c r="H156" s="2"/>
      <c r="I156" s="2"/>
      <c r="J156" s="2"/>
    </row>
    <row r="157" spans="1:10">
      <c r="A157" s="103" t="s">
        <v>0</v>
      </c>
      <c r="B157" s="103" t="s">
        <v>2</v>
      </c>
      <c r="C157" s="103" t="s">
        <v>3</v>
      </c>
      <c r="D157" s="103" t="s">
        <v>4</v>
      </c>
      <c r="E157" s="103" t="s">
        <v>5</v>
      </c>
      <c r="F157" s="105" t="s">
        <v>6</v>
      </c>
      <c r="G157" s="106"/>
      <c r="H157" s="107"/>
      <c r="I157" s="103" t="s">
        <v>7</v>
      </c>
      <c r="J157" s="103" t="s">
        <v>8</v>
      </c>
    </row>
    <row r="158" spans="1:10">
      <c r="A158" s="104"/>
      <c r="B158" s="104"/>
      <c r="C158" s="104"/>
      <c r="D158" s="104"/>
      <c r="E158" s="104"/>
      <c r="F158" s="46" t="s">
        <v>9</v>
      </c>
      <c r="G158" s="46" t="s">
        <v>10</v>
      </c>
      <c r="H158" s="46" t="s">
        <v>11</v>
      </c>
      <c r="I158" s="104"/>
      <c r="J158" s="104"/>
    </row>
    <row r="159" spans="1:10">
      <c r="A159" s="5" t="s">
        <v>808</v>
      </c>
      <c r="B159" s="6">
        <v>44825.776348865744</v>
      </c>
      <c r="C159" s="5" t="s">
        <v>123</v>
      </c>
      <c r="D159" s="11"/>
      <c r="E159" s="8"/>
      <c r="F159" s="9">
        <v>5658.91</v>
      </c>
      <c r="I159" s="7" t="s">
        <v>9</v>
      </c>
      <c r="J159" s="5" t="s">
        <v>123</v>
      </c>
    </row>
    <row r="160" spans="1:10">
      <c r="A160" s="10" t="s">
        <v>15</v>
      </c>
      <c r="B160" s="3"/>
      <c r="C160" s="3"/>
      <c r="D160" s="11"/>
      <c r="E160" s="8"/>
      <c r="H160" s="9"/>
      <c r="I160" s="7"/>
      <c r="J160" s="5"/>
    </row>
    <row r="161" spans="1:10" ht="15.75">
      <c r="A161" s="12" t="s">
        <v>16</v>
      </c>
      <c r="B161" s="12" t="s">
        <v>17</v>
      </c>
      <c r="C161" s="12" t="s">
        <v>18</v>
      </c>
      <c r="D161" s="20">
        <v>111858327</v>
      </c>
      <c r="E161" s="21">
        <v>111864198</v>
      </c>
      <c r="H161" s="9"/>
      <c r="I161" s="7"/>
      <c r="J161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817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3" t="s">
        <v>0</v>
      </c>
      <c r="B166" s="103" t="s">
        <v>2</v>
      </c>
      <c r="C166" s="103" t="s">
        <v>3</v>
      </c>
      <c r="D166" s="103" t="s">
        <v>4</v>
      </c>
      <c r="E166" s="103" t="s">
        <v>5</v>
      </c>
      <c r="F166" s="105" t="s">
        <v>6</v>
      </c>
      <c r="G166" s="106"/>
      <c r="H166" s="107"/>
      <c r="I166" s="103" t="s">
        <v>7</v>
      </c>
      <c r="J166" s="103" t="s">
        <v>8</v>
      </c>
    </row>
    <row r="167" spans="1:10">
      <c r="A167" s="104"/>
      <c r="B167" s="104"/>
      <c r="C167" s="104"/>
      <c r="D167" s="104"/>
      <c r="E167" s="104"/>
      <c r="F167" s="46" t="s">
        <v>9</v>
      </c>
      <c r="G167" s="46" t="s">
        <v>10</v>
      </c>
      <c r="H167" s="46" t="s">
        <v>11</v>
      </c>
      <c r="I167" s="104"/>
      <c r="J167" s="104"/>
    </row>
    <row r="168" spans="1:10">
      <c r="A168" s="5" t="s">
        <v>842</v>
      </c>
      <c r="B168" s="6">
        <v>44826.773869675926</v>
      </c>
      <c r="C168" s="5" t="s">
        <v>123</v>
      </c>
      <c r="D168" s="11"/>
      <c r="E168" s="8"/>
      <c r="F168" s="9">
        <v>4783.33</v>
      </c>
      <c r="I168" s="7" t="s">
        <v>9</v>
      </c>
      <c r="J168" s="5" t="s">
        <v>123</v>
      </c>
    </row>
    <row r="169" spans="1:10">
      <c r="A169" s="10" t="s">
        <v>15</v>
      </c>
      <c r="B169" s="3"/>
      <c r="C169" s="3"/>
      <c r="D169" s="11"/>
      <c r="E169" s="8"/>
      <c r="H169" s="9"/>
      <c r="I169" s="7"/>
      <c r="J169" s="5"/>
    </row>
    <row r="170" spans="1:10" ht="15.75">
      <c r="A170" s="12" t="s">
        <v>16</v>
      </c>
      <c r="B170" s="12" t="s">
        <v>17</v>
      </c>
      <c r="C170" s="12" t="s">
        <v>18</v>
      </c>
      <c r="D170" s="20">
        <v>111866083</v>
      </c>
      <c r="E170" s="21">
        <v>111866229</v>
      </c>
      <c r="H170" s="9"/>
      <c r="I170" s="7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853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103" t="s">
        <v>0</v>
      </c>
      <c r="B175" s="103" t="s">
        <v>2</v>
      </c>
      <c r="C175" s="103" t="s">
        <v>3</v>
      </c>
      <c r="D175" s="103" t="s">
        <v>4</v>
      </c>
      <c r="E175" s="103" t="s">
        <v>5</v>
      </c>
      <c r="F175" s="105" t="s">
        <v>6</v>
      </c>
      <c r="G175" s="106"/>
      <c r="H175" s="107"/>
      <c r="I175" s="103" t="s">
        <v>7</v>
      </c>
      <c r="J175" s="103" t="s">
        <v>8</v>
      </c>
    </row>
    <row r="176" spans="1:10">
      <c r="A176" s="104"/>
      <c r="B176" s="104"/>
      <c r="C176" s="104"/>
      <c r="D176" s="104"/>
      <c r="E176" s="104"/>
      <c r="F176" s="46" t="s">
        <v>9</v>
      </c>
      <c r="G176" s="46" t="s">
        <v>10</v>
      </c>
      <c r="H176" s="46" t="s">
        <v>11</v>
      </c>
      <c r="I176" s="104"/>
      <c r="J176" s="104"/>
    </row>
    <row r="177" spans="1:10">
      <c r="A177" s="5" t="s">
        <v>897</v>
      </c>
      <c r="B177" s="6">
        <v>44827.772041458331</v>
      </c>
      <c r="C177" s="5" t="s">
        <v>123</v>
      </c>
      <c r="D177" s="11"/>
      <c r="E177" s="8"/>
      <c r="F177" s="9">
        <v>7035.24</v>
      </c>
      <c r="I177" s="7" t="s">
        <v>9</v>
      </c>
      <c r="J177" s="5" t="s">
        <v>123</v>
      </c>
    </row>
    <row r="178" spans="1:10">
      <c r="A178" s="10" t="s">
        <v>15</v>
      </c>
      <c r="B178" s="3"/>
      <c r="C178" s="3"/>
      <c r="D178" s="11"/>
      <c r="E178" s="8"/>
      <c r="H178" s="9"/>
      <c r="I178" s="7"/>
      <c r="J178" s="5"/>
    </row>
    <row r="179" spans="1:10" ht="15.75">
      <c r="A179" s="12" t="s">
        <v>16</v>
      </c>
      <c r="B179" s="12" t="s">
        <v>17</v>
      </c>
      <c r="C179" s="12" t="s">
        <v>18</v>
      </c>
      <c r="D179" s="20">
        <v>111866084</v>
      </c>
      <c r="E179" s="21">
        <v>111866230</v>
      </c>
      <c r="H179" s="9"/>
      <c r="I179" s="7"/>
      <c r="J179" s="5"/>
    </row>
    <row r="180" spans="1:10">
      <c r="A180" s="5"/>
      <c r="B180" s="6"/>
      <c r="C180" s="5"/>
      <c r="D180" s="11"/>
      <c r="E180" s="8"/>
      <c r="H180" s="9"/>
      <c r="I180" s="7"/>
      <c r="J180" s="5"/>
    </row>
    <row r="181" spans="1:10">
      <c r="A181" s="5"/>
      <c r="B181" s="6"/>
      <c r="C181" s="5"/>
      <c r="D181" s="11"/>
      <c r="E181" s="8"/>
      <c r="H181" s="9"/>
      <c r="I181" s="7"/>
      <c r="J181" s="5"/>
    </row>
    <row r="182" spans="1:10">
      <c r="A182" s="1" t="s">
        <v>0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3" t="s">
        <v>855</v>
      </c>
      <c r="B183" s="2"/>
      <c r="C183" s="2"/>
      <c r="D183" s="2"/>
      <c r="E183" s="2"/>
      <c r="F183" s="2"/>
      <c r="G183" s="2"/>
      <c r="H183" s="2"/>
      <c r="I183" s="2"/>
      <c r="J183" s="2"/>
    </row>
    <row r="184" spans="1:10">
      <c r="A184" s="103" t="s">
        <v>0</v>
      </c>
      <c r="B184" s="103" t="s">
        <v>2</v>
      </c>
      <c r="C184" s="103" t="s">
        <v>3</v>
      </c>
      <c r="D184" s="103" t="s">
        <v>4</v>
      </c>
      <c r="E184" s="103" t="s">
        <v>5</v>
      </c>
      <c r="F184" s="105" t="s">
        <v>6</v>
      </c>
      <c r="G184" s="106"/>
      <c r="H184" s="107"/>
      <c r="I184" s="103" t="s">
        <v>7</v>
      </c>
      <c r="J184" s="103" t="s">
        <v>8</v>
      </c>
    </row>
    <row r="185" spans="1:10">
      <c r="A185" s="104"/>
      <c r="B185" s="104"/>
      <c r="C185" s="104"/>
      <c r="D185" s="104"/>
      <c r="E185" s="104"/>
      <c r="F185" s="46" t="s">
        <v>9</v>
      </c>
      <c r="G185" s="46" t="s">
        <v>10</v>
      </c>
      <c r="H185" s="46" t="s">
        <v>11</v>
      </c>
      <c r="I185" s="104"/>
      <c r="J185" s="104"/>
    </row>
    <row r="186" spans="1:10">
      <c r="A186" s="5" t="s">
        <v>898</v>
      </c>
      <c r="B186" s="6">
        <v>44828.564364803242</v>
      </c>
      <c r="C186" s="5" t="s">
        <v>123</v>
      </c>
      <c r="D186" s="11"/>
      <c r="E186" s="8"/>
      <c r="F186" s="9">
        <v>3330.93</v>
      </c>
      <c r="I186" s="7" t="s">
        <v>9</v>
      </c>
      <c r="J186" s="5" t="s">
        <v>123</v>
      </c>
    </row>
    <row r="187" spans="1:10">
      <c r="A187" s="10" t="s">
        <v>15</v>
      </c>
      <c r="B187" s="3"/>
      <c r="C187" s="3"/>
      <c r="D187" s="11"/>
      <c r="E187" s="8"/>
      <c r="H187" s="9"/>
      <c r="I187" s="7"/>
      <c r="J187" s="5"/>
    </row>
    <row r="188" spans="1:10" ht="15.75">
      <c r="A188" s="12" t="s">
        <v>16</v>
      </c>
      <c r="B188" s="12" t="s">
        <v>17</v>
      </c>
      <c r="C188" s="12" t="s">
        <v>18</v>
      </c>
      <c r="D188" s="20">
        <v>111867493</v>
      </c>
      <c r="E188" s="21">
        <v>111883190</v>
      </c>
      <c r="H188" s="9"/>
      <c r="I188" s="7"/>
      <c r="J188" s="5"/>
    </row>
    <row r="191" spans="1:10">
      <c r="A191" s="1" t="s">
        <v>0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3" t="s">
        <v>911</v>
      </c>
      <c r="B192" s="2"/>
      <c r="C192" s="2"/>
      <c r="D192" s="2"/>
      <c r="E192" s="2"/>
      <c r="F192" s="2"/>
      <c r="G192" s="2"/>
      <c r="H192" s="2"/>
      <c r="I192" s="2"/>
      <c r="J192" s="2"/>
    </row>
    <row r="193" spans="1:10">
      <c r="A193" s="103" t="s">
        <v>0</v>
      </c>
      <c r="B193" s="103" t="s">
        <v>2</v>
      </c>
      <c r="C193" s="103" t="s">
        <v>3</v>
      </c>
      <c r="D193" s="103" t="s">
        <v>4</v>
      </c>
      <c r="E193" s="103" t="s">
        <v>5</v>
      </c>
      <c r="F193" s="105" t="s">
        <v>6</v>
      </c>
      <c r="G193" s="106"/>
      <c r="H193" s="107"/>
      <c r="I193" s="103" t="s">
        <v>7</v>
      </c>
      <c r="J193" s="103" t="s">
        <v>8</v>
      </c>
    </row>
    <row r="194" spans="1:10">
      <c r="A194" s="104"/>
      <c r="B194" s="104"/>
      <c r="C194" s="104"/>
      <c r="D194" s="104"/>
      <c r="E194" s="104"/>
      <c r="F194" s="46" t="s">
        <v>9</v>
      </c>
      <c r="G194" s="46" t="s">
        <v>10</v>
      </c>
      <c r="H194" s="46" t="s">
        <v>11</v>
      </c>
      <c r="I194" s="104"/>
      <c r="J194" s="104"/>
    </row>
    <row r="195" spans="1:10">
      <c r="A195" s="5" t="s">
        <v>940</v>
      </c>
      <c r="B195" s="6">
        <v>44830.776339756943</v>
      </c>
      <c r="C195" s="5" t="s">
        <v>123</v>
      </c>
      <c r="D195" s="11"/>
      <c r="E195" s="8"/>
      <c r="F195" s="9">
        <v>4897.03</v>
      </c>
      <c r="I195" s="7" t="s">
        <v>9</v>
      </c>
      <c r="J195" s="5" t="s">
        <v>123</v>
      </c>
    </row>
    <row r="196" spans="1:10">
      <c r="A196" s="10" t="s">
        <v>15</v>
      </c>
      <c r="B196" s="3"/>
      <c r="C196" s="3"/>
      <c r="D196" s="11"/>
      <c r="E196" s="8"/>
      <c r="H196" s="9"/>
      <c r="I196" s="7"/>
      <c r="J196" s="8"/>
    </row>
    <row r="197" spans="1:10" ht="15.75">
      <c r="A197" s="12" t="s">
        <v>16</v>
      </c>
      <c r="B197" s="12" t="s">
        <v>17</v>
      </c>
      <c r="C197" s="12" t="s">
        <v>18</v>
      </c>
      <c r="D197" s="20">
        <v>111889401</v>
      </c>
      <c r="E197" s="21">
        <v>111889479</v>
      </c>
      <c r="H197" s="9"/>
      <c r="I197" s="7"/>
      <c r="J197" s="8"/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952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103" t="s">
        <v>0</v>
      </c>
      <c r="B202" s="103" t="s">
        <v>2</v>
      </c>
      <c r="C202" s="103" t="s">
        <v>3</v>
      </c>
      <c r="D202" s="103" t="s">
        <v>4</v>
      </c>
      <c r="E202" s="103" t="s">
        <v>5</v>
      </c>
      <c r="F202" s="105" t="s">
        <v>6</v>
      </c>
      <c r="G202" s="106"/>
      <c r="H202" s="107"/>
      <c r="I202" s="103" t="s">
        <v>7</v>
      </c>
      <c r="J202" s="103" t="s">
        <v>8</v>
      </c>
    </row>
    <row r="203" spans="1:10">
      <c r="A203" s="104"/>
      <c r="B203" s="104"/>
      <c r="C203" s="104"/>
      <c r="D203" s="104"/>
      <c r="E203" s="104"/>
      <c r="F203" s="46" t="s">
        <v>9</v>
      </c>
      <c r="G203" s="46" t="s">
        <v>10</v>
      </c>
      <c r="H203" s="46" t="s">
        <v>11</v>
      </c>
      <c r="I203" s="104"/>
      <c r="J203" s="104"/>
    </row>
    <row r="204" spans="1:10">
      <c r="A204" s="5" t="s">
        <v>978</v>
      </c>
      <c r="B204" s="6">
        <v>44831.778153287036</v>
      </c>
      <c r="C204" s="5" t="s">
        <v>123</v>
      </c>
      <c r="D204" s="11"/>
      <c r="E204" s="8"/>
      <c r="F204" s="9">
        <v>5221.3100000000004</v>
      </c>
      <c r="I204" s="7" t="s">
        <v>9</v>
      </c>
      <c r="J204" s="5" t="s">
        <v>123</v>
      </c>
    </row>
    <row r="205" spans="1:10">
      <c r="A205" s="5" t="s">
        <v>978</v>
      </c>
      <c r="B205" s="6">
        <v>44831.778153287036</v>
      </c>
      <c r="C205" s="5" t="s">
        <v>123</v>
      </c>
      <c r="D205" s="11"/>
      <c r="E205" s="8"/>
      <c r="H205" s="9">
        <v>85.6</v>
      </c>
      <c r="I205" s="5" t="s">
        <v>33</v>
      </c>
      <c r="J205" s="5" t="s">
        <v>123</v>
      </c>
    </row>
    <row r="206" spans="1:10">
      <c r="A206" s="10" t="s">
        <v>15</v>
      </c>
      <c r="B206" s="3"/>
      <c r="C206" s="3"/>
      <c r="D206" s="11"/>
      <c r="E206" s="8"/>
      <c r="H206" s="9"/>
      <c r="I206" s="7"/>
      <c r="J206" s="5"/>
    </row>
    <row r="207" spans="1:10" ht="15.75">
      <c r="A207" s="12" t="s">
        <v>16</v>
      </c>
      <c r="B207" s="12" t="s">
        <v>17</v>
      </c>
      <c r="C207" s="12" t="s">
        <v>18</v>
      </c>
      <c r="D207" s="20">
        <v>111897314</v>
      </c>
      <c r="E207" s="21">
        <v>111897450</v>
      </c>
      <c r="H207" s="9"/>
      <c r="I207" s="7"/>
      <c r="J207" s="5"/>
    </row>
    <row r="210" spans="1:10">
      <c r="A210" s="1" t="s">
        <v>0</v>
      </c>
      <c r="B210" s="2"/>
      <c r="C210" s="2"/>
      <c r="D210" s="2"/>
      <c r="E210" s="2"/>
      <c r="F210" s="2"/>
      <c r="G210" s="2"/>
      <c r="H210" s="2"/>
      <c r="I210" s="2"/>
      <c r="J210" s="2"/>
    </row>
    <row r="211" spans="1:10">
      <c r="A211" s="3" t="s">
        <v>990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103" t="s">
        <v>0</v>
      </c>
      <c r="B212" s="103" t="s">
        <v>2</v>
      </c>
      <c r="C212" s="103" t="s">
        <v>3</v>
      </c>
      <c r="D212" s="103" t="s">
        <v>4</v>
      </c>
      <c r="E212" s="103" t="s">
        <v>5</v>
      </c>
      <c r="F212" s="105" t="s">
        <v>6</v>
      </c>
      <c r="G212" s="106"/>
      <c r="H212" s="107"/>
      <c r="I212" s="103" t="s">
        <v>7</v>
      </c>
      <c r="J212" s="103" t="s">
        <v>8</v>
      </c>
    </row>
    <row r="213" spans="1:10">
      <c r="A213" s="104"/>
      <c r="B213" s="104"/>
      <c r="C213" s="104"/>
      <c r="D213" s="104"/>
      <c r="E213" s="104"/>
      <c r="F213" s="46" t="s">
        <v>9</v>
      </c>
      <c r="G213" s="46" t="s">
        <v>10</v>
      </c>
      <c r="H213" s="46" t="s">
        <v>11</v>
      </c>
      <c r="I213" s="104"/>
      <c r="J213" s="104"/>
    </row>
    <row r="214" spans="1:10">
      <c r="A214" s="5" t="s">
        <v>1013</v>
      </c>
      <c r="B214" s="6">
        <v>44832.774487951392</v>
      </c>
      <c r="C214" s="5" t="s">
        <v>123</v>
      </c>
      <c r="D214" s="11"/>
      <c r="E214" s="8"/>
      <c r="F214" s="9">
        <v>5935.34</v>
      </c>
      <c r="I214" s="7" t="s">
        <v>9</v>
      </c>
      <c r="J214" s="5" t="s">
        <v>123</v>
      </c>
    </row>
    <row r="215" spans="1:10">
      <c r="A215" s="10" t="s">
        <v>15</v>
      </c>
      <c r="B215" s="3"/>
      <c r="C215" s="3"/>
      <c r="D215" s="11"/>
      <c r="E215" s="8"/>
      <c r="H215" s="9"/>
      <c r="I215" s="7"/>
      <c r="J215" s="8"/>
    </row>
    <row r="216" spans="1:10" ht="15.75">
      <c r="A216" s="12" t="s">
        <v>16</v>
      </c>
      <c r="B216" s="12" t="s">
        <v>17</v>
      </c>
      <c r="C216" s="12" t="s">
        <v>18</v>
      </c>
      <c r="D216" s="20">
        <v>111905025</v>
      </c>
      <c r="E216" s="21">
        <v>111906171</v>
      </c>
      <c r="H216" s="9"/>
      <c r="I216" s="7"/>
      <c r="J216" s="8"/>
    </row>
    <row r="219" spans="1:10">
      <c r="A219" s="1" t="s">
        <v>0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3" t="s">
        <v>1023</v>
      </c>
      <c r="B220" s="2"/>
      <c r="C220" s="2"/>
      <c r="D220" s="2"/>
      <c r="E220" s="2"/>
      <c r="F220" s="2"/>
      <c r="G220" s="2"/>
      <c r="H220" s="2"/>
      <c r="I220" s="2"/>
      <c r="J220" s="2"/>
    </row>
    <row r="221" spans="1:10">
      <c r="A221" s="103" t="s">
        <v>0</v>
      </c>
      <c r="B221" s="103" t="s">
        <v>2</v>
      </c>
      <c r="C221" s="103" t="s">
        <v>3</v>
      </c>
      <c r="D221" s="103" t="s">
        <v>4</v>
      </c>
      <c r="E221" s="103" t="s">
        <v>5</v>
      </c>
      <c r="F221" s="105" t="s">
        <v>6</v>
      </c>
      <c r="G221" s="106"/>
      <c r="H221" s="107"/>
      <c r="I221" s="103" t="s">
        <v>7</v>
      </c>
      <c r="J221" s="103" t="s">
        <v>8</v>
      </c>
    </row>
    <row r="222" spans="1:10">
      <c r="A222" s="104"/>
      <c r="B222" s="104"/>
      <c r="C222" s="104"/>
      <c r="D222" s="104"/>
      <c r="E222" s="104"/>
      <c r="F222" s="46" t="s">
        <v>9</v>
      </c>
      <c r="G222" s="46" t="s">
        <v>10</v>
      </c>
      <c r="H222" s="46" t="s">
        <v>11</v>
      </c>
      <c r="I222" s="104"/>
      <c r="J222" s="104"/>
    </row>
    <row r="223" spans="1:10">
      <c r="A223" s="5" t="s">
        <v>1048</v>
      </c>
      <c r="B223" s="6">
        <v>44833.77375915509</v>
      </c>
      <c r="C223" s="5" t="s">
        <v>123</v>
      </c>
      <c r="D223" s="11"/>
      <c r="E223" s="8"/>
      <c r="F223" s="9">
        <v>4251.46</v>
      </c>
      <c r="I223" s="7" t="s">
        <v>9</v>
      </c>
      <c r="J223" s="5" t="s">
        <v>123</v>
      </c>
    </row>
    <row r="224" spans="1:10">
      <c r="A224" s="10" t="s">
        <v>15</v>
      </c>
      <c r="B224" s="3"/>
      <c r="C224" s="3"/>
      <c r="D224" s="11"/>
      <c r="E224" s="8"/>
      <c r="H224" s="9"/>
      <c r="I224" s="7"/>
      <c r="J224" s="5"/>
    </row>
    <row r="225" spans="1:10" ht="15.75">
      <c r="A225" s="12" t="s">
        <v>16</v>
      </c>
      <c r="B225" s="12" t="s">
        <v>17</v>
      </c>
      <c r="C225" s="12" t="s">
        <v>18</v>
      </c>
      <c r="D225" s="20">
        <v>111916842</v>
      </c>
      <c r="E225" s="21">
        <v>111920590</v>
      </c>
      <c r="H225" s="9"/>
      <c r="I225" s="7"/>
      <c r="J225" s="5"/>
    </row>
    <row r="228" spans="1:10">
      <c r="A228" s="1" t="s">
        <v>0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3" t="s">
        <v>1061</v>
      </c>
      <c r="B229" s="2"/>
      <c r="C229" s="2"/>
      <c r="D229" s="2"/>
      <c r="E229" s="2"/>
      <c r="F229" s="2"/>
      <c r="G229" s="2"/>
      <c r="H229" s="2"/>
      <c r="I229" s="2"/>
      <c r="J229" s="2"/>
    </row>
    <row r="230" spans="1:10">
      <c r="A230" s="103" t="s">
        <v>0</v>
      </c>
      <c r="B230" s="103" t="s">
        <v>2</v>
      </c>
      <c r="C230" s="103" t="s">
        <v>3</v>
      </c>
      <c r="D230" s="103" t="s">
        <v>4</v>
      </c>
      <c r="E230" s="103" t="s">
        <v>5</v>
      </c>
      <c r="F230" s="105" t="s">
        <v>6</v>
      </c>
      <c r="G230" s="106"/>
      <c r="H230" s="107"/>
      <c r="I230" s="103" t="s">
        <v>7</v>
      </c>
      <c r="J230" s="103" t="s">
        <v>8</v>
      </c>
    </row>
    <row r="231" spans="1:10">
      <c r="A231" s="104"/>
      <c r="B231" s="104"/>
      <c r="C231" s="104"/>
      <c r="D231" s="104"/>
      <c r="E231" s="104"/>
      <c r="F231" s="46" t="s">
        <v>9</v>
      </c>
      <c r="G231" s="46" t="s">
        <v>10</v>
      </c>
      <c r="H231" s="46" t="s">
        <v>11</v>
      </c>
      <c r="I231" s="104"/>
      <c r="J231" s="104"/>
    </row>
    <row r="232" spans="1:10">
      <c r="A232" s="5" t="s">
        <v>1106</v>
      </c>
      <c r="B232" s="6">
        <v>44834.875793680556</v>
      </c>
      <c r="C232" s="5" t="s">
        <v>123</v>
      </c>
      <c r="D232" s="11"/>
      <c r="E232" s="8"/>
      <c r="F232" s="9">
        <v>6573.02</v>
      </c>
      <c r="I232" s="7" t="s">
        <v>9</v>
      </c>
      <c r="J232" s="5" t="s">
        <v>123</v>
      </c>
    </row>
    <row r="233" spans="1:10">
      <c r="A233" s="10" t="s">
        <v>15</v>
      </c>
      <c r="B233" s="3"/>
      <c r="C233" s="3"/>
      <c r="D233" s="11"/>
      <c r="E233" s="8"/>
      <c r="H233" s="9"/>
      <c r="I233" s="5"/>
      <c r="J233" s="5"/>
    </row>
    <row r="234" spans="1:10" ht="15.75">
      <c r="A234" s="12" t="s">
        <v>16</v>
      </c>
      <c r="B234" s="12" t="s">
        <v>17</v>
      </c>
      <c r="C234" s="12" t="s">
        <v>18</v>
      </c>
      <c r="D234" s="20">
        <v>111925749</v>
      </c>
      <c r="E234" s="21">
        <v>111926013</v>
      </c>
      <c r="H234" s="9"/>
      <c r="I234" s="5"/>
      <c r="J234" s="5"/>
    </row>
    <row r="235" spans="1:10">
      <c r="A235" s="5"/>
      <c r="B235" s="6"/>
      <c r="C235" s="5"/>
      <c r="D235" s="11"/>
      <c r="E235" s="8"/>
      <c r="H235" s="9"/>
      <c r="I235" s="5"/>
      <c r="J235" s="5"/>
    </row>
    <row r="236" spans="1:10">
      <c r="A236" s="5"/>
      <c r="B236" s="6"/>
      <c r="C236" s="5"/>
      <c r="D236" s="11"/>
      <c r="E236" s="8"/>
      <c r="H236" s="9"/>
      <c r="I236" s="5"/>
      <c r="J236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1057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3" t="s">
        <v>0</v>
      </c>
      <c r="B239" s="103" t="s">
        <v>2</v>
      </c>
      <c r="C239" s="103" t="s">
        <v>3</v>
      </c>
      <c r="D239" s="103" t="s">
        <v>4</v>
      </c>
      <c r="E239" s="103" t="s">
        <v>5</v>
      </c>
      <c r="F239" s="105" t="s">
        <v>6</v>
      </c>
      <c r="G239" s="106"/>
      <c r="H239" s="107"/>
      <c r="I239" s="103" t="s">
        <v>7</v>
      </c>
      <c r="J239" s="103" t="s">
        <v>8</v>
      </c>
    </row>
    <row r="240" spans="1:10">
      <c r="A240" s="104"/>
      <c r="B240" s="104"/>
      <c r="C240" s="104"/>
      <c r="D240" s="104"/>
      <c r="E240" s="104"/>
      <c r="F240" s="46" t="s">
        <v>9</v>
      </c>
      <c r="G240" s="46" t="s">
        <v>10</v>
      </c>
      <c r="H240" s="46" t="s">
        <v>11</v>
      </c>
      <c r="I240" s="104"/>
      <c r="J240" s="104"/>
    </row>
    <row r="241" spans="1:10">
      <c r="A241" s="5" t="s">
        <v>1107</v>
      </c>
      <c r="B241" s="6">
        <v>44835.563949317133</v>
      </c>
      <c r="C241" s="5" t="s">
        <v>123</v>
      </c>
      <c r="D241" s="11"/>
      <c r="E241" s="8"/>
      <c r="F241" s="9">
        <v>5000.6099999999997</v>
      </c>
      <c r="I241" s="7" t="s">
        <v>9</v>
      </c>
      <c r="J241" s="5" t="s">
        <v>123</v>
      </c>
    </row>
    <row r="242" spans="1:10">
      <c r="A242" s="10" t="s">
        <v>15</v>
      </c>
      <c r="B242" s="3"/>
      <c r="C242" s="3"/>
      <c r="D242" s="11"/>
      <c r="E242" s="8"/>
      <c r="H242" s="9"/>
      <c r="I242" s="5"/>
      <c r="J242" s="5"/>
    </row>
    <row r="243" spans="1:10" ht="15.75">
      <c r="A243" s="12" t="s">
        <v>16</v>
      </c>
      <c r="B243" s="12" t="s">
        <v>17</v>
      </c>
      <c r="C243" s="12" t="s">
        <v>18</v>
      </c>
      <c r="D243" s="20">
        <v>111925754</v>
      </c>
      <c r="E243" s="21">
        <v>111926014</v>
      </c>
      <c r="H243" s="9"/>
      <c r="I243" s="5"/>
      <c r="J243" s="5"/>
    </row>
    <row r="246" spans="1:10">
      <c r="A246" s="1" t="s">
        <v>0</v>
      </c>
      <c r="B246" s="2"/>
      <c r="C246" s="2"/>
      <c r="D246" s="2"/>
      <c r="E246" s="2"/>
      <c r="F246" s="2"/>
      <c r="G246" s="2"/>
      <c r="H246" s="2"/>
      <c r="I246" s="2"/>
      <c r="J246" s="2"/>
    </row>
    <row r="247" spans="1:10">
      <c r="A247" s="3" t="s">
        <v>1131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103" t="s">
        <v>0</v>
      </c>
      <c r="B248" s="103" t="s">
        <v>2</v>
      </c>
      <c r="C248" s="103" t="s">
        <v>3</v>
      </c>
      <c r="D248" s="103" t="s">
        <v>4</v>
      </c>
      <c r="E248" s="103" t="s">
        <v>5</v>
      </c>
      <c r="F248" s="105" t="s">
        <v>6</v>
      </c>
      <c r="G248" s="106"/>
      <c r="H248" s="107"/>
      <c r="I248" s="103" t="s">
        <v>7</v>
      </c>
      <c r="J248" s="103" t="s">
        <v>8</v>
      </c>
    </row>
    <row r="249" spans="1:10">
      <c r="A249" s="104"/>
      <c r="B249" s="104"/>
      <c r="C249" s="104"/>
      <c r="D249" s="104"/>
      <c r="E249" s="104"/>
      <c r="F249" s="46" t="s">
        <v>9</v>
      </c>
      <c r="G249" s="46" t="s">
        <v>10</v>
      </c>
      <c r="H249" s="46" t="s">
        <v>11</v>
      </c>
      <c r="I249" s="104"/>
      <c r="J249" s="104"/>
    </row>
    <row r="250" spans="1:10">
      <c r="A250" s="5" t="s">
        <v>1158</v>
      </c>
      <c r="B250" s="6">
        <v>44837.755503865737</v>
      </c>
      <c r="C250" s="5" t="s">
        <v>123</v>
      </c>
      <c r="D250" s="11"/>
      <c r="E250" s="8"/>
      <c r="F250" s="9">
        <v>4562.97</v>
      </c>
      <c r="I250" s="7" t="s">
        <v>9</v>
      </c>
      <c r="J250" s="5" t="s">
        <v>123</v>
      </c>
    </row>
    <row r="251" spans="1:10">
      <c r="A251" s="10" t="s">
        <v>15</v>
      </c>
      <c r="B251" s="3"/>
      <c r="C251" s="3"/>
      <c r="D251" s="11"/>
      <c r="E251" s="8"/>
      <c r="H251" s="9"/>
      <c r="I251" s="7"/>
      <c r="J251" s="8"/>
    </row>
    <row r="252" spans="1:10" ht="15.75">
      <c r="A252" s="12" t="s">
        <v>16</v>
      </c>
      <c r="B252" s="12" t="s">
        <v>17</v>
      </c>
      <c r="C252" s="12" t="s">
        <v>18</v>
      </c>
      <c r="D252" s="20">
        <v>111927602</v>
      </c>
      <c r="E252" s="21">
        <v>111927758</v>
      </c>
      <c r="H252" s="9"/>
      <c r="I252" s="7"/>
      <c r="J252" s="8"/>
    </row>
    <row r="253" spans="1:10">
      <c r="A253" s="5"/>
      <c r="B253" s="6"/>
      <c r="C253" s="5"/>
      <c r="D253" s="11"/>
      <c r="E253" s="8"/>
      <c r="H253" s="9"/>
      <c r="I253" s="7"/>
      <c r="J253" s="8"/>
    </row>
    <row r="255" spans="1:10">
      <c r="A255" s="1" t="s">
        <v>0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3" t="s">
        <v>1170</v>
      </c>
      <c r="B256" s="2"/>
      <c r="C256" s="2"/>
      <c r="D256" s="2"/>
      <c r="E256" s="2"/>
      <c r="F256" s="2"/>
      <c r="G256" s="2"/>
      <c r="H256" s="2"/>
      <c r="I256" s="2"/>
      <c r="J256" s="2"/>
    </row>
    <row r="257" spans="1:10">
      <c r="A257" s="103" t="s">
        <v>0</v>
      </c>
      <c r="B257" s="103" t="s">
        <v>2</v>
      </c>
      <c r="C257" s="103" t="s">
        <v>3</v>
      </c>
      <c r="D257" s="103" t="s">
        <v>4</v>
      </c>
      <c r="E257" s="103" t="s">
        <v>5</v>
      </c>
      <c r="F257" s="105" t="s">
        <v>6</v>
      </c>
      <c r="G257" s="106"/>
      <c r="H257" s="107"/>
      <c r="I257" s="103" t="s">
        <v>7</v>
      </c>
      <c r="J257" s="103" t="s">
        <v>8</v>
      </c>
    </row>
    <row r="258" spans="1:10">
      <c r="A258" s="104"/>
      <c r="B258" s="104"/>
      <c r="C258" s="104"/>
      <c r="D258" s="104"/>
      <c r="E258" s="104"/>
      <c r="F258" s="46" t="s">
        <v>9</v>
      </c>
      <c r="G258" s="46" t="s">
        <v>10</v>
      </c>
      <c r="H258" s="46" t="s">
        <v>11</v>
      </c>
      <c r="I258" s="104"/>
      <c r="J258" s="104"/>
    </row>
    <row r="259" spans="1:10">
      <c r="A259" s="5" t="s">
        <v>1194</v>
      </c>
      <c r="B259" s="6">
        <v>44838.753595069444</v>
      </c>
      <c r="C259" s="5" t="s">
        <v>123</v>
      </c>
      <c r="D259" s="11"/>
      <c r="E259" s="8"/>
      <c r="F259" s="9">
        <v>5955.23</v>
      </c>
      <c r="I259" s="7" t="s">
        <v>9</v>
      </c>
      <c r="J259" s="5" t="s">
        <v>123</v>
      </c>
    </row>
    <row r="260" spans="1:10">
      <c r="A260" s="10" t="s">
        <v>15</v>
      </c>
      <c r="B260" s="3"/>
      <c r="C260" s="3"/>
      <c r="D260" s="11"/>
      <c r="E260" s="8"/>
      <c r="H260" s="9"/>
      <c r="I260" s="7"/>
      <c r="J260" s="8"/>
    </row>
    <row r="261" spans="1:10" ht="15.75">
      <c r="A261" s="12" t="s">
        <v>16</v>
      </c>
      <c r="B261" s="12" t="s">
        <v>17</v>
      </c>
      <c r="C261" s="12" t="s">
        <v>18</v>
      </c>
      <c r="D261" s="20">
        <v>111946033</v>
      </c>
      <c r="E261" s="21">
        <v>111951856</v>
      </c>
      <c r="H261" s="9"/>
      <c r="I261" s="7"/>
      <c r="J261" s="8"/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1205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103" t="s">
        <v>0</v>
      </c>
      <c r="B266" s="103" t="s">
        <v>2</v>
      </c>
      <c r="C266" s="103" t="s">
        <v>3</v>
      </c>
      <c r="D266" s="103" t="s">
        <v>4</v>
      </c>
      <c r="E266" s="103" t="s">
        <v>5</v>
      </c>
      <c r="F266" s="105" t="s">
        <v>6</v>
      </c>
      <c r="G266" s="106"/>
      <c r="H266" s="107"/>
      <c r="I266" s="103" t="s">
        <v>7</v>
      </c>
      <c r="J266" s="103" t="s">
        <v>8</v>
      </c>
    </row>
    <row r="267" spans="1:10">
      <c r="A267" s="104"/>
      <c r="B267" s="104"/>
      <c r="C267" s="104"/>
      <c r="D267" s="104"/>
      <c r="E267" s="104"/>
      <c r="F267" s="46" t="s">
        <v>9</v>
      </c>
      <c r="G267" s="46" t="s">
        <v>10</v>
      </c>
      <c r="H267" s="46" t="s">
        <v>11</v>
      </c>
      <c r="I267" s="104"/>
      <c r="J267" s="104"/>
    </row>
    <row r="268" spans="1:10">
      <c r="A268" s="5" t="s">
        <v>1229</v>
      </c>
      <c r="B268" s="6">
        <v>44839.75428238426</v>
      </c>
      <c r="C268" s="5" t="s">
        <v>123</v>
      </c>
      <c r="D268" s="11"/>
      <c r="E268" s="8"/>
      <c r="F268" s="9">
        <v>4743.9799999999996</v>
      </c>
      <c r="I268" s="7" t="s">
        <v>9</v>
      </c>
      <c r="J268" s="5" t="s">
        <v>123</v>
      </c>
    </row>
    <row r="269" spans="1:10">
      <c r="A269" s="10" t="s">
        <v>15</v>
      </c>
      <c r="B269" s="3"/>
      <c r="C269" s="3"/>
      <c r="D269" s="11"/>
      <c r="E269" s="8"/>
      <c r="H269" s="9"/>
      <c r="I269" s="7"/>
      <c r="J269" s="8"/>
    </row>
    <row r="270" spans="1:10" ht="15.75">
      <c r="A270" s="12" t="s">
        <v>16</v>
      </c>
      <c r="B270" s="12" t="s">
        <v>17</v>
      </c>
      <c r="C270" s="12" t="s">
        <v>18</v>
      </c>
      <c r="D270" s="20">
        <v>111958379</v>
      </c>
      <c r="E270" s="21">
        <v>111958477</v>
      </c>
      <c r="H270" s="9"/>
      <c r="I270" s="7"/>
      <c r="J270" s="8"/>
    </row>
    <row r="273" spans="1:10">
      <c r="A273" s="1" t="s">
        <v>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3" t="s">
        <v>1239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103" t="s">
        <v>0</v>
      </c>
      <c r="B275" s="103" t="s">
        <v>2</v>
      </c>
      <c r="C275" s="103" t="s">
        <v>3</v>
      </c>
      <c r="D275" s="103" t="s">
        <v>4</v>
      </c>
      <c r="E275" s="103" t="s">
        <v>5</v>
      </c>
      <c r="F275" s="105" t="s">
        <v>6</v>
      </c>
      <c r="G275" s="106"/>
      <c r="H275" s="107"/>
      <c r="I275" s="103" t="s">
        <v>7</v>
      </c>
      <c r="J275" s="103" t="s">
        <v>8</v>
      </c>
    </row>
    <row r="276" spans="1:10">
      <c r="A276" s="104"/>
      <c r="B276" s="104"/>
      <c r="C276" s="104"/>
      <c r="D276" s="104"/>
      <c r="E276" s="104"/>
      <c r="F276" s="46" t="s">
        <v>9</v>
      </c>
      <c r="G276" s="46" t="s">
        <v>10</v>
      </c>
      <c r="H276" s="46" t="s">
        <v>11</v>
      </c>
      <c r="I276" s="104"/>
      <c r="J276" s="104"/>
    </row>
    <row r="277" spans="1:10">
      <c r="A277" s="5" t="s">
        <v>1262</v>
      </c>
      <c r="B277" s="6">
        <v>44840.754357048609</v>
      </c>
      <c r="C277" s="5" t="s">
        <v>123</v>
      </c>
      <c r="D277" s="11"/>
      <c r="E277" s="8"/>
      <c r="F277" s="9">
        <v>5573.08</v>
      </c>
      <c r="I277" s="7" t="s">
        <v>9</v>
      </c>
      <c r="J277" s="5" t="s">
        <v>123</v>
      </c>
    </row>
    <row r="278" spans="1:10">
      <c r="A278" s="10" t="s">
        <v>15</v>
      </c>
      <c r="B278" s="3"/>
      <c r="C278" s="3"/>
      <c r="D278" s="11"/>
      <c r="E278" s="8"/>
      <c r="H278" s="9"/>
      <c r="I278" s="7"/>
      <c r="J278" s="5"/>
    </row>
    <row r="279" spans="1:10" ht="15.75">
      <c r="A279" s="12" t="s">
        <v>16</v>
      </c>
      <c r="B279" s="12" t="s">
        <v>17</v>
      </c>
      <c r="C279" s="12" t="s">
        <v>18</v>
      </c>
      <c r="D279" s="20">
        <v>111968934</v>
      </c>
      <c r="E279" s="21">
        <v>111969034</v>
      </c>
      <c r="H279" s="9"/>
      <c r="I279" s="7"/>
      <c r="J279" s="5"/>
    </row>
    <row r="282" spans="1:10">
      <c r="A282" s="1" t="s">
        <v>0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3" t="s">
        <v>1274</v>
      </c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A284" s="103" t="s">
        <v>0</v>
      </c>
      <c r="B284" s="103" t="s">
        <v>2</v>
      </c>
      <c r="C284" s="103" t="s">
        <v>3</v>
      </c>
      <c r="D284" s="103" t="s">
        <v>4</v>
      </c>
      <c r="E284" s="103" t="s">
        <v>5</v>
      </c>
      <c r="F284" s="105" t="s">
        <v>6</v>
      </c>
      <c r="G284" s="106"/>
      <c r="H284" s="107"/>
      <c r="I284" s="103" t="s">
        <v>7</v>
      </c>
      <c r="J284" s="103" t="s">
        <v>8</v>
      </c>
    </row>
    <row r="285" spans="1:10">
      <c r="A285" s="104"/>
      <c r="B285" s="104"/>
      <c r="C285" s="104"/>
      <c r="D285" s="104"/>
      <c r="E285" s="104"/>
      <c r="F285" s="46" t="s">
        <v>9</v>
      </c>
      <c r="G285" s="46" t="s">
        <v>10</v>
      </c>
      <c r="H285" s="46" t="s">
        <v>11</v>
      </c>
      <c r="I285" s="104"/>
      <c r="J285" s="104"/>
    </row>
    <row r="286" spans="1:10">
      <c r="A286" s="5" t="s">
        <v>1316</v>
      </c>
      <c r="B286" s="6">
        <v>44841.751191226853</v>
      </c>
      <c r="C286" s="5" t="s">
        <v>123</v>
      </c>
      <c r="D286" s="11"/>
      <c r="E286" s="8"/>
      <c r="F286" s="9">
        <v>5219.08</v>
      </c>
      <c r="I286" s="7" t="s">
        <v>9</v>
      </c>
      <c r="J286" s="5" t="s">
        <v>123</v>
      </c>
    </row>
    <row r="287" spans="1:10">
      <c r="A287" s="10" t="s">
        <v>15</v>
      </c>
      <c r="B287" s="3"/>
      <c r="C287" s="3"/>
      <c r="D287" s="11"/>
      <c r="E287" s="8"/>
      <c r="H287" s="9"/>
      <c r="I287" s="7"/>
      <c r="J287" s="5"/>
    </row>
    <row r="288" spans="1:10" ht="15.75">
      <c r="A288" s="12" t="s">
        <v>16</v>
      </c>
      <c r="B288" s="12" t="s">
        <v>17</v>
      </c>
      <c r="C288" s="12" t="s">
        <v>18</v>
      </c>
      <c r="D288" s="20">
        <v>111968936</v>
      </c>
      <c r="E288" s="21">
        <v>111969036</v>
      </c>
      <c r="H288" s="9"/>
      <c r="I288" s="7"/>
      <c r="J288" s="5"/>
    </row>
    <row r="289" spans="1:10">
      <c r="A289" s="5"/>
      <c r="B289" s="6"/>
      <c r="C289" s="5"/>
      <c r="D289" s="11"/>
      <c r="E289" s="8"/>
      <c r="H289" s="9"/>
      <c r="I289" s="7"/>
      <c r="J289" s="5"/>
    </row>
    <row r="290" spans="1:10">
      <c r="A290" s="5"/>
      <c r="B290" s="6"/>
      <c r="C290" s="5"/>
      <c r="D290" s="11"/>
      <c r="E290" s="8"/>
      <c r="H290" s="9"/>
      <c r="I290" s="7"/>
      <c r="J290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1270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3" t="s">
        <v>0</v>
      </c>
      <c r="B293" s="103" t="s">
        <v>2</v>
      </c>
      <c r="C293" s="103" t="s">
        <v>3</v>
      </c>
      <c r="D293" s="103" t="s">
        <v>4</v>
      </c>
      <c r="E293" s="103" t="s">
        <v>5</v>
      </c>
      <c r="F293" s="105" t="s">
        <v>6</v>
      </c>
      <c r="G293" s="106"/>
      <c r="H293" s="107"/>
      <c r="I293" s="103" t="s">
        <v>7</v>
      </c>
      <c r="J293" s="103" t="s">
        <v>8</v>
      </c>
    </row>
    <row r="294" spans="1:10">
      <c r="A294" s="104"/>
      <c r="B294" s="104"/>
      <c r="C294" s="104"/>
      <c r="D294" s="104"/>
      <c r="E294" s="104"/>
      <c r="F294" s="46" t="s">
        <v>9</v>
      </c>
      <c r="G294" s="46" t="s">
        <v>10</v>
      </c>
      <c r="H294" s="46" t="s">
        <v>11</v>
      </c>
      <c r="I294" s="104"/>
      <c r="J294" s="104"/>
    </row>
    <row r="295" spans="1:10">
      <c r="A295" s="5" t="s">
        <v>1317</v>
      </c>
      <c r="B295" s="6">
        <v>44842.546802951387</v>
      </c>
      <c r="C295" s="5" t="s">
        <v>123</v>
      </c>
      <c r="D295" s="11"/>
      <c r="E295" s="8"/>
      <c r="F295" s="9">
        <v>5870.42</v>
      </c>
      <c r="I295" s="7" t="s">
        <v>9</v>
      </c>
      <c r="J295" s="5" t="s">
        <v>123</v>
      </c>
    </row>
    <row r="296" spans="1:10">
      <c r="A296" s="10" t="s">
        <v>15</v>
      </c>
      <c r="B296" s="3"/>
      <c r="C296" s="3"/>
      <c r="D296" s="11"/>
      <c r="E296" s="8"/>
      <c r="H296" s="9"/>
      <c r="I296" s="7"/>
      <c r="J296" s="5"/>
    </row>
    <row r="297" spans="1:10" ht="15.75">
      <c r="A297" s="12" t="s">
        <v>16</v>
      </c>
      <c r="B297" s="12" t="s">
        <v>17</v>
      </c>
      <c r="C297" s="12" t="s">
        <v>18</v>
      </c>
      <c r="D297" s="20">
        <v>111976927</v>
      </c>
      <c r="E297" s="21">
        <v>111977116</v>
      </c>
      <c r="H297" s="9"/>
      <c r="I297" s="7"/>
      <c r="J297" s="5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1337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103" t="s">
        <v>0</v>
      </c>
      <c r="B302" s="103" t="s">
        <v>2</v>
      </c>
      <c r="C302" s="103" t="s">
        <v>3</v>
      </c>
      <c r="D302" s="103" t="s">
        <v>4</v>
      </c>
      <c r="E302" s="103" t="s">
        <v>5</v>
      </c>
      <c r="F302" s="105" t="s">
        <v>6</v>
      </c>
      <c r="G302" s="106"/>
      <c r="H302" s="107"/>
      <c r="I302" s="103" t="s">
        <v>7</v>
      </c>
      <c r="J302" s="103" t="s">
        <v>8</v>
      </c>
    </row>
    <row r="303" spans="1:10">
      <c r="A303" s="104"/>
      <c r="B303" s="104"/>
      <c r="C303" s="104"/>
      <c r="D303" s="104"/>
      <c r="E303" s="104"/>
      <c r="F303" s="46" t="s">
        <v>9</v>
      </c>
      <c r="G303" s="46" t="s">
        <v>10</v>
      </c>
      <c r="H303" s="46" t="s">
        <v>11</v>
      </c>
      <c r="I303" s="104"/>
      <c r="J303" s="104"/>
    </row>
    <row r="304" spans="1:10">
      <c r="A304" s="5" t="s">
        <v>1364</v>
      </c>
      <c r="B304" s="6">
        <v>44844.754000671295</v>
      </c>
      <c r="C304" s="5" t="s">
        <v>123</v>
      </c>
      <c r="D304" s="11"/>
      <c r="E304" s="8"/>
      <c r="F304" s="9">
        <v>5523.46</v>
      </c>
      <c r="I304" s="7" t="s">
        <v>9</v>
      </c>
      <c r="J304" s="5" t="s">
        <v>123</v>
      </c>
    </row>
    <row r="305" spans="1:10">
      <c r="A305" s="10" t="s">
        <v>15</v>
      </c>
      <c r="B305" s="3"/>
      <c r="C305" s="3"/>
      <c r="D305" s="11"/>
      <c r="E305" s="8"/>
      <c r="H305" s="9"/>
      <c r="I305" s="7"/>
      <c r="J305" s="5"/>
    </row>
    <row r="306" spans="1:10" ht="15.75">
      <c r="A306" s="12" t="s">
        <v>16</v>
      </c>
      <c r="B306" s="12" t="s">
        <v>17</v>
      </c>
      <c r="C306" s="12" t="s">
        <v>18</v>
      </c>
      <c r="D306" s="20">
        <v>111983696</v>
      </c>
      <c r="E306" s="21">
        <v>111983758</v>
      </c>
      <c r="H306" s="9"/>
      <c r="I306" s="7"/>
      <c r="J306" s="5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1374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103" t="s">
        <v>0</v>
      </c>
      <c r="B311" s="103" t="s">
        <v>2</v>
      </c>
      <c r="C311" s="103" t="s">
        <v>3</v>
      </c>
      <c r="D311" s="103" t="s">
        <v>4</v>
      </c>
      <c r="E311" s="103" t="s">
        <v>5</v>
      </c>
      <c r="F311" s="105" t="s">
        <v>6</v>
      </c>
      <c r="G311" s="106"/>
      <c r="H311" s="107"/>
      <c r="I311" s="103" t="s">
        <v>7</v>
      </c>
      <c r="J311" s="103" t="s">
        <v>8</v>
      </c>
    </row>
    <row r="312" spans="1:10">
      <c r="A312" s="104"/>
      <c r="B312" s="104"/>
      <c r="C312" s="104"/>
      <c r="D312" s="104"/>
      <c r="E312" s="104"/>
      <c r="F312" s="46" t="s">
        <v>9</v>
      </c>
      <c r="G312" s="46" t="s">
        <v>10</v>
      </c>
      <c r="H312" s="46" t="s">
        <v>11</v>
      </c>
      <c r="I312" s="104"/>
      <c r="J312" s="104"/>
    </row>
    <row r="313" spans="1:10">
      <c r="A313" s="5" t="s">
        <v>1404</v>
      </c>
      <c r="B313" s="6">
        <v>44845.751450810189</v>
      </c>
      <c r="C313" s="5" t="s">
        <v>123</v>
      </c>
      <c r="D313" s="11"/>
      <c r="E313" s="8"/>
      <c r="F313" s="9">
        <v>4907.05</v>
      </c>
      <c r="I313" s="7" t="s">
        <v>9</v>
      </c>
      <c r="J313" s="5" t="s">
        <v>123</v>
      </c>
    </row>
    <row r="314" spans="1:10">
      <c r="A314" s="5" t="s">
        <v>1404</v>
      </c>
      <c r="B314" s="6">
        <v>44845.751450810189</v>
      </c>
      <c r="C314" s="5" t="s">
        <v>123</v>
      </c>
      <c r="D314" s="11"/>
      <c r="E314" s="8"/>
      <c r="H314" s="9">
        <v>81.72</v>
      </c>
      <c r="I314" s="5" t="s">
        <v>33</v>
      </c>
      <c r="J314" s="5" t="s">
        <v>123</v>
      </c>
    </row>
    <row r="315" spans="1:10">
      <c r="A315" s="10" t="s">
        <v>15</v>
      </c>
      <c r="B315" s="3"/>
      <c r="C315" s="3"/>
      <c r="D315" s="11"/>
      <c r="E315" s="8"/>
      <c r="H315" s="9"/>
      <c r="I315" s="7"/>
      <c r="J315" s="5"/>
    </row>
    <row r="316" spans="1:10" ht="15.75">
      <c r="A316" s="12" t="s">
        <v>16</v>
      </c>
      <c r="B316" s="12" t="s">
        <v>17</v>
      </c>
      <c r="C316" s="12" t="s">
        <v>18</v>
      </c>
      <c r="D316" s="20">
        <v>111991477</v>
      </c>
      <c r="E316" s="21">
        <v>111991629</v>
      </c>
      <c r="H316" s="9"/>
      <c r="I316" s="7"/>
      <c r="J316" s="5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1415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3" t="s">
        <v>0</v>
      </c>
      <c r="B321" s="103" t="s">
        <v>2</v>
      </c>
      <c r="C321" s="103" t="s">
        <v>3</v>
      </c>
      <c r="D321" s="103" t="s">
        <v>4</v>
      </c>
      <c r="E321" s="103" t="s">
        <v>5</v>
      </c>
      <c r="F321" s="105" t="s">
        <v>6</v>
      </c>
      <c r="G321" s="106"/>
      <c r="H321" s="107"/>
      <c r="I321" s="103" t="s">
        <v>7</v>
      </c>
      <c r="J321" s="103" t="s">
        <v>8</v>
      </c>
    </row>
    <row r="322" spans="1:10">
      <c r="A322" s="104"/>
      <c r="B322" s="104"/>
      <c r="C322" s="104"/>
      <c r="D322" s="104"/>
      <c r="E322" s="104"/>
      <c r="F322" s="46" t="s">
        <v>9</v>
      </c>
      <c r="G322" s="46" t="s">
        <v>10</v>
      </c>
      <c r="H322" s="46" t="s">
        <v>11</v>
      </c>
      <c r="I322" s="104"/>
      <c r="J322" s="104"/>
    </row>
    <row r="323" spans="1:10">
      <c r="A323" s="5" t="s">
        <v>1441</v>
      </c>
      <c r="B323" s="6">
        <v>44846.766928900463</v>
      </c>
      <c r="C323" s="5" t="s">
        <v>123</v>
      </c>
      <c r="D323" s="11"/>
      <c r="E323" s="8"/>
      <c r="F323" s="9">
        <v>5920.09</v>
      </c>
      <c r="I323" s="7" t="s">
        <v>9</v>
      </c>
      <c r="J323" s="5" t="s">
        <v>123</v>
      </c>
    </row>
    <row r="324" spans="1:10">
      <c r="A324" s="5" t="s">
        <v>1441</v>
      </c>
      <c r="B324" s="6">
        <v>44846.766928900463</v>
      </c>
      <c r="C324" s="5" t="s">
        <v>123</v>
      </c>
      <c r="D324" s="11"/>
      <c r="E324" s="8"/>
      <c r="H324" s="9">
        <v>181.1</v>
      </c>
      <c r="I324" s="5" t="s">
        <v>33</v>
      </c>
      <c r="J324" s="5" t="s">
        <v>123</v>
      </c>
    </row>
    <row r="325" spans="1:10">
      <c r="A325" s="10" t="s">
        <v>15</v>
      </c>
      <c r="B325" s="3"/>
      <c r="C325" s="3"/>
      <c r="D325" s="11"/>
      <c r="E325" s="8"/>
      <c r="H325" s="9"/>
      <c r="I325" s="7"/>
      <c r="J325" s="8"/>
    </row>
    <row r="326" spans="1:10" ht="15.75">
      <c r="A326" s="12" t="s">
        <v>16</v>
      </c>
      <c r="B326" s="12" t="s">
        <v>17</v>
      </c>
      <c r="C326" s="12" t="s">
        <v>18</v>
      </c>
      <c r="D326" s="20">
        <v>112000514</v>
      </c>
      <c r="E326" s="21">
        <v>112000607</v>
      </c>
      <c r="H326" s="9"/>
      <c r="I326" s="7"/>
      <c r="J326" s="8"/>
    </row>
    <row r="329" spans="1:10">
      <c r="A329" s="1" t="s">
        <v>0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3" t="s">
        <v>1451</v>
      </c>
      <c r="B330" s="2"/>
      <c r="C330" s="2"/>
      <c r="D330" s="2"/>
      <c r="E330" s="2"/>
      <c r="F330" s="2"/>
      <c r="G330" s="2"/>
      <c r="H330" s="2"/>
      <c r="I330" s="2"/>
      <c r="J330" s="2"/>
    </row>
    <row r="331" spans="1:10">
      <c r="A331" s="103" t="s">
        <v>0</v>
      </c>
      <c r="B331" s="103" t="s">
        <v>2</v>
      </c>
      <c r="C331" s="103" t="s">
        <v>3</v>
      </c>
      <c r="D331" s="103" t="s">
        <v>4</v>
      </c>
      <c r="E331" s="103" t="s">
        <v>5</v>
      </c>
      <c r="F331" s="105" t="s">
        <v>6</v>
      </c>
      <c r="G331" s="106"/>
      <c r="H331" s="107"/>
      <c r="I331" s="103" t="s">
        <v>7</v>
      </c>
      <c r="J331" s="103" t="s">
        <v>8</v>
      </c>
    </row>
    <row r="332" spans="1:10">
      <c r="A332" s="104"/>
      <c r="B332" s="104"/>
      <c r="C332" s="104"/>
      <c r="D332" s="104"/>
      <c r="E332" s="104"/>
      <c r="F332" s="46" t="s">
        <v>9</v>
      </c>
      <c r="G332" s="46" t="s">
        <v>10</v>
      </c>
      <c r="H332" s="46" t="s">
        <v>11</v>
      </c>
      <c r="I332" s="104"/>
      <c r="J332" s="104"/>
    </row>
    <row r="333" spans="1:10">
      <c r="A333" s="5" t="s">
        <v>1478</v>
      </c>
      <c r="B333" s="6">
        <v>44847.756682881947</v>
      </c>
      <c r="C333" s="5" t="s">
        <v>123</v>
      </c>
      <c r="D333" s="11"/>
      <c r="E333" s="8"/>
      <c r="F333" s="9">
        <v>6064.1</v>
      </c>
      <c r="I333" s="7" t="s">
        <v>9</v>
      </c>
      <c r="J333" s="5" t="s">
        <v>123</v>
      </c>
    </row>
    <row r="334" spans="1:10">
      <c r="A334" s="5" t="s">
        <v>1478</v>
      </c>
      <c r="B334" s="6">
        <v>44847.756682881947</v>
      </c>
      <c r="C334" s="5" t="s">
        <v>123</v>
      </c>
      <c r="D334" s="11"/>
      <c r="E334" s="8"/>
      <c r="H334" s="9">
        <v>457.01</v>
      </c>
      <c r="I334" s="5" t="s">
        <v>33</v>
      </c>
      <c r="J334" s="5" t="s">
        <v>123</v>
      </c>
    </row>
    <row r="335" spans="1:10">
      <c r="A335" s="10" t="s">
        <v>15</v>
      </c>
      <c r="B335" s="3"/>
      <c r="C335" s="3"/>
      <c r="D335" s="11"/>
      <c r="E335" s="8"/>
      <c r="H335" s="9"/>
      <c r="I335" s="7"/>
      <c r="J335" s="8"/>
    </row>
    <row r="336" spans="1:10" ht="15.75">
      <c r="A336" s="12" t="s">
        <v>16</v>
      </c>
      <c r="B336" s="12" t="s">
        <v>17</v>
      </c>
      <c r="C336" s="12" t="s">
        <v>18</v>
      </c>
      <c r="D336" s="20">
        <v>112010813</v>
      </c>
      <c r="E336" s="21">
        <v>112010934</v>
      </c>
      <c r="H336" s="9"/>
      <c r="I336" s="7"/>
      <c r="J336" s="8"/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1496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103" t="s">
        <v>0</v>
      </c>
      <c r="B341" s="103" t="s">
        <v>2</v>
      </c>
      <c r="C341" s="103" t="s">
        <v>3</v>
      </c>
      <c r="D341" s="103" t="s">
        <v>4</v>
      </c>
      <c r="E341" s="103" t="s">
        <v>5</v>
      </c>
      <c r="F341" s="105" t="s">
        <v>6</v>
      </c>
      <c r="G341" s="106"/>
      <c r="H341" s="107"/>
      <c r="I341" s="103" t="s">
        <v>7</v>
      </c>
      <c r="J341" s="103" t="s">
        <v>8</v>
      </c>
    </row>
    <row r="342" spans="1:10">
      <c r="A342" s="104"/>
      <c r="B342" s="104"/>
      <c r="C342" s="104"/>
      <c r="D342" s="104"/>
      <c r="E342" s="104"/>
      <c r="F342" s="46" t="s">
        <v>9</v>
      </c>
      <c r="G342" s="46" t="s">
        <v>10</v>
      </c>
      <c r="H342" s="46" t="s">
        <v>11</v>
      </c>
      <c r="I342" s="104"/>
      <c r="J342" s="104"/>
    </row>
    <row r="343" spans="1:10">
      <c r="A343" s="5" t="s">
        <v>1543</v>
      </c>
      <c r="B343" s="6">
        <v>44848.75205383102</v>
      </c>
      <c r="C343" s="5" t="s">
        <v>123</v>
      </c>
      <c r="D343" s="11"/>
      <c r="E343" s="8"/>
      <c r="F343" s="9">
        <v>6139.16</v>
      </c>
      <c r="I343" s="7" t="s">
        <v>9</v>
      </c>
      <c r="J343" s="5" t="s">
        <v>123</v>
      </c>
    </row>
    <row r="344" spans="1:10">
      <c r="A344" s="10" t="s">
        <v>15</v>
      </c>
      <c r="B344" s="3"/>
      <c r="C344" s="3"/>
      <c r="D344" s="11"/>
      <c r="E344" s="8"/>
      <c r="H344" s="9"/>
      <c r="I344" s="7"/>
      <c r="J344" s="8"/>
    </row>
    <row r="345" spans="1:10" ht="15.75">
      <c r="A345" s="12" t="s">
        <v>16</v>
      </c>
      <c r="B345" s="12" t="s">
        <v>17</v>
      </c>
      <c r="C345" s="12" t="s">
        <v>18</v>
      </c>
      <c r="D345" s="20">
        <v>112010817</v>
      </c>
      <c r="E345" s="21">
        <v>112010935</v>
      </c>
      <c r="H345" s="9"/>
      <c r="I345" s="7"/>
      <c r="J345" s="8"/>
    </row>
    <row r="346" spans="1:10">
      <c r="A346" s="5"/>
      <c r="B346" s="6"/>
      <c r="C346" s="5"/>
      <c r="D346" s="11"/>
      <c r="E346" s="8"/>
      <c r="H346" s="9"/>
      <c r="I346" s="7"/>
      <c r="J346" s="8"/>
    </row>
    <row r="347" spans="1:10">
      <c r="A347" s="5"/>
      <c r="B347" s="6"/>
      <c r="C347" s="5"/>
      <c r="D347" s="11"/>
      <c r="E347" s="8"/>
      <c r="H347" s="9"/>
      <c r="I347" s="7"/>
      <c r="J347" s="8"/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1491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103" t="s">
        <v>0</v>
      </c>
      <c r="B350" s="103" t="s">
        <v>2</v>
      </c>
      <c r="C350" s="103" t="s">
        <v>3</v>
      </c>
      <c r="D350" s="103" t="s">
        <v>4</v>
      </c>
      <c r="E350" s="103" t="s">
        <v>5</v>
      </c>
      <c r="F350" s="105" t="s">
        <v>6</v>
      </c>
      <c r="G350" s="106"/>
      <c r="H350" s="107"/>
      <c r="I350" s="103" t="s">
        <v>7</v>
      </c>
      <c r="J350" s="103" t="s">
        <v>8</v>
      </c>
    </row>
    <row r="351" spans="1:10">
      <c r="A351" s="104"/>
      <c r="B351" s="104"/>
      <c r="C351" s="104"/>
      <c r="D351" s="104"/>
      <c r="E351" s="104"/>
      <c r="F351" s="46" t="s">
        <v>9</v>
      </c>
      <c r="G351" s="46" t="s">
        <v>10</v>
      </c>
      <c r="H351" s="46" t="s">
        <v>11</v>
      </c>
      <c r="I351" s="104"/>
      <c r="J351" s="104"/>
    </row>
    <row r="352" spans="1:10">
      <c r="A352" s="5" t="s">
        <v>1544</v>
      </c>
      <c r="B352" s="6">
        <v>44849.550876006942</v>
      </c>
      <c r="C352" s="5" t="s">
        <v>123</v>
      </c>
      <c r="D352" s="11"/>
      <c r="E352" s="8"/>
      <c r="F352" s="9">
        <v>5621.46</v>
      </c>
      <c r="I352" s="7" t="s">
        <v>9</v>
      </c>
      <c r="J352" s="5" t="s">
        <v>123</v>
      </c>
    </row>
    <row r="353" spans="1:10">
      <c r="A353" s="10" t="s">
        <v>15</v>
      </c>
      <c r="B353" s="3"/>
      <c r="C353" s="3"/>
      <c r="D353" s="11"/>
      <c r="E353" s="8"/>
      <c r="H353" s="9"/>
      <c r="I353" s="7"/>
      <c r="J353" s="8"/>
    </row>
    <row r="354" spans="1:10" ht="15.75">
      <c r="A354" s="12" t="s">
        <v>16</v>
      </c>
      <c r="B354" s="12" t="s">
        <v>17</v>
      </c>
      <c r="C354" s="12" t="s">
        <v>18</v>
      </c>
      <c r="D354" s="20">
        <v>112020952</v>
      </c>
      <c r="E354" s="21">
        <v>112021074</v>
      </c>
      <c r="H354" s="9"/>
      <c r="I354" s="7"/>
      <c r="J354" s="8"/>
    </row>
    <row r="357" spans="1:10">
      <c r="A357" s="1" t="s">
        <v>0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3" t="s">
        <v>1564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103" t="s">
        <v>0</v>
      </c>
      <c r="B359" s="103" t="s">
        <v>2</v>
      </c>
      <c r="C359" s="103" t="s">
        <v>3</v>
      </c>
      <c r="D359" s="103" t="s">
        <v>4</v>
      </c>
      <c r="E359" s="103" t="s">
        <v>5</v>
      </c>
      <c r="F359" s="105" t="s">
        <v>6</v>
      </c>
      <c r="G359" s="106"/>
      <c r="H359" s="107"/>
      <c r="I359" s="103" t="s">
        <v>7</v>
      </c>
      <c r="J359" s="103" t="s">
        <v>8</v>
      </c>
    </row>
    <row r="360" spans="1:10">
      <c r="A360" s="104"/>
      <c r="B360" s="104"/>
      <c r="C360" s="104"/>
      <c r="D360" s="104"/>
      <c r="E360" s="104"/>
      <c r="F360" s="46" t="s">
        <v>9</v>
      </c>
      <c r="G360" s="46" t="s">
        <v>10</v>
      </c>
      <c r="H360" s="46" t="s">
        <v>11</v>
      </c>
      <c r="I360" s="104"/>
      <c r="J360" s="104"/>
    </row>
    <row r="361" spans="1:10">
      <c r="A361" s="5" t="s">
        <v>1591</v>
      </c>
      <c r="B361" s="6">
        <v>44851.753085370372</v>
      </c>
      <c r="C361" s="5" t="s">
        <v>123</v>
      </c>
      <c r="D361" s="11"/>
      <c r="E361" s="8"/>
      <c r="F361" s="9">
        <v>4243.34</v>
      </c>
      <c r="I361" s="7" t="s">
        <v>9</v>
      </c>
      <c r="J361" s="5" t="s">
        <v>123</v>
      </c>
    </row>
    <row r="362" spans="1:10">
      <c r="A362" s="10" t="s">
        <v>15</v>
      </c>
      <c r="B362" s="3"/>
      <c r="C362" s="3"/>
      <c r="D362" s="11"/>
      <c r="E362" s="8"/>
      <c r="H362" s="9"/>
      <c r="I362" s="7"/>
      <c r="J362" s="5"/>
    </row>
    <row r="363" spans="1:10" ht="15.75">
      <c r="A363" s="12" t="s">
        <v>16</v>
      </c>
      <c r="B363" s="12" t="s">
        <v>17</v>
      </c>
      <c r="C363" s="12" t="s">
        <v>18</v>
      </c>
      <c r="D363" s="20">
        <v>112027340</v>
      </c>
      <c r="E363" s="21">
        <v>112028029</v>
      </c>
      <c r="H363" s="9"/>
      <c r="I363" s="7"/>
      <c r="J363" s="5"/>
    </row>
    <row r="366" spans="1:10">
      <c r="A366" s="1" t="s">
        <v>0</v>
      </c>
      <c r="B366" s="2"/>
      <c r="C366" s="2"/>
      <c r="D366" s="2"/>
      <c r="E366" s="2"/>
      <c r="F366" s="2"/>
      <c r="G366" s="2"/>
      <c r="H366" s="2"/>
      <c r="I366" s="2"/>
      <c r="J366" s="2"/>
    </row>
    <row r="367" spans="1:10">
      <c r="A367" s="3" t="s">
        <v>1603</v>
      </c>
      <c r="B367" s="2"/>
      <c r="C367" s="2"/>
      <c r="D367" s="2"/>
      <c r="E367" s="2"/>
      <c r="F367" s="2"/>
      <c r="G367" s="2"/>
      <c r="H367" s="2"/>
      <c r="I367" s="2"/>
      <c r="J367" s="2"/>
    </row>
    <row r="368" spans="1:10">
      <c r="A368" s="103" t="s">
        <v>0</v>
      </c>
      <c r="B368" s="103" t="s">
        <v>2</v>
      </c>
      <c r="C368" s="103" t="s">
        <v>3</v>
      </c>
      <c r="D368" s="103" t="s">
        <v>4</v>
      </c>
      <c r="E368" s="103" t="s">
        <v>5</v>
      </c>
      <c r="F368" s="105" t="s">
        <v>6</v>
      </c>
      <c r="G368" s="106"/>
      <c r="H368" s="107"/>
      <c r="I368" s="103" t="s">
        <v>7</v>
      </c>
      <c r="J368" s="103" t="s">
        <v>8</v>
      </c>
    </row>
    <row r="369" spans="1:10">
      <c r="A369" s="104"/>
      <c r="B369" s="104"/>
      <c r="C369" s="104"/>
      <c r="D369" s="104"/>
      <c r="E369" s="104"/>
      <c r="F369" s="46" t="s">
        <v>9</v>
      </c>
      <c r="G369" s="46" t="s">
        <v>10</v>
      </c>
      <c r="H369" s="46" t="s">
        <v>11</v>
      </c>
      <c r="I369" s="104"/>
      <c r="J369" s="104"/>
    </row>
    <row r="370" spans="1:10">
      <c r="A370" s="5" t="s">
        <v>1629</v>
      </c>
      <c r="B370" s="6">
        <v>44852.761346412037</v>
      </c>
      <c r="C370" s="5" t="s">
        <v>123</v>
      </c>
      <c r="D370" s="11"/>
      <c r="E370" s="8"/>
      <c r="F370" s="9">
        <v>6011.42</v>
      </c>
      <c r="I370" s="7" t="s">
        <v>9</v>
      </c>
      <c r="J370" s="5" t="s">
        <v>123</v>
      </c>
    </row>
    <row r="371" spans="1:10">
      <c r="A371" s="10" t="s">
        <v>15</v>
      </c>
      <c r="B371" s="3"/>
      <c r="C371" s="3"/>
      <c r="D371" s="11"/>
      <c r="E371" s="8"/>
      <c r="F371" s="7"/>
      <c r="G371" s="5"/>
      <c r="H371" s="9"/>
      <c r="I371" s="5"/>
      <c r="J371" s="7"/>
    </row>
    <row r="372" spans="1:10">
      <c r="A372" s="12" t="s">
        <v>16</v>
      </c>
      <c r="B372" s="12" t="s">
        <v>17</v>
      </c>
      <c r="C372" s="12" t="s">
        <v>18</v>
      </c>
      <c r="D372" s="11"/>
      <c r="E372" s="8"/>
      <c r="F372" s="7"/>
      <c r="G372" s="5"/>
      <c r="H372" s="9"/>
      <c r="I372" s="5"/>
      <c r="J372" s="7"/>
    </row>
  </sheetData>
  <mergeCells count="320"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I350:I351"/>
    <mergeCell ref="J350:J351"/>
    <mergeCell ref="A350:A351"/>
    <mergeCell ref="B350:B351"/>
    <mergeCell ref="C350:C351"/>
    <mergeCell ref="D350:D351"/>
    <mergeCell ref="E350:E351"/>
    <mergeCell ref="F350:H350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I266:I267"/>
    <mergeCell ref="J266:J267"/>
    <mergeCell ref="A266:A267"/>
    <mergeCell ref="B266:B267"/>
    <mergeCell ref="C266:C267"/>
    <mergeCell ref="D266:D267"/>
    <mergeCell ref="E266:E267"/>
    <mergeCell ref="F266:H26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57:I258"/>
    <mergeCell ref="J257:J258"/>
    <mergeCell ref="A257:A258"/>
    <mergeCell ref="B257:B258"/>
    <mergeCell ref="C257:C258"/>
    <mergeCell ref="D257:D258"/>
    <mergeCell ref="E257:E258"/>
    <mergeCell ref="F257:H257"/>
    <mergeCell ref="C202:C203"/>
    <mergeCell ref="D202:D203"/>
    <mergeCell ref="E202:E203"/>
    <mergeCell ref="F202:H202"/>
    <mergeCell ref="I202:I203"/>
    <mergeCell ref="J202:J203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F212:H212"/>
    <mergeCell ref="I212:I213"/>
    <mergeCell ref="J212:J213"/>
    <mergeCell ref="A212:A213"/>
    <mergeCell ref="B212:B213"/>
    <mergeCell ref="C212:C213"/>
    <mergeCell ref="D212:D213"/>
    <mergeCell ref="E212:E213"/>
    <mergeCell ref="A202:A203"/>
    <mergeCell ref="B202:B203"/>
    <mergeCell ref="A157:A158"/>
    <mergeCell ref="B157:B158"/>
    <mergeCell ref="C157:C158"/>
    <mergeCell ref="D157:D158"/>
    <mergeCell ref="E157:E158"/>
    <mergeCell ref="F157:H157"/>
    <mergeCell ref="I157:I158"/>
    <mergeCell ref="J157:J158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A148:A149"/>
    <mergeCell ref="B148:B149"/>
    <mergeCell ref="C148:C149"/>
    <mergeCell ref="D148:D149"/>
    <mergeCell ref="E148:E149"/>
    <mergeCell ref="F148:H148"/>
    <mergeCell ref="I148:I149"/>
    <mergeCell ref="J148:J149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A121:A122"/>
    <mergeCell ref="B121:B122"/>
    <mergeCell ref="C121:C122"/>
    <mergeCell ref="D121:D122"/>
    <mergeCell ref="E121:E122"/>
    <mergeCell ref="F121:H121"/>
    <mergeCell ref="I121:I122"/>
    <mergeCell ref="J121:J122"/>
    <mergeCell ref="F58:H58"/>
    <mergeCell ref="I58:I59"/>
    <mergeCell ref="J58:J59"/>
    <mergeCell ref="A58:A59"/>
    <mergeCell ref="B58:B59"/>
    <mergeCell ref="C58:C59"/>
    <mergeCell ref="D58:D59"/>
    <mergeCell ref="E58:E59"/>
    <mergeCell ref="A76:A77"/>
    <mergeCell ref="B76:B77"/>
    <mergeCell ref="C76:C77"/>
    <mergeCell ref="D76:D77"/>
    <mergeCell ref="E76:E77"/>
    <mergeCell ref="F76:H76"/>
    <mergeCell ref="I76:I77"/>
    <mergeCell ref="J76:J77"/>
    <mergeCell ref="I67:I68"/>
    <mergeCell ref="J67:J68"/>
    <mergeCell ref="F67:H67"/>
    <mergeCell ref="A67:A68"/>
    <mergeCell ref="B67:B68"/>
    <mergeCell ref="C67:C68"/>
    <mergeCell ref="D67:D68"/>
    <mergeCell ref="E67:E68"/>
    <mergeCell ref="I3:I4"/>
    <mergeCell ref="J3:J4"/>
    <mergeCell ref="A3:A4"/>
    <mergeCell ref="B3:B4"/>
    <mergeCell ref="C3:C4"/>
    <mergeCell ref="D3:D4"/>
    <mergeCell ref="E3:E4"/>
    <mergeCell ref="F3:H3"/>
    <mergeCell ref="I49:I50"/>
    <mergeCell ref="J49:J50"/>
    <mergeCell ref="A49:A50"/>
    <mergeCell ref="B49:B50"/>
    <mergeCell ref="C49:C50"/>
    <mergeCell ref="D49:D50"/>
    <mergeCell ref="E49:E50"/>
    <mergeCell ref="F49:H49"/>
    <mergeCell ref="F40:H40"/>
    <mergeCell ref="I40:I41"/>
    <mergeCell ref="J40:J41"/>
    <mergeCell ref="A40:A41"/>
    <mergeCell ref="B40:B41"/>
    <mergeCell ref="C40:C41"/>
    <mergeCell ref="D40:D41"/>
    <mergeCell ref="E40:E41"/>
    <mergeCell ref="A12:A13"/>
    <mergeCell ref="B12:B13"/>
    <mergeCell ref="C12:C13"/>
    <mergeCell ref="D12:D13"/>
    <mergeCell ref="E12:E13"/>
    <mergeCell ref="F22:H22"/>
    <mergeCell ref="I22:I23"/>
    <mergeCell ref="J22:J23"/>
    <mergeCell ref="I12:I13"/>
    <mergeCell ref="J12:J13"/>
    <mergeCell ref="F12:H12"/>
    <mergeCell ref="A22:A23"/>
    <mergeCell ref="B22:B23"/>
    <mergeCell ref="C22:C23"/>
    <mergeCell ref="D22:D23"/>
    <mergeCell ref="E22:E23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85:I86"/>
    <mergeCell ref="J85:J86"/>
    <mergeCell ref="A85:A86"/>
    <mergeCell ref="B85:B86"/>
    <mergeCell ref="C85:C86"/>
    <mergeCell ref="D85:D86"/>
    <mergeCell ref="E85:E86"/>
    <mergeCell ref="F85:H85"/>
    <mergeCell ref="I94:I95"/>
    <mergeCell ref="J94:J95"/>
    <mergeCell ref="A94:A95"/>
    <mergeCell ref="B94:B95"/>
    <mergeCell ref="C94:C95"/>
    <mergeCell ref="D94:D95"/>
    <mergeCell ref="E94:E95"/>
    <mergeCell ref="F94:H94"/>
    <mergeCell ref="A130:A131"/>
    <mergeCell ref="B130:B131"/>
    <mergeCell ref="C130:C131"/>
    <mergeCell ref="D130:D131"/>
    <mergeCell ref="E130:E131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30:H130"/>
    <mergeCell ref="I130:I131"/>
    <mergeCell ref="J130:J131"/>
    <mergeCell ref="A175:A176"/>
    <mergeCell ref="B175:B176"/>
    <mergeCell ref="C175:C176"/>
    <mergeCell ref="J184:J185"/>
    <mergeCell ref="B184:B185"/>
    <mergeCell ref="C184:C185"/>
    <mergeCell ref="D184:D185"/>
    <mergeCell ref="E184:E185"/>
    <mergeCell ref="F184:H184"/>
    <mergeCell ref="I184:I185"/>
    <mergeCell ref="D175:D176"/>
    <mergeCell ref="E175:E176"/>
    <mergeCell ref="F175:H175"/>
    <mergeCell ref="I175:I176"/>
    <mergeCell ref="J175:J176"/>
    <mergeCell ref="A184:A185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A368:A369"/>
    <mergeCell ref="B368:B369"/>
    <mergeCell ref="C368:C369"/>
    <mergeCell ref="D368:D369"/>
    <mergeCell ref="E368:E369"/>
    <mergeCell ref="F368:H368"/>
    <mergeCell ref="I368:I369"/>
    <mergeCell ref="J368:J369"/>
    <mergeCell ref="A359:A360"/>
    <mergeCell ref="B359:B360"/>
    <mergeCell ref="C359:C360"/>
    <mergeCell ref="D359:D360"/>
    <mergeCell ref="E359:E360"/>
    <mergeCell ref="F359:H359"/>
    <mergeCell ref="I359:I360"/>
    <mergeCell ref="J359:J360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01A6-91EB-4FFE-BD55-1337BF4ED055}">
  <sheetPr>
    <tabColor theme="8"/>
  </sheetPr>
  <dimension ref="A1:J609"/>
  <sheetViews>
    <sheetView topLeftCell="A602" zoomScale="106" zoomScaleNormal="106" workbookViewId="0">
      <selection activeCell="C607" sqref="C607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12.7109375" bestFit="1" customWidth="1"/>
    <col min="6" max="6" width="10.710937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124</v>
      </c>
      <c r="B5" s="6">
        <v>44805.761275081015</v>
      </c>
      <c r="C5" s="5" t="s">
        <v>125</v>
      </c>
      <c r="D5" s="13">
        <v>45132795302</v>
      </c>
      <c r="E5" s="8" t="s">
        <v>126</v>
      </c>
      <c r="H5" s="9">
        <v>4786.6400000000003</v>
      </c>
      <c r="I5" s="5" t="s">
        <v>22</v>
      </c>
      <c r="J5" s="5" t="s">
        <v>127</v>
      </c>
    </row>
    <row r="6" spans="1:10">
      <c r="A6" s="5" t="s">
        <v>124</v>
      </c>
      <c r="B6" s="6">
        <v>44805.761275081015</v>
      </c>
      <c r="C6" s="5" t="s">
        <v>125</v>
      </c>
      <c r="D6" s="11">
        <v>431232</v>
      </c>
      <c r="E6" s="8" t="s">
        <v>126</v>
      </c>
      <c r="H6" s="9">
        <v>45106</v>
      </c>
      <c r="I6" s="5" t="s">
        <v>22</v>
      </c>
      <c r="J6" s="5" t="s">
        <v>128</v>
      </c>
    </row>
    <row r="7" spans="1:10">
      <c r="A7" s="5" t="s">
        <v>124</v>
      </c>
      <c r="B7" s="6">
        <v>44805.761275081015</v>
      </c>
      <c r="C7" s="5" t="s">
        <v>125</v>
      </c>
      <c r="D7" s="13">
        <v>45172857065</v>
      </c>
      <c r="E7" s="8" t="s">
        <v>126</v>
      </c>
      <c r="H7" s="9">
        <v>4201</v>
      </c>
      <c r="I7" s="5" t="s">
        <v>22</v>
      </c>
      <c r="J7" s="5" t="s">
        <v>127</v>
      </c>
    </row>
    <row r="8" spans="1:10">
      <c r="A8" s="5" t="s">
        <v>124</v>
      </c>
      <c r="B8" s="6">
        <v>44805.761275081015</v>
      </c>
      <c r="C8" s="5" t="s">
        <v>125</v>
      </c>
      <c r="D8" s="11">
        <v>561944</v>
      </c>
      <c r="E8" s="8" t="s">
        <v>126</v>
      </c>
      <c r="H8" s="9">
        <v>35500</v>
      </c>
      <c r="I8" s="5" t="s">
        <v>22</v>
      </c>
      <c r="J8" s="5" t="s">
        <v>127</v>
      </c>
    </row>
    <row r="9" spans="1:10">
      <c r="A9" s="5" t="s">
        <v>124</v>
      </c>
      <c r="B9" s="6">
        <v>44805.761275081015</v>
      </c>
      <c r="C9" s="5" t="s">
        <v>125</v>
      </c>
      <c r="D9" s="11"/>
      <c r="E9" s="8"/>
      <c r="F9" s="9">
        <v>14292.3</v>
      </c>
      <c r="I9" s="7" t="s">
        <v>9</v>
      </c>
      <c r="J9" s="5" t="s">
        <v>127</v>
      </c>
    </row>
    <row r="10" spans="1:10">
      <c r="A10" s="10" t="s">
        <v>15</v>
      </c>
      <c r="B10" s="3"/>
      <c r="C10" s="3"/>
      <c r="D10" s="11"/>
      <c r="E10" s="8"/>
      <c r="F10" s="14">
        <f>SUM(F5:G9)</f>
        <v>14292.3</v>
      </c>
      <c r="H10" s="9"/>
      <c r="I10" s="7"/>
      <c r="J10" s="8"/>
    </row>
    <row r="11" spans="1:10" ht="15.75">
      <c r="A11" s="12" t="s">
        <v>16</v>
      </c>
      <c r="B11" s="12" t="s">
        <v>17</v>
      </c>
      <c r="C11" s="12" t="s">
        <v>18</v>
      </c>
      <c r="D11" s="21">
        <v>111734730</v>
      </c>
      <c r="E11" s="8"/>
      <c r="H11" s="9"/>
      <c r="I11" s="7"/>
      <c r="J11" s="8"/>
    </row>
    <row r="14" spans="1:10">
      <c r="A14" s="1" t="s">
        <v>0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>
      <c r="A15" s="3" t="s">
        <v>146</v>
      </c>
      <c r="B15" s="2"/>
      <c r="C15" s="2"/>
      <c r="D15" s="2"/>
      <c r="E15" s="2"/>
      <c r="F15" s="2"/>
      <c r="G15" s="2"/>
      <c r="H15" s="2"/>
      <c r="I15" s="2"/>
      <c r="J15" s="2"/>
    </row>
    <row r="16" spans="1:10">
      <c r="A16" s="103" t="s">
        <v>0</v>
      </c>
      <c r="B16" s="103" t="s">
        <v>2</v>
      </c>
      <c r="C16" s="103" t="s">
        <v>3</v>
      </c>
      <c r="D16" s="103" t="s">
        <v>4</v>
      </c>
      <c r="E16" s="103" t="s">
        <v>5</v>
      </c>
      <c r="F16" s="105" t="s">
        <v>6</v>
      </c>
      <c r="G16" s="106"/>
      <c r="H16" s="107"/>
      <c r="I16" s="103" t="s">
        <v>7</v>
      </c>
      <c r="J16" s="103" t="s">
        <v>8</v>
      </c>
    </row>
    <row r="17" spans="1:10">
      <c r="A17" s="104"/>
      <c r="B17" s="104"/>
      <c r="C17" s="104"/>
      <c r="D17" s="104"/>
      <c r="E17" s="104"/>
      <c r="F17" s="4" t="s">
        <v>9</v>
      </c>
      <c r="G17" s="4" t="s">
        <v>10</v>
      </c>
      <c r="H17" s="4" t="s">
        <v>11</v>
      </c>
      <c r="I17" s="104"/>
      <c r="J17" s="104"/>
    </row>
    <row r="18" spans="1:10">
      <c r="A18" s="5" t="s">
        <v>244</v>
      </c>
      <c r="B18" s="6">
        <v>44806.645011296299</v>
      </c>
      <c r="C18" s="5" t="s">
        <v>125</v>
      </c>
      <c r="D18" s="13">
        <v>45162892883</v>
      </c>
      <c r="E18" s="8" t="s">
        <v>126</v>
      </c>
      <c r="H18" s="9">
        <v>210</v>
      </c>
      <c r="I18" s="5" t="s">
        <v>22</v>
      </c>
      <c r="J18" s="5" t="s">
        <v>128</v>
      </c>
    </row>
    <row r="19" spans="1:10">
      <c r="A19" s="5" t="s">
        <v>244</v>
      </c>
      <c r="B19" s="6">
        <v>44806.645011296299</v>
      </c>
      <c r="C19" s="5" t="s">
        <v>125</v>
      </c>
      <c r="D19" s="11">
        <v>562082</v>
      </c>
      <c r="E19" s="8" t="s">
        <v>126</v>
      </c>
      <c r="H19" s="9">
        <v>6762.2</v>
      </c>
      <c r="I19" s="5" t="s">
        <v>22</v>
      </c>
      <c r="J19" s="5" t="s">
        <v>128</v>
      </c>
    </row>
    <row r="20" spans="1:10">
      <c r="A20" s="5" t="s">
        <v>244</v>
      </c>
      <c r="B20" s="6">
        <v>44806.645011296299</v>
      </c>
      <c r="C20" s="5" t="s">
        <v>125</v>
      </c>
      <c r="D20" s="11">
        <v>454911</v>
      </c>
      <c r="E20" s="8" t="s">
        <v>126</v>
      </c>
      <c r="H20" s="9">
        <v>6540.2</v>
      </c>
      <c r="I20" s="5" t="s">
        <v>22</v>
      </c>
      <c r="J20" s="5" t="s">
        <v>127</v>
      </c>
    </row>
    <row r="21" spans="1:10">
      <c r="A21" s="5" t="s">
        <v>244</v>
      </c>
      <c r="B21" s="6">
        <v>44806.645011296299</v>
      </c>
      <c r="C21" s="5" t="s">
        <v>125</v>
      </c>
      <c r="D21" s="11"/>
      <c r="E21" s="8"/>
      <c r="F21" s="9">
        <v>2438</v>
      </c>
      <c r="I21" s="7" t="s">
        <v>9</v>
      </c>
      <c r="J21" s="5" t="s">
        <v>245</v>
      </c>
    </row>
    <row r="22" spans="1:10">
      <c r="A22" s="5" t="s">
        <v>244</v>
      </c>
      <c r="B22" s="6">
        <v>44806.645011296299</v>
      </c>
      <c r="C22" s="5" t="s">
        <v>125</v>
      </c>
      <c r="D22" s="11"/>
      <c r="E22" s="8"/>
      <c r="F22" s="9">
        <v>4306</v>
      </c>
      <c r="I22" s="7" t="s">
        <v>9</v>
      </c>
      <c r="J22" s="8" t="s">
        <v>246</v>
      </c>
    </row>
    <row r="23" spans="1:10">
      <c r="A23" s="10" t="s">
        <v>15</v>
      </c>
      <c r="B23" s="3"/>
      <c r="C23" s="3"/>
      <c r="D23" s="11"/>
      <c r="E23" s="8"/>
      <c r="F23" s="24">
        <f>SUM(F18:G22)</f>
        <v>6744</v>
      </c>
      <c r="G23" s="9"/>
      <c r="I23" s="7"/>
      <c r="J23" s="8"/>
    </row>
    <row r="24" spans="1:10" ht="15.75">
      <c r="A24" s="12" t="s">
        <v>16</v>
      </c>
      <c r="B24" s="12" t="s">
        <v>17</v>
      </c>
      <c r="C24" s="12" t="s">
        <v>18</v>
      </c>
      <c r="D24" s="21">
        <v>111768324</v>
      </c>
      <c r="E24" s="8"/>
      <c r="H24" s="9"/>
      <c r="I24" s="7"/>
      <c r="J24" s="8"/>
    </row>
    <row r="27" spans="1:10">
      <c r="A27" s="1" t="s">
        <v>0</v>
      </c>
      <c r="B27" s="2"/>
      <c r="C27" s="2"/>
      <c r="D27" s="2"/>
      <c r="E27" s="2"/>
      <c r="F27" s="2"/>
      <c r="G27" s="2"/>
      <c r="H27" s="2"/>
      <c r="I27" s="2"/>
      <c r="J27" s="2"/>
    </row>
    <row r="28" spans="1:10">
      <c r="A28" s="3" t="s">
        <v>159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103" t="s">
        <v>0</v>
      </c>
      <c r="B29" s="103" t="s">
        <v>2</v>
      </c>
      <c r="C29" s="103" t="s">
        <v>3</v>
      </c>
      <c r="D29" s="103" t="s">
        <v>4</v>
      </c>
      <c r="E29" s="103" t="s">
        <v>5</v>
      </c>
      <c r="F29" s="105" t="s">
        <v>6</v>
      </c>
      <c r="G29" s="106"/>
      <c r="H29" s="107"/>
      <c r="I29" s="103" t="s">
        <v>7</v>
      </c>
      <c r="J29" s="103" t="s">
        <v>8</v>
      </c>
    </row>
    <row r="30" spans="1:10">
      <c r="A30" s="104"/>
      <c r="B30" s="104"/>
      <c r="C30" s="104"/>
      <c r="D30" s="104"/>
      <c r="E30" s="104"/>
      <c r="F30" s="4" t="s">
        <v>9</v>
      </c>
      <c r="G30" s="4" t="s">
        <v>10</v>
      </c>
      <c r="H30" s="4" t="s">
        <v>11</v>
      </c>
      <c r="I30" s="104"/>
      <c r="J30" s="104"/>
    </row>
    <row r="31" spans="1:10">
      <c r="A31" s="19" t="s">
        <v>241</v>
      </c>
      <c r="B31" s="18"/>
      <c r="C31" s="17"/>
      <c r="D31" s="11"/>
      <c r="E31" s="8"/>
      <c r="H31" s="9"/>
      <c r="I31" s="5"/>
      <c r="J31" s="8"/>
    </row>
    <row r="32" spans="1:10">
      <c r="A32" s="10" t="s">
        <v>15</v>
      </c>
      <c r="B32" s="3"/>
      <c r="C32" s="3"/>
      <c r="D32" s="11"/>
      <c r="E32" s="8"/>
      <c r="G32" s="9"/>
      <c r="I32" s="7"/>
      <c r="J32" s="8"/>
    </row>
    <row r="33" spans="1:10">
      <c r="A33" s="12" t="s">
        <v>16</v>
      </c>
      <c r="B33" s="12" t="s">
        <v>17</v>
      </c>
      <c r="C33" s="12" t="s">
        <v>18</v>
      </c>
      <c r="D33" s="11"/>
      <c r="E33" s="8"/>
      <c r="H33" s="9"/>
      <c r="I33" s="7"/>
      <c r="J33" s="8"/>
    </row>
    <row r="36" spans="1:10">
      <c r="A36" s="1" t="s">
        <v>0</v>
      </c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3" t="s">
        <v>260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27" t="s">
        <v>0</v>
      </c>
      <c r="B38" s="27" t="s">
        <v>2</v>
      </c>
      <c r="C38" s="27" t="s">
        <v>3</v>
      </c>
      <c r="D38" s="27" t="s">
        <v>4</v>
      </c>
      <c r="E38" s="27" t="s">
        <v>5</v>
      </c>
      <c r="F38" s="29" t="s">
        <v>6</v>
      </c>
      <c r="G38" s="30"/>
      <c r="H38" s="31"/>
      <c r="I38" s="27" t="s">
        <v>7</v>
      </c>
      <c r="J38" s="27" t="s">
        <v>8</v>
      </c>
    </row>
    <row r="39" spans="1:10">
      <c r="A39" s="28"/>
      <c r="B39" s="28"/>
      <c r="C39" s="28"/>
      <c r="D39" s="28"/>
      <c r="E39" s="28"/>
      <c r="F39" s="4" t="s">
        <v>9</v>
      </c>
      <c r="G39" s="4" t="s">
        <v>10</v>
      </c>
      <c r="H39" s="4" t="s">
        <v>11</v>
      </c>
      <c r="I39" s="28"/>
      <c r="J39" s="28"/>
    </row>
    <row r="40" spans="1:10">
      <c r="A40" s="5" t="s">
        <v>294</v>
      </c>
      <c r="B40" s="6">
        <v>44809.705370821757</v>
      </c>
      <c r="C40" s="5" t="s">
        <v>295</v>
      </c>
      <c r="D40" s="11">
        <v>518325</v>
      </c>
      <c r="E40" s="8" t="s">
        <v>126</v>
      </c>
      <c r="H40" s="9">
        <v>48090.8</v>
      </c>
      <c r="I40" s="5" t="s">
        <v>22</v>
      </c>
      <c r="J40" s="5" t="s">
        <v>128</v>
      </c>
    </row>
    <row r="41" spans="1:10">
      <c r="A41" s="5" t="s">
        <v>296</v>
      </c>
      <c r="B41" s="6">
        <v>44809.705370821757</v>
      </c>
      <c r="C41" s="5" t="s">
        <v>125</v>
      </c>
      <c r="D41" s="13">
        <v>45143167280</v>
      </c>
      <c r="E41" s="8" t="s">
        <v>126</v>
      </c>
      <c r="H41" s="9">
        <v>175.2</v>
      </c>
      <c r="I41" s="5" t="s">
        <v>22</v>
      </c>
      <c r="J41" s="5" t="s">
        <v>297</v>
      </c>
    </row>
    <row r="42" spans="1:10">
      <c r="A42" s="5" t="s">
        <v>296</v>
      </c>
      <c r="B42" s="6">
        <v>44809.705370821757</v>
      </c>
      <c r="C42" s="5" t="s">
        <v>125</v>
      </c>
      <c r="D42" s="11">
        <v>455135</v>
      </c>
      <c r="E42" s="8" t="s">
        <v>126</v>
      </c>
      <c r="H42" s="9">
        <v>23757.8</v>
      </c>
      <c r="I42" s="5" t="s">
        <v>22</v>
      </c>
      <c r="J42" s="5" t="s">
        <v>127</v>
      </c>
    </row>
    <row r="43" spans="1:10">
      <c r="A43" s="5" t="s">
        <v>296</v>
      </c>
      <c r="B43" s="6">
        <v>44809.705370821757</v>
      </c>
      <c r="C43" s="5" t="s">
        <v>125</v>
      </c>
      <c r="D43" s="11">
        <v>431604</v>
      </c>
      <c r="E43" s="8" t="s">
        <v>126</v>
      </c>
      <c r="H43" s="9">
        <v>34370</v>
      </c>
      <c r="I43" s="5" t="s">
        <v>22</v>
      </c>
      <c r="J43" s="5" t="s">
        <v>128</v>
      </c>
    </row>
    <row r="44" spans="1:10">
      <c r="A44" s="5" t="s">
        <v>296</v>
      </c>
      <c r="B44" s="6">
        <v>44809.705370821757</v>
      </c>
      <c r="C44" s="5" t="s">
        <v>125</v>
      </c>
      <c r="D44" s="13">
        <v>45143172222</v>
      </c>
      <c r="E44" s="8" t="s">
        <v>126</v>
      </c>
      <c r="H44" s="9">
        <v>3312</v>
      </c>
      <c r="I44" s="5" t="s">
        <v>22</v>
      </c>
      <c r="J44" s="5" t="s">
        <v>127</v>
      </c>
    </row>
    <row r="45" spans="1:10">
      <c r="A45" s="5" t="s">
        <v>296</v>
      </c>
      <c r="B45" s="6">
        <v>44809.705370821757</v>
      </c>
      <c r="C45" s="5" t="s">
        <v>125</v>
      </c>
      <c r="D45" s="13">
        <v>45172860703</v>
      </c>
      <c r="E45" s="8" t="s">
        <v>126</v>
      </c>
      <c r="H45" s="9">
        <v>1844.79</v>
      </c>
      <c r="I45" s="5" t="s">
        <v>22</v>
      </c>
      <c r="J45" s="5" t="s">
        <v>127</v>
      </c>
    </row>
    <row r="46" spans="1:10">
      <c r="A46" s="5" t="s">
        <v>296</v>
      </c>
      <c r="B46" s="6">
        <v>44809.705370821757</v>
      </c>
      <c r="C46" s="5" t="s">
        <v>125</v>
      </c>
      <c r="D46" s="11">
        <v>518261</v>
      </c>
      <c r="E46" s="8" t="s">
        <v>126</v>
      </c>
      <c r="H46" s="9">
        <v>7322.7</v>
      </c>
      <c r="I46" s="5" t="s">
        <v>22</v>
      </c>
      <c r="J46" s="5" t="s">
        <v>127</v>
      </c>
    </row>
    <row r="47" spans="1:10">
      <c r="A47" s="5" t="s">
        <v>296</v>
      </c>
      <c r="B47" s="6">
        <v>44809.705370821757</v>
      </c>
      <c r="C47" s="5" t="s">
        <v>125</v>
      </c>
      <c r="D47" s="11"/>
      <c r="E47" s="8"/>
      <c r="F47" s="9">
        <v>15855.9</v>
      </c>
      <c r="I47" s="7" t="s">
        <v>9</v>
      </c>
      <c r="J47" s="5" t="s">
        <v>128</v>
      </c>
    </row>
    <row r="48" spans="1:10">
      <c r="A48" s="5" t="s">
        <v>296</v>
      </c>
      <c r="B48" s="6">
        <v>44809.705370821757</v>
      </c>
      <c r="C48" s="5" t="s">
        <v>125</v>
      </c>
      <c r="D48" s="11"/>
      <c r="E48" s="8"/>
      <c r="F48" s="9">
        <v>7233.7</v>
      </c>
      <c r="I48" s="7" t="s">
        <v>9</v>
      </c>
      <c r="J48" s="5" t="s">
        <v>245</v>
      </c>
    </row>
    <row r="49" spans="1:10">
      <c r="A49" s="5" t="s">
        <v>296</v>
      </c>
      <c r="B49" s="6">
        <v>44809.705370821757</v>
      </c>
      <c r="C49" s="5" t="s">
        <v>125</v>
      </c>
      <c r="D49" s="11"/>
      <c r="E49" s="8"/>
      <c r="F49" s="9">
        <v>33819.599999999999</v>
      </c>
      <c r="I49" s="7" t="s">
        <v>9</v>
      </c>
      <c r="J49" s="5" t="s">
        <v>297</v>
      </c>
    </row>
    <row r="50" spans="1:10">
      <c r="A50" s="5" t="s">
        <v>296</v>
      </c>
      <c r="B50" s="6">
        <v>44809.705370821757</v>
      </c>
      <c r="C50" s="5" t="s">
        <v>125</v>
      </c>
      <c r="D50" s="11"/>
      <c r="E50" s="8"/>
      <c r="F50" s="9">
        <v>1010.1</v>
      </c>
      <c r="I50" s="7" t="s">
        <v>9</v>
      </c>
      <c r="J50" s="8" t="s">
        <v>246</v>
      </c>
    </row>
    <row r="51" spans="1:10">
      <c r="A51" s="10" t="s">
        <v>15</v>
      </c>
      <c r="B51" s="3"/>
      <c r="C51" s="3"/>
      <c r="D51" s="11"/>
      <c r="E51" s="8"/>
      <c r="F51" s="32">
        <f>SUM(F40:G50)</f>
        <v>57919.299999999996</v>
      </c>
      <c r="H51" s="9"/>
      <c r="I51" s="7"/>
      <c r="J51" s="5"/>
    </row>
    <row r="52" spans="1:10" ht="15.75">
      <c r="A52" s="12" t="s">
        <v>16</v>
      </c>
      <c r="B52" s="12" t="s">
        <v>17</v>
      </c>
      <c r="C52" s="12" t="s">
        <v>18</v>
      </c>
      <c r="D52" s="21">
        <v>111768325</v>
      </c>
      <c r="E52" s="8"/>
      <c r="H52" s="9"/>
      <c r="I52" s="7"/>
      <c r="J52" s="5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312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3" t="s">
        <v>0</v>
      </c>
      <c r="B57" s="103" t="s">
        <v>2</v>
      </c>
      <c r="C57" s="103" t="s">
        <v>3</v>
      </c>
      <c r="D57" s="103" t="s">
        <v>4</v>
      </c>
      <c r="E57" s="103" t="s">
        <v>5</v>
      </c>
      <c r="F57" s="105" t="s">
        <v>6</v>
      </c>
      <c r="G57" s="106"/>
      <c r="H57" s="107"/>
      <c r="I57" s="103" t="s">
        <v>7</v>
      </c>
      <c r="J57" s="103" t="s">
        <v>8</v>
      </c>
    </row>
    <row r="58" spans="1:10">
      <c r="A58" s="104"/>
      <c r="B58" s="104"/>
      <c r="C58" s="104"/>
      <c r="D58" s="104"/>
      <c r="E58" s="104"/>
      <c r="F58" s="46" t="s">
        <v>9</v>
      </c>
      <c r="G58" s="46" t="s">
        <v>10</v>
      </c>
      <c r="H58" s="46" t="s">
        <v>11</v>
      </c>
      <c r="I58" s="104"/>
      <c r="J58" s="104"/>
    </row>
    <row r="59" spans="1:10">
      <c r="A59" s="5" t="s">
        <v>341</v>
      </c>
      <c r="B59" s="6">
        <v>44810.780065486113</v>
      </c>
      <c r="C59" s="5" t="s">
        <v>125</v>
      </c>
      <c r="D59" s="13">
        <v>45122920333</v>
      </c>
      <c r="E59" s="8" t="s">
        <v>126</v>
      </c>
      <c r="H59" s="9">
        <v>1039.2</v>
      </c>
      <c r="I59" s="5" t="s">
        <v>22</v>
      </c>
      <c r="J59" s="5" t="s">
        <v>245</v>
      </c>
    </row>
    <row r="60" spans="1:10">
      <c r="A60" s="5" t="s">
        <v>341</v>
      </c>
      <c r="B60" s="6">
        <v>44810.780065486113</v>
      </c>
      <c r="C60" s="5" t="s">
        <v>125</v>
      </c>
      <c r="D60" s="11">
        <v>518503</v>
      </c>
      <c r="E60" s="8" t="s">
        <v>126</v>
      </c>
      <c r="H60" s="9">
        <v>26239.599999999999</v>
      </c>
      <c r="I60" s="5" t="s">
        <v>22</v>
      </c>
      <c r="J60" s="5" t="s">
        <v>127</v>
      </c>
    </row>
    <row r="61" spans="1:10">
      <c r="A61" s="5" t="s">
        <v>341</v>
      </c>
      <c r="B61" s="6">
        <v>44810.780065486113</v>
      </c>
      <c r="C61" s="5" t="s">
        <v>125</v>
      </c>
      <c r="D61" s="11">
        <v>518523</v>
      </c>
      <c r="E61" s="8" t="s">
        <v>126</v>
      </c>
      <c r="H61" s="9">
        <v>27413.3</v>
      </c>
      <c r="I61" s="5" t="s">
        <v>22</v>
      </c>
      <c r="J61" s="5" t="s">
        <v>128</v>
      </c>
    </row>
    <row r="62" spans="1:10">
      <c r="A62" s="5" t="s">
        <v>341</v>
      </c>
      <c r="B62" s="6">
        <v>44810.780065486113</v>
      </c>
      <c r="C62" s="5" t="s">
        <v>125</v>
      </c>
      <c r="D62" s="11"/>
      <c r="E62" s="8"/>
      <c r="F62" s="9">
        <v>677.7</v>
      </c>
      <c r="I62" s="7" t="s">
        <v>9</v>
      </c>
      <c r="J62" s="5" t="s">
        <v>245</v>
      </c>
    </row>
    <row r="63" spans="1:10">
      <c r="A63" s="5" t="s">
        <v>341</v>
      </c>
      <c r="B63" s="6">
        <v>44810.780065486113</v>
      </c>
      <c r="C63" s="5" t="s">
        <v>125</v>
      </c>
      <c r="D63" s="11"/>
      <c r="E63" s="8"/>
      <c r="F63" s="9">
        <v>3689.3</v>
      </c>
      <c r="I63" s="7" t="s">
        <v>9</v>
      </c>
      <c r="J63" s="5" t="s">
        <v>297</v>
      </c>
    </row>
    <row r="64" spans="1:10">
      <c r="A64" s="10" t="s">
        <v>15</v>
      </c>
      <c r="B64" s="3"/>
      <c r="C64" s="3"/>
      <c r="D64" s="11"/>
      <c r="E64" s="8"/>
      <c r="F64" s="45">
        <f>SUM(F59:G63)</f>
        <v>4367</v>
      </c>
      <c r="I64" s="7"/>
      <c r="J64" s="5"/>
    </row>
    <row r="65" spans="1:10" ht="15.75">
      <c r="A65" s="12" t="s">
        <v>16</v>
      </c>
      <c r="B65" s="12" t="s">
        <v>17</v>
      </c>
      <c r="C65" s="12" t="s">
        <v>18</v>
      </c>
      <c r="D65" s="21">
        <v>111768326</v>
      </c>
      <c r="E65" s="8"/>
      <c r="F65" s="9"/>
      <c r="I65" s="7"/>
      <c r="J65" s="5"/>
    </row>
    <row r="68" spans="1:10">
      <c r="A68" s="1" t="s">
        <v>0</v>
      </c>
      <c r="B68" s="2"/>
      <c r="C68" s="2"/>
      <c r="D68" s="2"/>
      <c r="E68" s="2"/>
      <c r="F68" s="2"/>
      <c r="G68" s="2"/>
      <c r="H68" s="2"/>
      <c r="I68" s="2"/>
      <c r="J68" s="2"/>
    </row>
    <row r="69" spans="1:10">
      <c r="A69" s="3" t="s">
        <v>357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103" t="s">
        <v>0</v>
      </c>
      <c r="B70" s="103" t="s">
        <v>2</v>
      </c>
      <c r="C70" s="103" t="s">
        <v>3</v>
      </c>
      <c r="D70" s="103" t="s">
        <v>4</v>
      </c>
      <c r="E70" s="103" t="s">
        <v>5</v>
      </c>
      <c r="F70" s="105" t="s">
        <v>6</v>
      </c>
      <c r="G70" s="106"/>
      <c r="H70" s="107"/>
      <c r="I70" s="103" t="s">
        <v>7</v>
      </c>
      <c r="J70" s="103" t="s">
        <v>8</v>
      </c>
    </row>
    <row r="71" spans="1:10">
      <c r="A71" s="104"/>
      <c r="B71" s="104"/>
      <c r="C71" s="104"/>
      <c r="D71" s="104"/>
      <c r="E71" s="104"/>
      <c r="F71" s="46" t="s">
        <v>9</v>
      </c>
      <c r="G71" s="46" t="s">
        <v>10</v>
      </c>
      <c r="H71" s="46" t="s">
        <v>11</v>
      </c>
      <c r="I71" s="104"/>
      <c r="J71" s="104"/>
    </row>
    <row r="72" spans="1:10">
      <c r="A72" s="5" t="s">
        <v>385</v>
      </c>
      <c r="B72" s="6">
        <v>44811.759707546298</v>
      </c>
      <c r="C72" s="5" t="s">
        <v>125</v>
      </c>
      <c r="D72" s="13">
        <v>45152801841</v>
      </c>
      <c r="E72" s="8" t="s">
        <v>126</v>
      </c>
      <c r="H72" s="9">
        <v>105</v>
      </c>
      <c r="I72" s="5" t="s">
        <v>22</v>
      </c>
      <c r="J72" s="5" t="s">
        <v>245</v>
      </c>
    </row>
    <row r="73" spans="1:10">
      <c r="A73" s="5" t="s">
        <v>385</v>
      </c>
      <c r="B73" s="6">
        <v>44811.759707546298</v>
      </c>
      <c r="C73" s="5" t="s">
        <v>125</v>
      </c>
      <c r="D73" s="13">
        <v>45143174794</v>
      </c>
      <c r="E73" s="8" t="s">
        <v>126</v>
      </c>
      <c r="H73" s="9">
        <v>356.4</v>
      </c>
      <c r="I73" s="5" t="s">
        <v>22</v>
      </c>
      <c r="J73" s="5" t="s">
        <v>245</v>
      </c>
    </row>
    <row r="74" spans="1:10">
      <c r="A74" s="5" t="s">
        <v>385</v>
      </c>
      <c r="B74" s="6">
        <v>44811.759707546298</v>
      </c>
      <c r="C74" s="5" t="s">
        <v>125</v>
      </c>
      <c r="D74" s="11">
        <v>518786</v>
      </c>
      <c r="E74" s="8" t="s">
        <v>126</v>
      </c>
      <c r="H74" s="9">
        <v>83823.5</v>
      </c>
      <c r="I74" s="5" t="s">
        <v>22</v>
      </c>
      <c r="J74" s="5" t="s">
        <v>127</v>
      </c>
    </row>
    <row r="75" spans="1:10">
      <c r="A75" s="5" t="s">
        <v>385</v>
      </c>
      <c r="B75" s="6">
        <v>44811.759707546298</v>
      </c>
      <c r="C75" s="5" t="s">
        <v>125</v>
      </c>
      <c r="D75" s="11">
        <v>432276</v>
      </c>
      <c r="E75" s="8" t="s">
        <v>126</v>
      </c>
      <c r="H75" s="9">
        <v>61120</v>
      </c>
      <c r="I75" s="5" t="s">
        <v>22</v>
      </c>
      <c r="J75" s="5" t="s">
        <v>128</v>
      </c>
    </row>
    <row r="76" spans="1:10">
      <c r="A76" s="5" t="s">
        <v>385</v>
      </c>
      <c r="B76" s="6">
        <v>44811.759707546298</v>
      </c>
      <c r="C76" s="5" t="s">
        <v>125</v>
      </c>
      <c r="D76" s="11"/>
      <c r="E76" s="8"/>
      <c r="F76" s="9">
        <v>5752.7</v>
      </c>
      <c r="I76" s="7" t="s">
        <v>9</v>
      </c>
      <c r="J76" s="5" t="s">
        <v>128</v>
      </c>
    </row>
    <row r="77" spans="1:10">
      <c r="A77" s="5" t="s">
        <v>385</v>
      </c>
      <c r="B77" s="6">
        <v>44811.759707546298</v>
      </c>
      <c r="C77" s="5" t="s">
        <v>125</v>
      </c>
      <c r="D77" s="11"/>
      <c r="E77" s="8"/>
      <c r="F77" s="9">
        <v>19412.400000000001</v>
      </c>
      <c r="I77" s="7" t="s">
        <v>9</v>
      </c>
      <c r="J77" s="5" t="s">
        <v>386</v>
      </c>
    </row>
    <row r="78" spans="1:10">
      <c r="A78" s="5" t="s">
        <v>385</v>
      </c>
      <c r="B78" s="6">
        <v>44811.759707546298</v>
      </c>
      <c r="C78" s="5" t="s">
        <v>125</v>
      </c>
      <c r="D78" s="11"/>
      <c r="E78" s="8"/>
      <c r="F78" s="9">
        <v>6534</v>
      </c>
      <c r="I78" s="7" t="s">
        <v>9</v>
      </c>
      <c r="J78" s="5" t="s">
        <v>245</v>
      </c>
    </row>
    <row r="79" spans="1:10">
      <c r="A79" s="5" t="s">
        <v>385</v>
      </c>
      <c r="B79" s="6">
        <v>44811.759707546298</v>
      </c>
      <c r="C79" s="5" t="s">
        <v>125</v>
      </c>
      <c r="D79" s="11"/>
      <c r="E79" s="8"/>
      <c r="F79" s="9">
        <v>10146.6</v>
      </c>
      <c r="I79" s="7" t="s">
        <v>9</v>
      </c>
      <c r="J79" s="5" t="s">
        <v>297</v>
      </c>
    </row>
    <row r="80" spans="1:10">
      <c r="A80" s="10" t="s">
        <v>15</v>
      </c>
      <c r="B80" s="3"/>
      <c r="C80" s="3"/>
      <c r="D80" s="16">
        <f>41149.7+696</f>
        <v>41845.699999999997</v>
      </c>
      <c r="E80" s="8"/>
      <c r="F80" s="14">
        <f>SUM(F72:G79)</f>
        <v>41845.700000000004</v>
      </c>
      <c r="H80" s="9"/>
      <c r="I80" s="7"/>
      <c r="J80" s="8"/>
    </row>
    <row r="81" spans="1:10">
      <c r="A81" s="12" t="s">
        <v>16</v>
      </c>
      <c r="B81" s="12" t="s">
        <v>17</v>
      </c>
      <c r="C81" s="12" t="s">
        <v>18</v>
      </c>
      <c r="D81" s="11"/>
      <c r="E81" s="8"/>
      <c r="H81" s="9"/>
      <c r="I81" s="7"/>
      <c r="J81" s="8"/>
    </row>
    <row r="82" spans="1:10" ht="15.75">
      <c r="D82" s="21">
        <v>111794717</v>
      </c>
    </row>
    <row r="83" spans="1:10" ht="15.75">
      <c r="D83" s="21">
        <v>111794719</v>
      </c>
    </row>
    <row r="85" spans="1:10">
      <c r="A85" s="1" t="s">
        <v>0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3" t="s">
        <v>399</v>
      </c>
      <c r="B86" s="2"/>
      <c r="C86" s="2"/>
      <c r="D86" s="2"/>
      <c r="E86" s="2"/>
      <c r="F86" s="2"/>
      <c r="G86" s="2"/>
      <c r="H86" s="2"/>
      <c r="I86" s="2"/>
      <c r="J86" s="2"/>
    </row>
    <row r="87" spans="1:10">
      <c r="A87" s="103" t="s">
        <v>0</v>
      </c>
      <c r="B87" s="103" t="s">
        <v>2</v>
      </c>
      <c r="C87" s="103" t="s">
        <v>3</v>
      </c>
      <c r="D87" s="103" t="s">
        <v>4</v>
      </c>
      <c r="E87" s="103" t="s">
        <v>5</v>
      </c>
      <c r="F87" s="105" t="s">
        <v>6</v>
      </c>
      <c r="G87" s="106"/>
      <c r="H87" s="107"/>
      <c r="I87" s="103" t="s">
        <v>7</v>
      </c>
      <c r="J87" s="103" t="s">
        <v>8</v>
      </c>
    </row>
    <row r="88" spans="1:10">
      <c r="A88" s="104"/>
      <c r="B88" s="104"/>
      <c r="C88" s="104"/>
      <c r="D88" s="104"/>
      <c r="E88" s="104"/>
      <c r="F88" s="46" t="s">
        <v>9</v>
      </c>
      <c r="G88" s="46" t="s">
        <v>10</v>
      </c>
      <c r="H88" s="46" t="s">
        <v>11</v>
      </c>
      <c r="I88" s="104"/>
      <c r="J88" s="104"/>
    </row>
    <row r="89" spans="1:10">
      <c r="A89" s="5" t="s">
        <v>427</v>
      </c>
      <c r="B89" s="6">
        <v>44812.749848900465</v>
      </c>
      <c r="C89" s="5" t="s">
        <v>125</v>
      </c>
      <c r="D89" s="11">
        <v>518974</v>
      </c>
      <c r="E89" s="8" t="s">
        <v>126</v>
      </c>
      <c r="H89" s="9">
        <v>35047.9</v>
      </c>
      <c r="I89" s="5" t="s">
        <v>22</v>
      </c>
      <c r="J89" s="5" t="s">
        <v>128</v>
      </c>
    </row>
    <row r="90" spans="1:10">
      <c r="A90" s="5" t="s">
        <v>427</v>
      </c>
      <c r="B90" s="6">
        <v>44812.749848900465</v>
      </c>
      <c r="C90" s="5" t="s">
        <v>125</v>
      </c>
      <c r="D90" s="11">
        <v>518975</v>
      </c>
      <c r="E90" s="8" t="s">
        <v>47</v>
      </c>
      <c r="H90" s="9">
        <v>2088</v>
      </c>
      <c r="I90" s="5" t="s">
        <v>22</v>
      </c>
      <c r="J90" s="5" t="s">
        <v>128</v>
      </c>
    </row>
    <row r="91" spans="1:10">
      <c r="A91" s="5" t="s">
        <v>427</v>
      </c>
      <c r="B91" s="6">
        <v>44812.749848900465</v>
      </c>
      <c r="C91" s="5" t="s">
        <v>125</v>
      </c>
      <c r="D91" s="11">
        <v>562890</v>
      </c>
      <c r="E91" s="8" t="s">
        <v>126</v>
      </c>
      <c r="H91" s="9">
        <v>49600</v>
      </c>
      <c r="I91" s="5" t="s">
        <v>22</v>
      </c>
      <c r="J91" s="5" t="s">
        <v>127</v>
      </c>
    </row>
    <row r="92" spans="1:10">
      <c r="A92" s="5" t="s">
        <v>427</v>
      </c>
      <c r="B92" s="6">
        <v>44812.749848900465</v>
      </c>
      <c r="C92" s="5" t="s">
        <v>125</v>
      </c>
      <c r="D92" s="11"/>
      <c r="E92" s="8"/>
      <c r="F92" s="9">
        <v>4357</v>
      </c>
      <c r="I92" s="7" t="s">
        <v>9</v>
      </c>
      <c r="J92" s="5" t="s">
        <v>127</v>
      </c>
    </row>
    <row r="93" spans="1:10">
      <c r="A93" s="5" t="s">
        <v>427</v>
      </c>
      <c r="B93" s="6">
        <v>44812.749848900465</v>
      </c>
      <c r="C93" s="5" t="s">
        <v>125</v>
      </c>
      <c r="D93" s="11"/>
      <c r="E93" s="8"/>
      <c r="F93" s="9">
        <v>66877</v>
      </c>
      <c r="I93" s="7" t="s">
        <v>9</v>
      </c>
      <c r="J93" s="5" t="s">
        <v>386</v>
      </c>
    </row>
    <row r="94" spans="1:10">
      <c r="A94" s="5" t="s">
        <v>427</v>
      </c>
      <c r="B94" s="6">
        <v>44812.749848900465</v>
      </c>
      <c r="C94" s="5" t="s">
        <v>125</v>
      </c>
      <c r="D94" s="11"/>
      <c r="E94" s="8"/>
      <c r="F94" s="9">
        <v>1033.9000000000001</v>
      </c>
      <c r="I94" s="7" t="s">
        <v>9</v>
      </c>
      <c r="J94" s="5" t="s">
        <v>245</v>
      </c>
    </row>
    <row r="95" spans="1:10">
      <c r="A95" s="5" t="s">
        <v>427</v>
      </c>
      <c r="B95" s="6">
        <v>44812.749848900465</v>
      </c>
      <c r="C95" s="5" t="s">
        <v>125</v>
      </c>
      <c r="D95" s="11"/>
      <c r="E95" s="8"/>
      <c r="F95" s="9">
        <v>22479.4</v>
      </c>
      <c r="I95" s="7" t="s">
        <v>9</v>
      </c>
      <c r="J95" s="5" t="s">
        <v>297</v>
      </c>
    </row>
    <row r="96" spans="1:10">
      <c r="A96" s="10" t="s">
        <v>15</v>
      </c>
      <c r="B96" s="3"/>
      <c r="C96" s="3"/>
      <c r="D96" s="11"/>
      <c r="E96" s="8"/>
      <c r="F96" s="33">
        <f>SUM(F89:G95)</f>
        <v>94747.299999999988</v>
      </c>
      <c r="H96" s="9"/>
      <c r="I96" s="7"/>
      <c r="J96" s="5"/>
    </row>
    <row r="97" spans="1:10" ht="15.75">
      <c r="A97" s="12" t="s">
        <v>16</v>
      </c>
      <c r="B97" s="12" t="s">
        <v>17</v>
      </c>
      <c r="C97" s="12" t="s">
        <v>18</v>
      </c>
      <c r="D97" s="21">
        <v>111794718</v>
      </c>
      <c r="E97" s="8"/>
      <c r="H97" s="9"/>
      <c r="I97" s="7"/>
      <c r="J97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441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488</v>
      </c>
      <c r="B104" s="6">
        <v>44813.856499456022</v>
      </c>
      <c r="C104" s="5" t="s">
        <v>125</v>
      </c>
      <c r="D104" s="13">
        <v>45152805726</v>
      </c>
      <c r="E104" s="8" t="s">
        <v>126</v>
      </c>
      <c r="H104" s="9">
        <v>559.78</v>
      </c>
      <c r="I104" s="5" t="s">
        <v>22</v>
      </c>
      <c r="J104" s="5" t="s">
        <v>245</v>
      </c>
    </row>
    <row r="105" spans="1:10">
      <c r="A105" s="5" t="s">
        <v>488</v>
      </c>
      <c r="B105" s="6">
        <v>44813.856499456022</v>
      </c>
      <c r="C105" s="5" t="s">
        <v>125</v>
      </c>
      <c r="D105" s="11">
        <v>4255858</v>
      </c>
      <c r="E105" s="5" t="s">
        <v>73</v>
      </c>
      <c r="H105" s="9">
        <v>2387.63</v>
      </c>
      <c r="I105" s="5" t="s">
        <v>22</v>
      </c>
      <c r="J105" s="5" t="s">
        <v>127</v>
      </c>
    </row>
    <row r="106" spans="1:10">
      <c r="A106" s="5" t="s">
        <v>488</v>
      </c>
      <c r="B106" s="6">
        <v>44813.856499456022</v>
      </c>
      <c r="C106" s="5" t="s">
        <v>125</v>
      </c>
      <c r="D106" s="13">
        <v>45172870446</v>
      </c>
      <c r="E106" s="8" t="s">
        <v>126</v>
      </c>
      <c r="H106" s="9">
        <v>4609.25</v>
      </c>
      <c r="I106" s="5" t="s">
        <v>22</v>
      </c>
      <c r="J106" s="5" t="s">
        <v>127</v>
      </c>
    </row>
    <row r="107" spans="1:10">
      <c r="A107" s="5" t="s">
        <v>488</v>
      </c>
      <c r="B107" s="6">
        <v>44813.856499456022</v>
      </c>
      <c r="C107" s="5" t="s">
        <v>125</v>
      </c>
      <c r="D107" s="13">
        <v>45122932023</v>
      </c>
      <c r="E107" s="8" t="s">
        <v>126</v>
      </c>
      <c r="H107" s="9">
        <v>858.2</v>
      </c>
      <c r="I107" s="5" t="s">
        <v>22</v>
      </c>
      <c r="J107" s="5" t="s">
        <v>127</v>
      </c>
    </row>
    <row r="108" spans="1:10">
      <c r="A108" s="5" t="s">
        <v>488</v>
      </c>
      <c r="B108" s="6">
        <v>44813.856499456022</v>
      </c>
      <c r="C108" s="5" t="s">
        <v>125</v>
      </c>
      <c r="D108" s="11">
        <v>456127</v>
      </c>
      <c r="E108" s="8" t="s">
        <v>126</v>
      </c>
      <c r="H108" s="9">
        <v>46003</v>
      </c>
      <c r="I108" s="5" t="s">
        <v>22</v>
      </c>
      <c r="J108" s="5" t="s">
        <v>128</v>
      </c>
    </row>
    <row r="109" spans="1:10">
      <c r="A109" s="5" t="s">
        <v>488</v>
      </c>
      <c r="B109" s="6">
        <v>44813.856499456022</v>
      </c>
      <c r="C109" s="5" t="s">
        <v>125</v>
      </c>
      <c r="D109" s="11">
        <v>456128</v>
      </c>
      <c r="E109" s="8" t="s">
        <v>47</v>
      </c>
      <c r="H109" s="9">
        <v>2088</v>
      </c>
      <c r="I109" s="5" t="s">
        <v>22</v>
      </c>
      <c r="J109" s="5" t="s">
        <v>128</v>
      </c>
    </row>
    <row r="110" spans="1:10">
      <c r="A110" s="5" t="s">
        <v>488</v>
      </c>
      <c r="B110" s="6">
        <v>44813.856499456022</v>
      </c>
      <c r="C110" s="5" t="s">
        <v>125</v>
      </c>
      <c r="D110" s="11">
        <v>456123</v>
      </c>
      <c r="E110" s="8" t="s">
        <v>126</v>
      </c>
      <c r="H110" s="9">
        <v>17766.2</v>
      </c>
      <c r="I110" s="5" t="s">
        <v>22</v>
      </c>
      <c r="J110" s="5" t="s">
        <v>127</v>
      </c>
    </row>
    <row r="111" spans="1:10">
      <c r="A111" s="5" t="s">
        <v>488</v>
      </c>
      <c r="B111" s="6">
        <v>44813.856499456022</v>
      </c>
      <c r="C111" s="5" t="s">
        <v>125</v>
      </c>
      <c r="D111" s="11"/>
      <c r="E111" s="8"/>
      <c r="F111" s="9">
        <v>24603.7</v>
      </c>
      <c r="I111" s="7" t="s">
        <v>9</v>
      </c>
      <c r="J111" s="5" t="s">
        <v>489</v>
      </c>
    </row>
    <row r="112" spans="1:10">
      <c r="A112" s="5" t="s">
        <v>488</v>
      </c>
      <c r="B112" s="6">
        <v>44813.856499456022</v>
      </c>
      <c r="C112" s="5" t="s">
        <v>125</v>
      </c>
      <c r="D112" s="11"/>
      <c r="E112" s="8"/>
      <c r="F112" s="9">
        <v>4229.8</v>
      </c>
      <c r="I112" s="7" t="s">
        <v>9</v>
      </c>
      <c r="J112" s="5" t="s">
        <v>245</v>
      </c>
    </row>
    <row r="113" spans="1:10">
      <c r="A113" s="5" t="s">
        <v>488</v>
      </c>
      <c r="B113" s="6">
        <v>44813.856499456022</v>
      </c>
      <c r="C113" s="5" t="s">
        <v>125</v>
      </c>
      <c r="D113" s="11"/>
      <c r="E113" s="8"/>
      <c r="F113" s="9">
        <v>5113.3999999999996</v>
      </c>
      <c r="I113" s="7" t="s">
        <v>9</v>
      </c>
      <c r="J113" s="5" t="s">
        <v>297</v>
      </c>
    </row>
    <row r="114" spans="1:10">
      <c r="A114" s="10" t="s">
        <v>15</v>
      </c>
      <c r="B114" s="3"/>
      <c r="C114" s="3"/>
      <c r="D114" s="11"/>
      <c r="E114" s="8"/>
      <c r="F114" s="32">
        <f>SUM(F104:G113)</f>
        <v>33946.9</v>
      </c>
      <c r="H114" s="9"/>
      <c r="I114" s="5"/>
      <c r="J114" s="5"/>
    </row>
    <row r="115" spans="1:10" ht="15.75">
      <c r="A115" s="12" t="s">
        <v>16</v>
      </c>
      <c r="B115" s="12" t="s">
        <v>17</v>
      </c>
      <c r="C115" s="12" t="s">
        <v>18</v>
      </c>
      <c r="D115" s="21">
        <v>111803178</v>
      </c>
      <c r="E115" s="8"/>
      <c r="H115" s="9"/>
      <c r="I115" s="5"/>
      <c r="J115" s="5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437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3" t="s">
        <v>0</v>
      </c>
      <c r="B120" s="103" t="s">
        <v>2</v>
      </c>
      <c r="C120" s="103" t="s">
        <v>3</v>
      </c>
      <c r="D120" s="103" t="s">
        <v>4</v>
      </c>
      <c r="E120" s="103" t="s">
        <v>5</v>
      </c>
      <c r="F120" s="105" t="s">
        <v>6</v>
      </c>
      <c r="G120" s="106"/>
      <c r="H120" s="107"/>
      <c r="I120" s="103" t="s">
        <v>7</v>
      </c>
      <c r="J120" s="103" t="s">
        <v>8</v>
      </c>
    </row>
    <row r="121" spans="1:10">
      <c r="A121" s="104"/>
      <c r="B121" s="104"/>
      <c r="C121" s="104"/>
      <c r="D121" s="104"/>
      <c r="E121" s="104"/>
      <c r="F121" s="46" t="s">
        <v>9</v>
      </c>
      <c r="G121" s="46" t="s">
        <v>10</v>
      </c>
      <c r="H121" s="46" t="s">
        <v>11</v>
      </c>
      <c r="I121" s="104"/>
      <c r="J121" s="104"/>
    </row>
    <row r="122" spans="1:10">
      <c r="A122" s="19" t="s">
        <v>241</v>
      </c>
      <c r="B122" s="37"/>
      <c r="C122" s="56"/>
      <c r="D122" s="11"/>
      <c r="E122" s="8"/>
      <c r="F122" s="9"/>
      <c r="I122" s="7"/>
      <c r="J122" s="8"/>
    </row>
    <row r="123" spans="1:10">
      <c r="A123" s="10" t="s">
        <v>15</v>
      </c>
      <c r="B123" s="3"/>
      <c r="C123" s="3"/>
      <c r="D123" s="11"/>
      <c r="E123" s="8"/>
      <c r="H123" s="9"/>
      <c r="I123" s="5"/>
      <c r="J123" s="5"/>
    </row>
    <row r="124" spans="1:10">
      <c r="A124" s="12" t="s">
        <v>16</v>
      </c>
      <c r="B124" s="12" t="s">
        <v>17</v>
      </c>
      <c r="C124" s="12" t="s">
        <v>18</v>
      </c>
      <c r="D124" s="11"/>
      <c r="E124" s="8"/>
      <c r="H124" s="9"/>
      <c r="I124" s="5"/>
      <c r="J124" s="5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504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3" t="s">
        <v>0</v>
      </c>
      <c r="B129" s="103" t="s">
        <v>2</v>
      </c>
      <c r="C129" s="103" t="s">
        <v>3</v>
      </c>
      <c r="D129" s="103" t="s">
        <v>4</v>
      </c>
      <c r="E129" s="103" t="s">
        <v>5</v>
      </c>
      <c r="F129" s="105" t="s">
        <v>6</v>
      </c>
      <c r="G129" s="106"/>
      <c r="H129" s="107"/>
      <c r="I129" s="103" t="s">
        <v>7</v>
      </c>
      <c r="J129" s="103" t="s">
        <v>8</v>
      </c>
    </row>
    <row r="130" spans="1:10">
      <c r="A130" s="104"/>
      <c r="B130" s="104"/>
      <c r="C130" s="104"/>
      <c r="D130" s="104"/>
      <c r="E130" s="104"/>
      <c r="F130" s="46" t="s">
        <v>9</v>
      </c>
      <c r="G130" s="46" t="s">
        <v>10</v>
      </c>
      <c r="H130" s="46" t="s">
        <v>11</v>
      </c>
      <c r="I130" s="104"/>
      <c r="J130" s="104"/>
    </row>
    <row r="131" spans="1:10">
      <c r="A131" s="5" t="s">
        <v>532</v>
      </c>
      <c r="B131" s="6">
        <v>44816.839485729164</v>
      </c>
      <c r="C131" s="5" t="s">
        <v>125</v>
      </c>
      <c r="D131" s="11">
        <v>432881</v>
      </c>
      <c r="E131" s="8" t="s">
        <v>126</v>
      </c>
      <c r="H131" s="9">
        <v>37090</v>
      </c>
      <c r="I131" s="5" t="s">
        <v>22</v>
      </c>
      <c r="J131" s="5" t="s">
        <v>128</v>
      </c>
    </row>
    <row r="132" spans="1:10">
      <c r="A132" s="5" t="s">
        <v>532</v>
      </c>
      <c r="B132" s="6">
        <v>44816.839485729164</v>
      </c>
      <c r="C132" s="5" t="s">
        <v>125</v>
      </c>
      <c r="D132" s="11">
        <v>519412</v>
      </c>
      <c r="E132" s="8" t="s">
        <v>126</v>
      </c>
      <c r="H132" s="9">
        <v>29070</v>
      </c>
      <c r="I132" s="5" t="s">
        <v>22</v>
      </c>
      <c r="J132" s="5" t="s">
        <v>127</v>
      </c>
    </row>
    <row r="133" spans="1:10">
      <c r="A133" s="5" t="s">
        <v>532</v>
      </c>
      <c r="B133" s="6">
        <v>44816.839485729164</v>
      </c>
      <c r="C133" s="5" t="s">
        <v>125</v>
      </c>
      <c r="D133" s="11">
        <v>456377</v>
      </c>
      <c r="E133" s="8" t="s">
        <v>126</v>
      </c>
      <c r="H133" s="9">
        <v>43880</v>
      </c>
      <c r="I133" s="5" t="s">
        <v>22</v>
      </c>
      <c r="J133" s="5" t="s">
        <v>128</v>
      </c>
    </row>
    <row r="134" spans="1:10">
      <c r="A134" s="5" t="s">
        <v>532</v>
      </c>
      <c r="B134" s="6">
        <v>44816.839485729164</v>
      </c>
      <c r="C134" s="5" t="s">
        <v>125</v>
      </c>
      <c r="D134" s="11">
        <v>456378</v>
      </c>
      <c r="E134" s="8" t="s">
        <v>47</v>
      </c>
      <c r="H134" s="9">
        <v>5568</v>
      </c>
      <c r="I134" s="5" t="s">
        <v>22</v>
      </c>
      <c r="J134" s="5" t="s">
        <v>128</v>
      </c>
    </row>
    <row r="135" spans="1:10">
      <c r="A135" s="5" t="s">
        <v>532</v>
      </c>
      <c r="B135" s="6">
        <v>44816.839485729164</v>
      </c>
      <c r="C135" s="5" t="s">
        <v>125</v>
      </c>
      <c r="D135" s="11">
        <v>456358</v>
      </c>
      <c r="E135" s="8" t="s">
        <v>126</v>
      </c>
      <c r="H135" s="9">
        <v>25091.200000000001</v>
      </c>
      <c r="I135" s="5" t="s">
        <v>22</v>
      </c>
      <c r="J135" s="5" t="s">
        <v>127</v>
      </c>
    </row>
    <row r="136" spans="1:10">
      <c r="A136" s="5" t="s">
        <v>532</v>
      </c>
      <c r="B136" s="6">
        <v>44816.839485729164</v>
      </c>
      <c r="C136" s="5" t="s">
        <v>125</v>
      </c>
      <c r="D136" s="11"/>
      <c r="E136" s="8"/>
      <c r="F136" s="9">
        <v>1680.7</v>
      </c>
      <c r="I136" s="7" t="s">
        <v>9</v>
      </c>
      <c r="J136" s="5" t="s">
        <v>127</v>
      </c>
    </row>
    <row r="137" spans="1:10">
      <c r="A137" s="5" t="s">
        <v>533</v>
      </c>
      <c r="B137" s="6">
        <v>44816.839485729164</v>
      </c>
      <c r="C137" s="5" t="s">
        <v>295</v>
      </c>
      <c r="D137" s="11"/>
      <c r="E137" s="8"/>
      <c r="F137" s="9">
        <v>2316.9</v>
      </c>
      <c r="I137" s="7" t="s">
        <v>9</v>
      </c>
      <c r="J137" s="5" t="s">
        <v>128</v>
      </c>
    </row>
    <row r="138" spans="1:10">
      <c r="A138" s="5" t="s">
        <v>532</v>
      </c>
      <c r="B138" s="6">
        <v>44816.839485729164</v>
      </c>
      <c r="C138" s="5" t="s">
        <v>125</v>
      </c>
      <c r="D138" s="11"/>
      <c r="E138" s="8"/>
      <c r="F138" s="9">
        <v>11700.2</v>
      </c>
      <c r="I138" s="7" t="s">
        <v>9</v>
      </c>
      <c r="J138" s="5" t="s">
        <v>386</v>
      </c>
    </row>
    <row r="139" spans="1:10">
      <c r="A139" s="5" t="s">
        <v>532</v>
      </c>
      <c r="B139" s="6">
        <v>44816.839485729164</v>
      </c>
      <c r="C139" s="5" t="s">
        <v>125</v>
      </c>
      <c r="D139" s="11"/>
      <c r="E139" s="8"/>
      <c r="F139" s="9">
        <v>19448.900000000001</v>
      </c>
      <c r="I139" s="7" t="s">
        <v>9</v>
      </c>
      <c r="J139" s="5" t="s">
        <v>245</v>
      </c>
    </row>
    <row r="140" spans="1:10">
      <c r="A140" s="5" t="s">
        <v>532</v>
      </c>
      <c r="B140" s="6">
        <v>44816.839485729164</v>
      </c>
      <c r="C140" s="5" t="s">
        <v>125</v>
      </c>
      <c r="D140" s="11"/>
      <c r="E140" s="8"/>
      <c r="F140" s="9">
        <v>12800.7</v>
      </c>
      <c r="I140" s="7" t="s">
        <v>9</v>
      </c>
      <c r="J140" s="5" t="s">
        <v>297</v>
      </c>
    </row>
    <row r="141" spans="1:10">
      <c r="A141" s="10" t="s">
        <v>15</v>
      </c>
      <c r="B141" s="3"/>
      <c r="C141" s="3"/>
      <c r="D141" s="11"/>
      <c r="E141" s="8"/>
      <c r="F141" s="14">
        <f>SUM(F131:G140)</f>
        <v>47947.400000000009</v>
      </c>
      <c r="H141" s="9"/>
      <c r="I141" s="7"/>
      <c r="J141" s="8"/>
    </row>
    <row r="142" spans="1:10" ht="15.75">
      <c r="A142" s="12" t="s">
        <v>16</v>
      </c>
      <c r="B142" s="12" t="s">
        <v>17</v>
      </c>
      <c r="C142" s="12" t="s">
        <v>18</v>
      </c>
      <c r="D142" s="21">
        <v>111808335</v>
      </c>
      <c r="E142" s="8"/>
      <c r="H142" s="9"/>
      <c r="I142" s="7"/>
      <c r="J142" s="8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542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3" t="s">
        <v>0</v>
      </c>
      <c r="B147" s="103" t="s">
        <v>2</v>
      </c>
      <c r="C147" s="103" t="s">
        <v>3</v>
      </c>
      <c r="D147" s="103" t="s">
        <v>4</v>
      </c>
      <c r="E147" s="103" t="s">
        <v>5</v>
      </c>
      <c r="F147" s="105" t="s">
        <v>6</v>
      </c>
      <c r="G147" s="106"/>
      <c r="H147" s="107"/>
      <c r="I147" s="103" t="s">
        <v>7</v>
      </c>
      <c r="J147" s="103" t="s">
        <v>8</v>
      </c>
    </row>
    <row r="148" spans="1:10">
      <c r="A148" s="104"/>
      <c r="B148" s="104"/>
      <c r="C148" s="104"/>
      <c r="D148" s="104"/>
      <c r="E148" s="104"/>
      <c r="F148" s="46" t="s">
        <v>9</v>
      </c>
      <c r="G148" s="46" t="s">
        <v>10</v>
      </c>
      <c r="H148" s="46" t="s">
        <v>11</v>
      </c>
      <c r="I148" s="104"/>
      <c r="J148" s="104"/>
    </row>
    <row r="149" spans="1:10">
      <c r="A149" s="5" t="s">
        <v>567</v>
      </c>
      <c r="B149" s="6">
        <v>44817.752012268516</v>
      </c>
      <c r="C149" s="5" t="s">
        <v>125</v>
      </c>
      <c r="D149" s="13">
        <v>45122936753</v>
      </c>
      <c r="E149" s="8" t="s">
        <v>126</v>
      </c>
      <c r="H149" s="9">
        <v>5268</v>
      </c>
      <c r="I149" s="5" t="s">
        <v>22</v>
      </c>
      <c r="J149" s="5" t="s">
        <v>127</v>
      </c>
    </row>
    <row r="150" spans="1:10">
      <c r="A150" s="5" t="s">
        <v>567</v>
      </c>
      <c r="B150" s="6">
        <v>44817.752012268516</v>
      </c>
      <c r="C150" s="5" t="s">
        <v>125</v>
      </c>
      <c r="D150" s="11">
        <v>413627</v>
      </c>
      <c r="E150" s="8" t="s">
        <v>126</v>
      </c>
      <c r="H150" s="9">
        <v>34281.199999999997</v>
      </c>
      <c r="I150" s="5" t="s">
        <v>22</v>
      </c>
      <c r="J150" s="5" t="s">
        <v>127</v>
      </c>
    </row>
    <row r="151" spans="1:10">
      <c r="A151" s="5" t="s">
        <v>567</v>
      </c>
      <c r="B151" s="6">
        <v>44817.752012268516</v>
      </c>
      <c r="C151" s="5" t="s">
        <v>125</v>
      </c>
      <c r="D151" s="13">
        <v>87110400055</v>
      </c>
      <c r="E151" s="8" t="s">
        <v>126</v>
      </c>
      <c r="H151" s="9">
        <v>4500</v>
      </c>
      <c r="I151" s="5" t="s">
        <v>22</v>
      </c>
      <c r="J151" s="5" t="s">
        <v>128</v>
      </c>
    </row>
    <row r="152" spans="1:10">
      <c r="A152" s="5" t="s">
        <v>567</v>
      </c>
      <c r="B152" s="6">
        <v>44817.752012268516</v>
      </c>
      <c r="C152" s="5" t="s">
        <v>125</v>
      </c>
      <c r="D152" s="11">
        <v>482834</v>
      </c>
      <c r="E152" s="8" t="s">
        <v>126</v>
      </c>
      <c r="H152" s="9">
        <v>75320</v>
      </c>
      <c r="I152" s="5" t="s">
        <v>22</v>
      </c>
      <c r="J152" s="5" t="s">
        <v>128</v>
      </c>
    </row>
    <row r="153" spans="1:10">
      <c r="A153" s="5" t="s">
        <v>567</v>
      </c>
      <c r="B153" s="6">
        <v>44817.752012268516</v>
      </c>
      <c r="C153" s="5" t="s">
        <v>125</v>
      </c>
      <c r="D153" s="11"/>
      <c r="E153" s="8"/>
      <c r="F153" s="9">
        <v>8597.2999999999993</v>
      </c>
      <c r="I153" s="7" t="s">
        <v>9</v>
      </c>
      <c r="J153" s="5" t="s">
        <v>128</v>
      </c>
    </row>
    <row r="154" spans="1:10">
      <c r="A154" s="5" t="s">
        <v>567</v>
      </c>
      <c r="B154" s="6">
        <v>44817.752012268516</v>
      </c>
      <c r="C154" s="5" t="s">
        <v>125</v>
      </c>
      <c r="D154" s="11"/>
      <c r="E154" s="8"/>
      <c r="F154" s="9">
        <v>812.6</v>
      </c>
      <c r="I154" s="7" t="s">
        <v>9</v>
      </c>
      <c r="J154" s="5" t="s">
        <v>245</v>
      </c>
    </row>
    <row r="155" spans="1:10">
      <c r="A155" s="5" t="s">
        <v>567</v>
      </c>
      <c r="B155" s="6">
        <v>44817.752012268516</v>
      </c>
      <c r="C155" s="5" t="s">
        <v>125</v>
      </c>
      <c r="D155" s="11"/>
      <c r="E155" s="8"/>
      <c r="F155" s="9">
        <v>4334.6000000000004</v>
      </c>
      <c r="I155" s="7" t="s">
        <v>9</v>
      </c>
      <c r="J155" s="5" t="s">
        <v>297</v>
      </c>
    </row>
    <row r="156" spans="1:10">
      <c r="A156" s="10" t="s">
        <v>15</v>
      </c>
      <c r="B156" s="3"/>
      <c r="C156" s="3"/>
      <c r="D156" s="11"/>
      <c r="E156" s="8"/>
      <c r="F156" s="14">
        <f>SUM(F149:G155)</f>
        <v>13744.5</v>
      </c>
      <c r="H156" s="9"/>
      <c r="I156" s="5"/>
      <c r="J156" s="5"/>
    </row>
    <row r="157" spans="1:10" ht="15.75">
      <c r="A157" s="12" t="s">
        <v>16</v>
      </c>
      <c r="B157" s="12" t="s">
        <v>17</v>
      </c>
      <c r="C157" s="12" t="s">
        <v>18</v>
      </c>
      <c r="D157" s="21">
        <v>111808336</v>
      </c>
      <c r="E157" s="8"/>
      <c r="H157" s="9"/>
      <c r="I157" s="5"/>
      <c r="J157" s="5"/>
    </row>
    <row r="160" spans="1:10">
      <c r="A160" s="1" t="s">
        <v>0</v>
      </c>
      <c r="B160" s="2"/>
      <c r="C160" s="2"/>
      <c r="D160" s="2"/>
      <c r="E160" s="2"/>
      <c r="F160" s="2"/>
      <c r="G160" s="2"/>
      <c r="H160" s="2"/>
      <c r="I160" s="2"/>
      <c r="J160" s="2"/>
    </row>
    <row r="161" spans="1:10">
      <c r="A161" s="3" t="s">
        <v>573</v>
      </c>
      <c r="B161" s="2"/>
      <c r="C161" s="2"/>
      <c r="D161" s="2"/>
      <c r="E161" s="2"/>
      <c r="F161" s="2"/>
      <c r="G161" s="2"/>
      <c r="H161" s="2"/>
      <c r="I161" s="2"/>
      <c r="J161" s="2"/>
    </row>
    <row r="162" spans="1:10">
      <c r="A162" s="103" t="s">
        <v>0</v>
      </c>
      <c r="B162" s="103" t="s">
        <v>2</v>
      </c>
      <c r="C162" s="103" t="s">
        <v>3</v>
      </c>
      <c r="D162" s="103" t="s">
        <v>4</v>
      </c>
      <c r="E162" s="103" t="s">
        <v>5</v>
      </c>
      <c r="F162" s="105" t="s">
        <v>6</v>
      </c>
      <c r="G162" s="106"/>
      <c r="H162" s="107"/>
      <c r="I162" s="103" t="s">
        <v>7</v>
      </c>
      <c r="J162" s="103" t="s">
        <v>8</v>
      </c>
    </row>
    <row r="163" spans="1:10">
      <c r="A163" s="104"/>
      <c r="B163" s="104"/>
      <c r="C163" s="104"/>
      <c r="D163" s="104"/>
      <c r="E163" s="104"/>
      <c r="F163" s="46" t="s">
        <v>9</v>
      </c>
      <c r="G163" s="46" t="s">
        <v>10</v>
      </c>
      <c r="H163" s="46" t="s">
        <v>11</v>
      </c>
      <c r="I163" s="104"/>
      <c r="J163" s="104"/>
    </row>
    <row r="164" spans="1:10">
      <c r="A164" s="5" t="s">
        <v>597</v>
      </c>
      <c r="B164" s="6">
        <v>44818.722818125003</v>
      </c>
      <c r="C164" s="5" t="s">
        <v>125</v>
      </c>
      <c r="D164" s="13">
        <v>45122942440</v>
      </c>
      <c r="E164" s="8" t="s">
        <v>126</v>
      </c>
      <c r="H164" s="9">
        <v>43</v>
      </c>
      <c r="I164" s="5" t="s">
        <v>22</v>
      </c>
      <c r="J164" s="5" t="s">
        <v>245</v>
      </c>
    </row>
    <row r="165" spans="1:10">
      <c r="A165" s="5" t="s">
        <v>597</v>
      </c>
      <c r="B165" s="6">
        <v>44818.722818125003</v>
      </c>
      <c r="C165" s="5" t="s">
        <v>125</v>
      </c>
      <c r="D165" s="13">
        <v>45152818377</v>
      </c>
      <c r="E165" s="8" t="s">
        <v>126</v>
      </c>
      <c r="H165" s="9">
        <v>455.2</v>
      </c>
      <c r="I165" s="5" t="s">
        <v>22</v>
      </c>
      <c r="J165" s="5" t="s">
        <v>245</v>
      </c>
    </row>
    <row r="166" spans="1:10">
      <c r="A166" s="5" t="s">
        <v>597</v>
      </c>
      <c r="B166" s="6">
        <v>44818.722818125003</v>
      </c>
      <c r="C166" s="5" t="s">
        <v>125</v>
      </c>
      <c r="D166" s="11">
        <v>519871</v>
      </c>
      <c r="E166" s="8" t="s">
        <v>126</v>
      </c>
      <c r="H166" s="9">
        <v>46520.4</v>
      </c>
      <c r="I166" s="5" t="s">
        <v>22</v>
      </c>
      <c r="J166" s="5" t="s">
        <v>127</v>
      </c>
    </row>
    <row r="167" spans="1:10">
      <c r="A167" s="5" t="s">
        <v>597</v>
      </c>
      <c r="B167" s="6">
        <v>44818.722818125003</v>
      </c>
      <c r="C167" s="5" t="s">
        <v>125</v>
      </c>
      <c r="D167" s="11">
        <v>563725</v>
      </c>
      <c r="E167" s="8" t="s">
        <v>126</v>
      </c>
      <c r="H167" s="9">
        <v>56480</v>
      </c>
      <c r="I167" s="5" t="s">
        <v>22</v>
      </c>
      <c r="J167" s="5" t="s">
        <v>128</v>
      </c>
    </row>
    <row r="168" spans="1:10">
      <c r="A168" s="5" t="s">
        <v>597</v>
      </c>
      <c r="B168" s="6">
        <v>44818.722818125003</v>
      </c>
      <c r="C168" s="5" t="s">
        <v>125</v>
      </c>
      <c r="D168" s="11"/>
      <c r="E168" s="8"/>
      <c r="F168" s="9">
        <v>2575.8000000000002</v>
      </c>
      <c r="I168" s="7" t="s">
        <v>9</v>
      </c>
      <c r="J168" s="5" t="s">
        <v>128</v>
      </c>
    </row>
    <row r="169" spans="1:10">
      <c r="A169" s="5" t="s">
        <v>597</v>
      </c>
      <c r="B169" s="6">
        <v>44818.722818125003</v>
      </c>
      <c r="C169" s="5" t="s">
        <v>125</v>
      </c>
      <c r="D169" s="11"/>
      <c r="E169" s="8"/>
      <c r="F169" s="9">
        <v>17278.099999999999</v>
      </c>
      <c r="I169" s="7" t="s">
        <v>9</v>
      </c>
      <c r="J169" s="5" t="s">
        <v>386</v>
      </c>
    </row>
    <row r="170" spans="1:10">
      <c r="A170" s="5" t="s">
        <v>597</v>
      </c>
      <c r="B170" s="6">
        <v>44818.722818125003</v>
      </c>
      <c r="C170" s="5" t="s">
        <v>125</v>
      </c>
      <c r="D170" s="11"/>
      <c r="E170" s="8"/>
      <c r="F170" s="9">
        <v>20933</v>
      </c>
      <c r="I170" s="7" t="s">
        <v>9</v>
      </c>
      <c r="J170" s="5" t="s">
        <v>245</v>
      </c>
    </row>
    <row r="171" spans="1:10">
      <c r="A171" s="10" t="s">
        <v>15</v>
      </c>
      <c r="B171" s="3"/>
      <c r="C171" s="3"/>
      <c r="D171" s="11"/>
      <c r="E171" s="8"/>
      <c r="F171" s="33">
        <f>SUM(F164:G170)</f>
        <v>40786.899999999994</v>
      </c>
      <c r="H171" s="9"/>
      <c r="I171" s="7"/>
      <c r="J171" s="5"/>
    </row>
    <row r="172" spans="1:10" ht="15.75">
      <c r="A172" s="12" t="s">
        <v>16</v>
      </c>
      <c r="B172" s="12" t="s">
        <v>17</v>
      </c>
      <c r="C172" s="12" t="s">
        <v>18</v>
      </c>
      <c r="D172" s="21">
        <v>111833654</v>
      </c>
      <c r="E172" s="8"/>
      <c r="H172" s="9"/>
      <c r="I172" s="7"/>
      <c r="J172" s="5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606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3" t="s">
        <v>0</v>
      </c>
      <c r="B177" s="103" t="s">
        <v>2</v>
      </c>
      <c r="C177" s="103" t="s">
        <v>3</v>
      </c>
      <c r="D177" s="103" t="s">
        <v>4</v>
      </c>
      <c r="E177" s="103" t="s">
        <v>5</v>
      </c>
      <c r="F177" s="105" t="s">
        <v>6</v>
      </c>
      <c r="G177" s="106"/>
      <c r="H177" s="107"/>
      <c r="I177" s="103" t="s">
        <v>7</v>
      </c>
      <c r="J177" s="103" t="s">
        <v>8</v>
      </c>
    </row>
    <row r="178" spans="1:10">
      <c r="A178" s="104"/>
      <c r="B178" s="104"/>
      <c r="C178" s="104"/>
      <c r="D178" s="104"/>
      <c r="E178" s="104"/>
      <c r="F178" s="46" t="s">
        <v>9</v>
      </c>
      <c r="G178" s="46" t="s">
        <v>10</v>
      </c>
      <c r="H178" s="46" t="s">
        <v>11</v>
      </c>
      <c r="I178" s="104"/>
      <c r="J178" s="104"/>
    </row>
    <row r="179" spans="1:10">
      <c r="A179" s="5" t="s">
        <v>632</v>
      </c>
      <c r="B179" s="6">
        <v>44819.701628206021</v>
      </c>
      <c r="C179" s="5" t="s">
        <v>125</v>
      </c>
      <c r="D179" s="11">
        <v>433715</v>
      </c>
      <c r="E179" s="8" t="s">
        <v>126</v>
      </c>
      <c r="H179" s="9">
        <v>25643.9</v>
      </c>
      <c r="I179" s="5" t="s">
        <v>22</v>
      </c>
      <c r="J179" s="5" t="s">
        <v>127</v>
      </c>
    </row>
    <row r="180" spans="1:10">
      <c r="A180" s="5" t="s">
        <v>632</v>
      </c>
      <c r="B180" s="6">
        <v>44819.701628206021</v>
      </c>
      <c r="C180" s="5" t="s">
        <v>125</v>
      </c>
      <c r="D180" s="11">
        <v>520118</v>
      </c>
      <c r="E180" s="8" t="s">
        <v>126</v>
      </c>
      <c r="H180" s="9">
        <v>41056.6</v>
      </c>
      <c r="I180" s="5" t="s">
        <v>22</v>
      </c>
      <c r="J180" s="5" t="s">
        <v>128</v>
      </c>
    </row>
    <row r="181" spans="1:10">
      <c r="A181" s="5" t="s">
        <v>632</v>
      </c>
      <c r="B181" s="6">
        <v>44819.701628206021</v>
      </c>
      <c r="C181" s="5" t="s">
        <v>125</v>
      </c>
      <c r="D181" s="11"/>
      <c r="E181" s="8"/>
      <c r="F181" s="9">
        <v>75128.100000000006</v>
      </c>
      <c r="I181" s="7" t="s">
        <v>9</v>
      </c>
      <c r="J181" s="5" t="s">
        <v>386</v>
      </c>
    </row>
    <row r="182" spans="1:10">
      <c r="A182" s="5" t="s">
        <v>632</v>
      </c>
      <c r="B182" s="6">
        <v>44819.701628206021</v>
      </c>
      <c r="C182" s="5" t="s">
        <v>125</v>
      </c>
      <c r="D182" s="11"/>
      <c r="E182" s="8"/>
      <c r="F182" s="9">
        <v>7836.1</v>
      </c>
      <c r="I182" s="7" t="s">
        <v>9</v>
      </c>
      <c r="J182" s="5" t="s">
        <v>245</v>
      </c>
    </row>
    <row r="183" spans="1:10">
      <c r="A183" s="5" t="s">
        <v>632</v>
      </c>
      <c r="B183" s="6">
        <v>44819.701628206021</v>
      </c>
      <c r="C183" s="5" t="s">
        <v>125</v>
      </c>
      <c r="D183" s="11"/>
      <c r="E183" s="8"/>
      <c r="F183" s="9">
        <v>19625.599999999999</v>
      </c>
      <c r="I183" s="7" t="s">
        <v>9</v>
      </c>
      <c r="J183" s="5" t="s">
        <v>297</v>
      </c>
    </row>
    <row r="184" spans="1:10">
      <c r="A184" s="10" t="s">
        <v>15</v>
      </c>
      <c r="B184" s="3"/>
      <c r="C184" s="3"/>
      <c r="D184" s="11"/>
      <c r="E184" s="8"/>
      <c r="F184" s="33">
        <f>SUM(F179:G183)</f>
        <v>102589.80000000002</v>
      </c>
      <c r="H184" s="9"/>
      <c r="I184" s="7"/>
      <c r="J184" s="8"/>
    </row>
    <row r="185" spans="1:10" ht="15.75">
      <c r="A185" s="12" t="s">
        <v>16</v>
      </c>
      <c r="B185" s="12" t="s">
        <v>17</v>
      </c>
      <c r="C185" s="12" t="s">
        <v>18</v>
      </c>
      <c r="D185" s="21">
        <v>111833655</v>
      </c>
      <c r="E185" s="8"/>
      <c r="H185" s="9"/>
      <c r="I185" s="7"/>
      <c r="J185" s="8"/>
    </row>
    <row r="188" spans="1:10">
      <c r="A188" s="1" t="s">
        <v>0</v>
      </c>
      <c r="B188" s="2"/>
      <c r="C188" s="2"/>
      <c r="D188" s="2"/>
      <c r="E188" s="2"/>
      <c r="F188" s="2"/>
      <c r="G188" s="2"/>
      <c r="H188" s="2"/>
      <c r="I188" s="2"/>
      <c r="J188" s="2"/>
    </row>
    <row r="189" spans="1:10">
      <c r="A189" s="3" t="s">
        <v>650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103" t="s">
        <v>0</v>
      </c>
      <c r="B190" s="103" t="s">
        <v>2</v>
      </c>
      <c r="C190" s="103" t="s">
        <v>3</v>
      </c>
      <c r="D190" s="103" t="s">
        <v>4</v>
      </c>
      <c r="E190" s="103" t="s">
        <v>5</v>
      </c>
      <c r="F190" s="105" t="s">
        <v>6</v>
      </c>
      <c r="G190" s="106"/>
      <c r="H190" s="107"/>
      <c r="I190" s="103" t="s">
        <v>7</v>
      </c>
      <c r="J190" s="103" t="s">
        <v>8</v>
      </c>
    </row>
    <row r="191" spans="1:10">
      <c r="A191" s="104"/>
      <c r="B191" s="104"/>
      <c r="C191" s="104"/>
      <c r="D191" s="104"/>
      <c r="E191" s="104"/>
      <c r="F191" s="46" t="s">
        <v>9</v>
      </c>
      <c r="G191" s="46" t="s">
        <v>10</v>
      </c>
      <c r="H191" s="46" t="s">
        <v>11</v>
      </c>
      <c r="I191" s="104"/>
      <c r="J191" s="104"/>
    </row>
    <row r="192" spans="1:10">
      <c r="A192" s="5" t="s">
        <v>694</v>
      </c>
      <c r="B192" s="6">
        <v>44820.742374837966</v>
      </c>
      <c r="C192" s="5" t="s">
        <v>125</v>
      </c>
      <c r="D192" s="13">
        <v>45132827698</v>
      </c>
      <c r="E192" s="8" t="s">
        <v>126</v>
      </c>
      <c r="H192" s="9">
        <v>1645.2</v>
      </c>
      <c r="I192" s="5" t="s">
        <v>22</v>
      </c>
      <c r="J192" s="5" t="s">
        <v>245</v>
      </c>
    </row>
    <row r="193" spans="1:10">
      <c r="A193" s="5" t="s">
        <v>694</v>
      </c>
      <c r="B193" s="6">
        <v>44820.742374837966</v>
      </c>
      <c r="C193" s="5" t="s">
        <v>125</v>
      </c>
      <c r="D193" s="11">
        <v>520325</v>
      </c>
      <c r="E193" s="8" t="s">
        <v>126</v>
      </c>
      <c r="H193" s="9">
        <v>46445.1</v>
      </c>
      <c r="I193" s="5" t="s">
        <v>22</v>
      </c>
      <c r="J193" s="5" t="s">
        <v>128</v>
      </c>
    </row>
    <row r="194" spans="1:10">
      <c r="A194" s="5" t="s">
        <v>694</v>
      </c>
      <c r="B194" s="6">
        <v>44820.742374837966</v>
      </c>
      <c r="C194" s="5" t="s">
        <v>125</v>
      </c>
      <c r="D194" s="11">
        <v>564003</v>
      </c>
      <c r="E194" s="8" t="s">
        <v>126</v>
      </c>
      <c r="H194" s="9">
        <v>31786.400000000001</v>
      </c>
      <c r="I194" s="5" t="s">
        <v>22</v>
      </c>
      <c r="J194" s="5" t="s">
        <v>127</v>
      </c>
    </row>
    <row r="195" spans="1:10">
      <c r="A195" s="5" t="s">
        <v>694</v>
      </c>
      <c r="B195" s="6">
        <v>44820.742374837966</v>
      </c>
      <c r="C195" s="5" t="s">
        <v>125</v>
      </c>
      <c r="D195" s="11"/>
      <c r="E195" s="8"/>
      <c r="F195" s="9">
        <v>23284.9</v>
      </c>
      <c r="I195" s="7" t="s">
        <v>9</v>
      </c>
      <c r="J195" s="5" t="s">
        <v>489</v>
      </c>
    </row>
    <row r="196" spans="1:10">
      <c r="A196" s="5" t="s">
        <v>694</v>
      </c>
      <c r="B196" s="6">
        <v>44820.742374837966</v>
      </c>
      <c r="C196" s="5" t="s">
        <v>125</v>
      </c>
      <c r="D196" s="11"/>
      <c r="E196" s="8"/>
      <c r="F196" s="9">
        <v>1099</v>
      </c>
      <c r="I196" s="7" t="s">
        <v>9</v>
      </c>
      <c r="J196" s="5" t="s">
        <v>128</v>
      </c>
    </row>
    <row r="197" spans="1:10">
      <c r="A197" s="5" t="s">
        <v>694</v>
      </c>
      <c r="B197" s="6">
        <v>44820.742374837966</v>
      </c>
      <c r="C197" s="5" t="s">
        <v>125</v>
      </c>
      <c r="D197" s="11"/>
      <c r="E197" s="8"/>
      <c r="F197" s="9">
        <v>3226.6</v>
      </c>
      <c r="I197" s="7" t="s">
        <v>9</v>
      </c>
      <c r="J197" s="5" t="s">
        <v>245</v>
      </c>
    </row>
    <row r="198" spans="1:10">
      <c r="A198" s="5" t="s">
        <v>694</v>
      </c>
      <c r="B198" s="6">
        <v>44820.742374837966</v>
      </c>
      <c r="C198" s="5" t="s">
        <v>125</v>
      </c>
      <c r="D198" s="11"/>
      <c r="E198" s="8"/>
      <c r="F198" s="9">
        <v>7269.3</v>
      </c>
      <c r="I198" s="7" t="s">
        <v>9</v>
      </c>
      <c r="J198" s="5" t="s">
        <v>297</v>
      </c>
    </row>
    <row r="199" spans="1:10">
      <c r="A199" s="10" t="s">
        <v>15</v>
      </c>
      <c r="B199" s="3"/>
      <c r="C199" s="3"/>
      <c r="D199" s="11"/>
      <c r="E199" s="8"/>
      <c r="F199" s="14">
        <f>SUM(F192:G198)</f>
        <v>34879.800000000003</v>
      </c>
      <c r="H199" s="9"/>
      <c r="I199" s="7"/>
      <c r="J199" s="8"/>
    </row>
    <row r="200" spans="1:10" ht="15.75">
      <c r="A200" s="12" t="s">
        <v>16</v>
      </c>
      <c r="B200" s="12" t="s">
        <v>17</v>
      </c>
      <c r="C200" s="12" t="s">
        <v>18</v>
      </c>
      <c r="D200" s="21">
        <v>111841890</v>
      </c>
      <c r="E200" s="8"/>
      <c r="H200" s="9"/>
      <c r="I200" s="7"/>
      <c r="J200" s="8"/>
    </row>
    <row r="201" spans="1:10">
      <c r="A201" s="5"/>
      <c r="B201" s="6"/>
      <c r="C201" s="5"/>
      <c r="D201" s="11"/>
      <c r="E201" s="8"/>
      <c r="H201" s="9"/>
      <c r="I201" s="7"/>
      <c r="J201" s="8"/>
    </row>
    <row r="203" spans="1:10">
      <c r="A203" s="1" t="s">
        <v>0</v>
      </c>
      <c r="B203" s="2"/>
      <c r="C203" s="2"/>
      <c r="D203" s="2"/>
      <c r="E203" s="2"/>
      <c r="F203" s="2"/>
      <c r="G203" s="2"/>
      <c r="H203" s="2"/>
      <c r="I203" s="2"/>
      <c r="J203" s="2"/>
    </row>
    <row r="204" spans="1:10">
      <c r="A204" s="3" t="s">
        <v>645</v>
      </c>
      <c r="B204" s="2"/>
      <c r="C204" s="2"/>
      <c r="D204" s="2"/>
      <c r="E204" s="2"/>
      <c r="F204" s="2"/>
      <c r="G204" s="2"/>
      <c r="H204" s="2"/>
      <c r="I204" s="2"/>
      <c r="J204" s="2"/>
    </row>
    <row r="205" spans="1:10">
      <c r="A205" s="103" t="s">
        <v>0</v>
      </c>
      <c r="B205" s="103" t="s">
        <v>2</v>
      </c>
      <c r="C205" s="103" t="s">
        <v>3</v>
      </c>
      <c r="D205" s="103" t="s">
        <v>4</v>
      </c>
      <c r="E205" s="103" t="s">
        <v>5</v>
      </c>
      <c r="F205" s="105" t="s">
        <v>6</v>
      </c>
      <c r="G205" s="106"/>
      <c r="H205" s="107"/>
      <c r="I205" s="103" t="s">
        <v>7</v>
      </c>
      <c r="J205" s="103" t="s">
        <v>8</v>
      </c>
    </row>
    <row r="206" spans="1:10">
      <c r="A206" s="104"/>
      <c r="B206" s="104"/>
      <c r="C206" s="104"/>
      <c r="D206" s="104"/>
      <c r="E206" s="104"/>
      <c r="F206" s="46" t="s">
        <v>9</v>
      </c>
      <c r="G206" s="46" t="s">
        <v>10</v>
      </c>
      <c r="H206" s="46" t="s">
        <v>11</v>
      </c>
      <c r="I206" s="104"/>
      <c r="J206" s="104"/>
    </row>
    <row r="207" spans="1:10">
      <c r="A207" s="19" t="s">
        <v>241</v>
      </c>
      <c r="B207" s="37"/>
      <c r="C207" s="56"/>
      <c r="D207" s="11"/>
      <c r="E207" s="8"/>
      <c r="F207" s="9"/>
      <c r="I207" s="7"/>
      <c r="J207" s="8"/>
    </row>
    <row r="208" spans="1:10">
      <c r="A208" s="10" t="s">
        <v>15</v>
      </c>
      <c r="B208" s="3"/>
      <c r="C208" s="3"/>
      <c r="D208" s="11"/>
      <c r="E208" s="8"/>
      <c r="H208" s="9"/>
      <c r="I208" s="5"/>
      <c r="J208" s="5"/>
    </row>
    <row r="209" spans="1:10">
      <c r="A209" s="12" t="s">
        <v>16</v>
      </c>
      <c r="B209" s="12" t="s">
        <v>17</v>
      </c>
      <c r="C209" s="12" t="s">
        <v>18</v>
      </c>
      <c r="D209" s="11"/>
      <c r="E209" s="8"/>
      <c r="H209" s="9"/>
      <c r="I209" s="5"/>
      <c r="J209" s="5"/>
    </row>
    <row r="212" spans="1:10">
      <c r="A212" s="1" t="s">
        <v>0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3" t="s">
        <v>708</v>
      </c>
      <c r="B213" s="2"/>
      <c r="C213" s="2"/>
      <c r="D213" s="2"/>
      <c r="E213" s="2"/>
      <c r="F213" s="2"/>
      <c r="G213" s="2"/>
      <c r="H213" s="2"/>
      <c r="I213" s="2"/>
      <c r="J213" s="2"/>
    </row>
    <row r="214" spans="1:10">
      <c r="A214" s="103" t="s">
        <v>0</v>
      </c>
      <c r="B214" s="103" t="s">
        <v>2</v>
      </c>
      <c r="C214" s="103" t="s">
        <v>3</v>
      </c>
      <c r="D214" s="103" t="s">
        <v>4</v>
      </c>
      <c r="E214" s="103" t="s">
        <v>5</v>
      </c>
      <c r="F214" s="105" t="s">
        <v>6</v>
      </c>
      <c r="G214" s="106"/>
      <c r="H214" s="107"/>
      <c r="I214" s="103" t="s">
        <v>7</v>
      </c>
      <c r="J214" s="103" t="s">
        <v>8</v>
      </c>
    </row>
    <row r="215" spans="1:10">
      <c r="A215" s="104"/>
      <c r="B215" s="104"/>
      <c r="C215" s="104"/>
      <c r="D215" s="104"/>
      <c r="E215" s="104"/>
      <c r="F215" s="46" t="s">
        <v>9</v>
      </c>
      <c r="G215" s="46" t="s">
        <v>10</v>
      </c>
      <c r="H215" s="46" t="s">
        <v>11</v>
      </c>
      <c r="I215" s="104"/>
      <c r="J215" s="104"/>
    </row>
    <row r="216" spans="1:10">
      <c r="A216" s="5" t="s">
        <v>734</v>
      </c>
      <c r="B216" s="6">
        <v>44823.713123483794</v>
      </c>
      <c r="C216" s="5" t="s">
        <v>125</v>
      </c>
      <c r="D216" s="11"/>
      <c r="E216" s="8"/>
      <c r="G216" s="9">
        <v>4376.96</v>
      </c>
      <c r="I216" s="7" t="s">
        <v>10</v>
      </c>
      <c r="J216" s="5" t="s">
        <v>127</v>
      </c>
    </row>
    <row r="217" spans="1:10">
      <c r="A217" s="5" t="s">
        <v>735</v>
      </c>
      <c r="B217" s="6">
        <v>44823.713123483794</v>
      </c>
      <c r="C217" s="5" t="s">
        <v>295</v>
      </c>
      <c r="D217" s="11">
        <v>457367</v>
      </c>
      <c r="E217" s="8" t="s">
        <v>126</v>
      </c>
      <c r="H217" s="9">
        <v>40743.9</v>
      </c>
      <c r="I217" s="5" t="s">
        <v>22</v>
      </c>
      <c r="J217" s="5" t="s">
        <v>127</v>
      </c>
    </row>
    <row r="218" spans="1:10">
      <c r="A218" s="5" t="s">
        <v>734</v>
      </c>
      <c r="B218" s="6">
        <v>44823.713123483794</v>
      </c>
      <c r="C218" s="5" t="s">
        <v>125</v>
      </c>
      <c r="D218" s="11">
        <v>434158</v>
      </c>
      <c r="E218" s="8" t="s">
        <v>126</v>
      </c>
      <c r="H218" s="9">
        <v>30790</v>
      </c>
      <c r="I218" s="5" t="s">
        <v>22</v>
      </c>
      <c r="J218" s="5" t="s">
        <v>128</v>
      </c>
    </row>
    <row r="219" spans="1:10">
      <c r="A219" s="5" t="s">
        <v>734</v>
      </c>
      <c r="B219" s="6">
        <v>44823.713123483794</v>
      </c>
      <c r="C219" s="5" t="s">
        <v>125</v>
      </c>
      <c r="D219" s="13">
        <v>45152831885</v>
      </c>
      <c r="E219" s="8" t="s">
        <v>126</v>
      </c>
      <c r="H219" s="9">
        <v>3409.92</v>
      </c>
      <c r="I219" s="5" t="s">
        <v>22</v>
      </c>
      <c r="J219" s="5" t="s">
        <v>127</v>
      </c>
    </row>
    <row r="220" spans="1:10">
      <c r="A220" s="5" t="s">
        <v>734</v>
      </c>
      <c r="B220" s="6">
        <v>44823.713123483794</v>
      </c>
      <c r="C220" s="5" t="s">
        <v>125</v>
      </c>
      <c r="D220" s="13">
        <v>45162930731</v>
      </c>
      <c r="E220" s="8" t="s">
        <v>126</v>
      </c>
      <c r="H220" s="9">
        <v>4756.8500000000004</v>
      </c>
      <c r="I220" s="5" t="s">
        <v>22</v>
      </c>
      <c r="J220" s="5" t="s">
        <v>127</v>
      </c>
    </row>
    <row r="221" spans="1:10">
      <c r="A221" s="5" t="s">
        <v>734</v>
      </c>
      <c r="B221" s="6">
        <v>44823.713123483794</v>
      </c>
      <c r="C221" s="5" t="s">
        <v>125</v>
      </c>
      <c r="D221" s="11">
        <v>413739</v>
      </c>
      <c r="E221" s="8" t="s">
        <v>126</v>
      </c>
      <c r="H221" s="9">
        <v>45583</v>
      </c>
      <c r="I221" s="5" t="s">
        <v>22</v>
      </c>
      <c r="J221" s="5" t="s">
        <v>128</v>
      </c>
    </row>
    <row r="222" spans="1:10">
      <c r="A222" s="5" t="s">
        <v>734</v>
      </c>
      <c r="B222" s="6">
        <v>44823.713123483794</v>
      </c>
      <c r="C222" s="5" t="s">
        <v>125</v>
      </c>
      <c r="D222" s="11">
        <v>413740</v>
      </c>
      <c r="E222" s="8" t="s">
        <v>47</v>
      </c>
      <c r="H222" s="9">
        <v>3480</v>
      </c>
      <c r="I222" s="5" t="s">
        <v>22</v>
      </c>
      <c r="J222" s="5" t="s">
        <v>128</v>
      </c>
    </row>
    <row r="223" spans="1:10">
      <c r="A223" s="5" t="s">
        <v>734</v>
      </c>
      <c r="B223" s="6">
        <v>44823.713123483794</v>
      </c>
      <c r="C223" s="5" t="s">
        <v>125</v>
      </c>
      <c r="D223" s="11">
        <v>520576</v>
      </c>
      <c r="E223" s="8" t="s">
        <v>126</v>
      </c>
      <c r="H223" s="9">
        <v>17974</v>
      </c>
      <c r="I223" s="5" t="s">
        <v>22</v>
      </c>
      <c r="J223" s="5" t="s">
        <v>127</v>
      </c>
    </row>
    <row r="224" spans="1:10">
      <c r="A224" s="5" t="s">
        <v>734</v>
      </c>
      <c r="B224" s="6">
        <v>44823.713123483794</v>
      </c>
      <c r="C224" s="5" t="s">
        <v>125</v>
      </c>
      <c r="D224" s="11"/>
      <c r="E224" s="8"/>
      <c r="F224" s="9">
        <v>7119.4</v>
      </c>
      <c r="I224" s="7" t="s">
        <v>9</v>
      </c>
      <c r="J224" s="5" t="s">
        <v>489</v>
      </c>
    </row>
    <row r="225" spans="1:10">
      <c r="A225" s="5" t="s">
        <v>734</v>
      </c>
      <c r="B225" s="6">
        <v>44823.713123483794</v>
      </c>
      <c r="C225" s="5" t="s">
        <v>125</v>
      </c>
      <c r="D225" s="11"/>
      <c r="E225" s="8"/>
      <c r="F225" s="9">
        <v>9246.4</v>
      </c>
      <c r="I225" s="7" t="s">
        <v>9</v>
      </c>
      <c r="J225" s="5" t="s">
        <v>128</v>
      </c>
    </row>
    <row r="226" spans="1:10">
      <c r="A226" s="5" t="s">
        <v>734</v>
      </c>
      <c r="B226" s="6">
        <v>44823.713123483794</v>
      </c>
      <c r="C226" s="5" t="s">
        <v>125</v>
      </c>
      <c r="D226" s="11"/>
      <c r="E226" s="8"/>
      <c r="F226" s="9">
        <v>5907.3</v>
      </c>
      <c r="I226" s="7" t="s">
        <v>9</v>
      </c>
      <c r="J226" s="5" t="s">
        <v>245</v>
      </c>
    </row>
    <row r="227" spans="1:10">
      <c r="A227" s="5" t="s">
        <v>734</v>
      </c>
      <c r="B227" s="6">
        <v>44823.713123483794</v>
      </c>
      <c r="C227" s="5" t="s">
        <v>125</v>
      </c>
      <c r="D227" s="11"/>
      <c r="E227" s="8"/>
      <c r="F227" s="9">
        <v>18717.099999999999</v>
      </c>
      <c r="I227" s="7" t="s">
        <v>9</v>
      </c>
      <c r="J227" s="5" t="s">
        <v>297</v>
      </c>
    </row>
    <row r="228" spans="1:10">
      <c r="A228" s="10" t="s">
        <v>15</v>
      </c>
      <c r="B228" s="3"/>
      <c r="C228" s="3"/>
      <c r="D228" s="16">
        <f>43975.16+1392</f>
        <v>45367.16</v>
      </c>
      <c r="E228" s="8"/>
      <c r="F228" s="33">
        <f>SUM(F216:G227)</f>
        <v>45367.16</v>
      </c>
      <c r="H228" s="9"/>
      <c r="I228" s="7"/>
      <c r="J228" s="5"/>
    </row>
    <row r="229" spans="1:10">
      <c r="A229" s="12" t="s">
        <v>16</v>
      </c>
      <c r="B229" s="12" t="s">
        <v>17</v>
      </c>
      <c r="C229" s="12" t="s">
        <v>18</v>
      </c>
      <c r="D229" s="11"/>
      <c r="E229" s="8"/>
      <c r="H229" s="9"/>
      <c r="I229" s="7"/>
      <c r="J229" s="5"/>
    </row>
    <row r="230" spans="1:10" ht="15.75">
      <c r="D230" s="21">
        <v>111856761</v>
      </c>
    </row>
    <row r="231" spans="1:10" ht="15.75">
      <c r="D231" s="21">
        <v>111856951</v>
      </c>
    </row>
    <row r="233" spans="1:10">
      <c r="A233" s="1" t="s">
        <v>0</v>
      </c>
      <c r="B233" s="2"/>
      <c r="C233" s="2"/>
      <c r="D233" s="2"/>
      <c r="E233" s="2"/>
      <c r="F233" s="2"/>
      <c r="G233" s="2"/>
      <c r="H233" s="2"/>
      <c r="I233" s="2"/>
      <c r="J233" s="2"/>
    </row>
    <row r="234" spans="1:10">
      <c r="A234" s="3" t="s">
        <v>746</v>
      </c>
      <c r="B234" s="2"/>
      <c r="C234" s="2"/>
      <c r="D234" s="2"/>
      <c r="E234" s="2"/>
      <c r="F234" s="2"/>
      <c r="G234" s="2"/>
      <c r="H234" s="2"/>
      <c r="I234" s="2"/>
      <c r="J234" s="2"/>
    </row>
    <row r="235" spans="1:10">
      <c r="A235" s="103" t="s">
        <v>0</v>
      </c>
      <c r="B235" s="103" t="s">
        <v>2</v>
      </c>
      <c r="C235" s="103" t="s">
        <v>3</v>
      </c>
      <c r="D235" s="103" t="s">
        <v>4</v>
      </c>
      <c r="E235" s="103" t="s">
        <v>5</v>
      </c>
      <c r="F235" s="105" t="s">
        <v>6</v>
      </c>
      <c r="G235" s="106"/>
      <c r="H235" s="107"/>
      <c r="I235" s="103" t="s">
        <v>7</v>
      </c>
      <c r="J235" s="103" t="s">
        <v>8</v>
      </c>
    </row>
    <row r="236" spans="1:10">
      <c r="A236" s="104"/>
      <c r="B236" s="104"/>
      <c r="C236" s="104"/>
      <c r="D236" s="104"/>
      <c r="E236" s="104"/>
      <c r="F236" s="46" t="s">
        <v>9</v>
      </c>
      <c r="G236" s="46" t="s">
        <v>10</v>
      </c>
      <c r="H236" s="46" t="s">
        <v>11</v>
      </c>
      <c r="I236" s="104"/>
      <c r="J236" s="104"/>
    </row>
    <row r="237" spans="1:10">
      <c r="A237" s="5" t="s">
        <v>772</v>
      </c>
      <c r="B237" s="6">
        <v>44824.710019976854</v>
      </c>
      <c r="C237" s="5" t="s">
        <v>125</v>
      </c>
      <c r="D237" s="11"/>
      <c r="E237" s="8"/>
      <c r="G237" s="9">
        <v>289.85000000000002</v>
      </c>
      <c r="I237" s="7" t="s">
        <v>10</v>
      </c>
      <c r="J237" s="5" t="s">
        <v>773</v>
      </c>
    </row>
    <row r="238" spans="1:10">
      <c r="A238" s="5" t="s">
        <v>772</v>
      </c>
      <c r="B238" s="6">
        <v>44824.710019976854</v>
      </c>
      <c r="C238" s="5" t="s">
        <v>125</v>
      </c>
      <c r="D238" s="13">
        <v>45172898440</v>
      </c>
      <c r="E238" s="8" t="s">
        <v>126</v>
      </c>
      <c r="H238" s="9">
        <v>1357.78</v>
      </c>
      <c r="I238" s="5" t="s">
        <v>22</v>
      </c>
      <c r="J238" s="5" t="s">
        <v>127</v>
      </c>
    </row>
    <row r="239" spans="1:10">
      <c r="A239" s="5" t="s">
        <v>772</v>
      </c>
      <c r="B239" s="6">
        <v>44824.710019976854</v>
      </c>
      <c r="C239" s="5" t="s">
        <v>125</v>
      </c>
      <c r="D239" s="13">
        <v>45152834461</v>
      </c>
      <c r="E239" s="8" t="s">
        <v>126</v>
      </c>
      <c r="H239" s="9">
        <v>643.16</v>
      </c>
      <c r="I239" s="5" t="s">
        <v>22</v>
      </c>
      <c r="J239" s="5" t="s">
        <v>127</v>
      </c>
    </row>
    <row r="240" spans="1:10">
      <c r="A240" s="5" t="s">
        <v>772</v>
      </c>
      <c r="B240" s="6">
        <v>44824.710019976854</v>
      </c>
      <c r="C240" s="5" t="s">
        <v>125</v>
      </c>
      <c r="D240" s="11">
        <v>434596</v>
      </c>
      <c r="E240" s="8" t="s">
        <v>126</v>
      </c>
      <c r="H240" s="9">
        <v>65372.4</v>
      </c>
      <c r="I240" s="5" t="s">
        <v>22</v>
      </c>
      <c r="J240" s="5" t="s">
        <v>127</v>
      </c>
    </row>
    <row r="241" spans="1:10">
      <c r="A241" s="5" t="s">
        <v>772</v>
      </c>
      <c r="B241" s="6">
        <v>44824.710019976854</v>
      </c>
      <c r="C241" s="5" t="s">
        <v>125</v>
      </c>
      <c r="D241" s="11">
        <v>520828</v>
      </c>
      <c r="E241" s="8" t="s">
        <v>126</v>
      </c>
      <c r="H241" s="9">
        <v>40940</v>
      </c>
      <c r="I241" s="5" t="s">
        <v>22</v>
      </c>
      <c r="J241" s="5" t="s">
        <v>128</v>
      </c>
    </row>
    <row r="242" spans="1:10">
      <c r="A242" s="5" t="s">
        <v>772</v>
      </c>
      <c r="B242" s="6">
        <v>44824.710019976854</v>
      </c>
      <c r="C242" s="5" t="s">
        <v>125</v>
      </c>
      <c r="D242" s="11"/>
      <c r="E242" s="8"/>
      <c r="F242" s="9">
        <v>8316.7000000000007</v>
      </c>
      <c r="I242" s="7" t="s">
        <v>9</v>
      </c>
      <c r="J242" s="5" t="s">
        <v>128</v>
      </c>
    </row>
    <row r="243" spans="1:10">
      <c r="A243" s="5" t="s">
        <v>772</v>
      </c>
      <c r="B243" s="6">
        <v>44824.710019976854</v>
      </c>
      <c r="C243" s="5" t="s">
        <v>125</v>
      </c>
      <c r="D243" s="11"/>
      <c r="E243" s="8"/>
      <c r="F243" s="9">
        <v>802.9</v>
      </c>
      <c r="I243" s="7" t="s">
        <v>9</v>
      </c>
      <c r="J243" s="5" t="s">
        <v>245</v>
      </c>
    </row>
    <row r="244" spans="1:10">
      <c r="A244" s="5" t="s">
        <v>772</v>
      </c>
      <c r="B244" s="6">
        <v>44824.710019976854</v>
      </c>
      <c r="C244" s="5" t="s">
        <v>125</v>
      </c>
      <c r="D244" s="11"/>
      <c r="E244" s="8"/>
      <c r="F244" s="9">
        <v>8968.2999999999993</v>
      </c>
      <c r="I244" s="7" t="s">
        <v>9</v>
      </c>
      <c r="J244" s="5" t="s">
        <v>297</v>
      </c>
    </row>
    <row r="245" spans="1:10">
      <c r="A245" s="10" t="s">
        <v>15</v>
      </c>
      <c r="B245" s="3"/>
      <c r="C245" s="3"/>
      <c r="D245" s="16">
        <f>17681.75+696</f>
        <v>18377.75</v>
      </c>
      <c r="E245" s="8"/>
      <c r="F245" s="14">
        <f>SUM(F237:G244)</f>
        <v>18377.75</v>
      </c>
      <c r="H245" s="9"/>
      <c r="I245" s="7"/>
      <c r="J245" s="5"/>
    </row>
    <row r="246" spans="1:10">
      <c r="A246" s="12" t="s">
        <v>16</v>
      </c>
      <c r="B246" s="12" t="s">
        <v>17</v>
      </c>
      <c r="C246" s="12" t="s">
        <v>18</v>
      </c>
      <c r="D246" s="11"/>
      <c r="E246" s="8"/>
      <c r="H246" s="9"/>
      <c r="I246" s="7"/>
      <c r="J246" s="5"/>
    </row>
    <row r="247" spans="1:10" ht="15.75">
      <c r="D247" s="21">
        <v>111856764</v>
      </c>
    </row>
    <row r="248" spans="1:10" ht="15.75">
      <c r="D248" s="21">
        <v>111856952</v>
      </c>
    </row>
    <row r="250" spans="1:10">
      <c r="A250" s="1" t="s">
        <v>0</v>
      </c>
      <c r="B250" s="2"/>
      <c r="C250" s="2"/>
      <c r="D250" s="2"/>
      <c r="E250" s="2"/>
      <c r="F250" s="2"/>
      <c r="G250" s="2"/>
      <c r="H250" s="2"/>
      <c r="I250" s="2"/>
      <c r="J250" s="2"/>
    </row>
    <row r="251" spans="1:10">
      <c r="A251" s="3" t="s">
        <v>784</v>
      </c>
      <c r="B251" s="2"/>
      <c r="C251" s="2"/>
      <c r="D251" s="2"/>
      <c r="E251" s="2"/>
      <c r="F251" s="2"/>
      <c r="G251" s="2"/>
      <c r="H251" s="2"/>
      <c r="I251" s="2"/>
      <c r="J251" s="2"/>
    </row>
    <row r="252" spans="1:10">
      <c r="A252" s="103" t="s">
        <v>0</v>
      </c>
      <c r="B252" s="103" t="s">
        <v>2</v>
      </c>
      <c r="C252" s="103" t="s">
        <v>3</v>
      </c>
      <c r="D252" s="103" t="s">
        <v>4</v>
      </c>
      <c r="E252" s="103" t="s">
        <v>5</v>
      </c>
      <c r="F252" s="105" t="s">
        <v>6</v>
      </c>
      <c r="G252" s="106"/>
      <c r="H252" s="107"/>
      <c r="I252" s="103" t="s">
        <v>7</v>
      </c>
      <c r="J252" s="103" t="s">
        <v>8</v>
      </c>
    </row>
    <row r="253" spans="1:10">
      <c r="A253" s="104"/>
      <c r="B253" s="104"/>
      <c r="C253" s="104"/>
      <c r="D253" s="104"/>
      <c r="E253" s="104"/>
      <c r="F253" s="46" t="s">
        <v>9</v>
      </c>
      <c r="G253" s="46" t="s">
        <v>10</v>
      </c>
      <c r="H253" s="46" t="s">
        <v>11</v>
      </c>
      <c r="I253" s="104"/>
      <c r="J253" s="104"/>
    </row>
    <row r="254" spans="1:10">
      <c r="A254" s="5" t="s">
        <v>809</v>
      </c>
      <c r="B254" s="6">
        <v>44825.821980972221</v>
      </c>
      <c r="C254" s="5" t="s">
        <v>125</v>
      </c>
      <c r="D254" s="11"/>
      <c r="E254" s="8"/>
      <c r="G254" s="9">
        <v>2996.4</v>
      </c>
      <c r="I254" s="7" t="s">
        <v>10</v>
      </c>
      <c r="J254" s="5" t="s">
        <v>297</v>
      </c>
    </row>
    <row r="255" spans="1:10">
      <c r="A255" s="5" t="s">
        <v>809</v>
      </c>
      <c r="B255" s="6">
        <v>44825.821980972221</v>
      </c>
      <c r="C255" s="5" t="s">
        <v>125</v>
      </c>
      <c r="D255" s="11">
        <v>564707</v>
      </c>
      <c r="E255" s="8" t="s">
        <v>126</v>
      </c>
      <c r="H255" s="9">
        <v>34813.1</v>
      </c>
      <c r="I255" s="5" t="s">
        <v>22</v>
      </c>
      <c r="J255" s="5" t="s">
        <v>127</v>
      </c>
    </row>
    <row r="256" spans="1:10">
      <c r="A256" s="5" t="s">
        <v>809</v>
      </c>
      <c r="B256" s="6">
        <v>44825.821980972221</v>
      </c>
      <c r="C256" s="5" t="s">
        <v>125</v>
      </c>
      <c r="D256" s="11"/>
      <c r="E256" s="8"/>
      <c r="F256" s="9">
        <v>28149.200000000001</v>
      </c>
      <c r="I256" s="7" t="s">
        <v>9</v>
      </c>
      <c r="J256" s="5" t="s">
        <v>489</v>
      </c>
    </row>
    <row r="257" spans="1:10">
      <c r="A257" s="5" t="s">
        <v>809</v>
      </c>
      <c r="B257" s="6">
        <v>44825.821980972221</v>
      </c>
      <c r="C257" s="5" t="s">
        <v>125</v>
      </c>
      <c r="D257" s="11"/>
      <c r="E257" s="8"/>
      <c r="F257" s="9">
        <v>37880</v>
      </c>
      <c r="I257" s="7" t="s">
        <v>9</v>
      </c>
      <c r="J257" s="5" t="s">
        <v>128</v>
      </c>
    </row>
    <row r="258" spans="1:10">
      <c r="A258" s="5" t="s">
        <v>809</v>
      </c>
      <c r="B258" s="6">
        <v>44825.821980972221</v>
      </c>
      <c r="C258" s="5" t="s">
        <v>125</v>
      </c>
      <c r="D258" s="11"/>
      <c r="E258" s="8"/>
      <c r="F258" s="9">
        <v>4592.3999999999996</v>
      </c>
      <c r="I258" s="7" t="s">
        <v>9</v>
      </c>
      <c r="J258" s="5" t="s">
        <v>245</v>
      </c>
    </row>
    <row r="259" spans="1:10">
      <c r="A259" s="5" t="s">
        <v>809</v>
      </c>
      <c r="B259" s="6">
        <v>44825.821980972221</v>
      </c>
      <c r="C259" s="5" t="s">
        <v>125</v>
      </c>
      <c r="D259" s="11"/>
      <c r="E259" s="8"/>
      <c r="F259" s="9">
        <v>18969</v>
      </c>
      <c r="I259" s="7" t="s">
        <v>9</v>
      </c>
      <c r="J259" s="5" t="s">
        <v>297</v>
      </c>
    </row>
    <row r="260" spans="1:10">
      <c r="A260" s="10" t="s">
        <v>15</v>
      </c>
      <c r="B260" s="3"/>
      <c r="C260" s="3"/>
      <c r="D260" s="11"/>
      <c r="E260" s="8"/>
      <c r="F260" s="33">
        <f>SUM(F254:G259)</f>
        <v>92587</v>
      </c>
      <c r="H260" s="9"/>
      <c r="I260" s="7"/>
      <c r="J260" s="5"/>
    </row>
    <row r="261" spans="1:10" ht="15.75">
      <c r="A261" s="12" t="s">
        <v>16</v>
      </c>
      <c r="B261" s="12" t="s">
        <v>17</v>
      </c>
      <c r="C261" s="12" t="s">
        <v>18</v>
      </c>
      <c r="D261" s="21">
        <v>111866231</v>
      </c>
      <c r="E261" s="8"/>
      <c r="H261" s="9"/>
      <c r="I261" s="7"/>
      <c r="J261" s="5"/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817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103" t="s">
        <v>0</v>
      </c>
      <c r="B266" s="103" t="s">
        <v>2</v>
      </c>
      <c r="C266" s="103" t="s">
        <v>3</v>
      </c>
      <c r="D266" s="103" t="s">
        <v>4</v>
      </c>
      <c r="E266" s="103" t="s">
        <v>5</v>
      </c>
      <c r="F266" s="105" t="s">
        <v>6</v>
      </c>
      <c r="G266" s="106"/>
      <c r="H266" s="107"/>
      <c r="I266" s="103" t="s">
        <v>7</v>
      </c>
      <c r="J266" s="103" t="s">
        <v>8</v>
      </c>
    </row>
    <row r="267" spans="1:10">
      <c r="A267" s="104"/>
      <c r="B267" s="104"/>
      <c r="C267" s="104"/>
      <c r="D267" s="104"/>
      <c r="E267" s="104"/>
      <c r="F267" s="46" t="s">
        <v>9</v>
      </c>
      <c r="G267" s="46" t="s">
        <v>10</v>
      </c>
      <c r="H267" s="46" t="s">
        <v>11</v>
      </c>
      <c r="I267" s="104"/>
      <c r="J267" s="104"/>
    </row>
    <row r="268" spans="1:10">
      <c r="A268" s="5" t="s">
        <v>843</v>
      </c>
      <c r="B268" s="6">
        <v>44826.713433495373</v>
      </c>
      <c r="C268" s="5" t="s">
        <v>125</v>
      </c>
      <c r="D268" s="11">
        <v>458250</v>
      </c>
      <c r="E268" s="8" t="s">
        <v>126</v>
      </c>
      <c r="H268" s="9">
        <v>53429</v>
      </c>
      <c r="I268" s="5" t="s">
        <v>22</v>
      </c>
      <c r="J268" s="5" t="s">
        <v>128</v>
      </c>
    </row>
    <row r="269" spans="1:10">
      <c r="A269" s="5" t="s">
        <v>843</v>
      </c>
      <c r="B269" s="6">
        <v>44826.713433495373</v>
      </c>
      <c r="C269" s="5" t="s">
        <v>125</v>
      </c>
      <c r="D269" s="11">
        <v>435029</v>
      </c>
      <c r="E269" s="8" t="s">
        <v>126</v>
      </c>
      <c r="H269" s="9">
        <v>25816.6</v>
      </c>
      <c r="I269" s="5" t="s">
        <v>22</v>
      </c>
      <c r="J269" s="5" t="s">
        <v>127</v>
      </c>
    </row>
    <row r="270" spans="1:10">
      <c r="A270" s="5" t="s">
        <v>843</v>
      </c>
      <c r="B270" s="6">
        <v>44826.713433495373</v>
      </c>
      <c r="C270" s="5" t="s">
        <v>125</v>
      </c>
      <c r="D270" s="11"/>
      <c r="E270" s="8"/>
      <c r="F270" s="9">
        <v>38020.199999999997</v>
      </c>
      <c r="I270" s="7" t="s">
        <v>9</v>
      </c>
      <c r="J270" s="5" t="s">
        <v>489</v>
      </c>
    </row>
    <row r="271" spans="1:10">
      <c r="A271" s="5" t="s">
        <v>843</v>
      </c>
      <c r="B271" s="6">
        <v>44826.713433495373</v>
      </c>
      <c r="C271" s="5" t="s">
        <v>125</v>
      </c>
      <c r="D271" s="11"/>
      <c r="E271" s="8"/>
      <c r="F271" s="9">
        <v>122.8</v>
      </c>
      <c r="I271" s="7" t="s">
        <v>9</v>
      </c>
      <c r="J271" s="5" t="s">
        <v>128</v>
      </c>
    </row>
    <row r="272" spans="1:10">
      <c r="A272" s="5" t="s">
        <v>843</v>
      </c>
      <c r="B272" s="6">
        <v>44826.713433495373</v>
      </c>
      <c r="C272" s="5" t="s">
        <v>125</v>
      </c>
      <c r="D272" s="11"/>
      <c r="E272" s="8"/>
      <c r="F272" s="9">
        <v>8342.6</v>
      </c>
      <c r="I272" s="7" t="s">
        <v>9</v>
      </c>
      <c r="J272" s="5" t="s">
        <v>127</v>
      </c>
    </row>
    <row r="273" spans="1:10">
      <c r="A273" s="5" t="s">
        <v>843</v>
      </c>
      <c r="B273" s="6">
        <v>44826.713433495373</v>
      </c>
      <c r="C273" s="5" t="s">
        <v>125</v>
      </c>
      <c r="D273" s="11"/>
      <c r="E273" s="8"/>
      <c r="F273" s="9">
        <v>4373.5</v>
      </c>
      <c r="I273" s="7" t="s">
        <v>9</v>
      </c>
      <c r="J273" s="5" t="s">
        <v>245</v>
      </c>
    </row>
    <row r="274" spans="1:10">
      <c r="A274" s="5" t="s">
        <v>843</v>
      </c>
      <c r="B274" s="6">
        <v>44826.713433495373</v>
      </c>
      <c r="C274" s="5" t="s">
        <v>125</v>
      </c>
      <c r="D274" s="11"/>
      <c r="E274" s="8"/>
      <c r="F274" s="9">
        <v>9285.4</v>
      </c>
      <c r="I274" s="7" t="s">
        <v>9</v>
      </c>
      <c r="J274" s="5" t="s">
        <v>297</v>
      </c>
    </row>
    <row r="275" spans="1:10">
      <c r="A275" s="10" t="s">
        <v>15</v>
      </c>
      <c r="B275" s="3"/>
      <c r="C275" s="3"/>
      <c r="D275" s="11"/>
      <c r="E275" s="8"/>
      <c r="F275" s="14">
        <f>SUM(F268:G274)</f>
        <v>60144.5</v>
      </c>
      <c r="H275" s="9"/>
      <c r="I275" s="7"/>
      <c r="J275" s="5"/>
    </row>
    <row r="276" spans="1:10" ht="15.75">
      <c r="A276" s="12" t="s">
        <v>16</v>
      </c>
      <c r="B276" s="12" t="s">
        <v>17</v>
      </c>
      <c r="C276" s="12" t="s">
        <v>18</v>
      </c>
      <c r="D276" s="21">
        <v>111866233</v>
      </c>
      <c r="E276" s="8"/>
      <c r="H276" s="9"/>
      <c r="I276" s="7"/>
      <c r="J276" s="5"/>
    </row>
    <row r="279" spans="1:10">
      <c r="A279" s="1" t="s">
        <v>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3" t="s">
        <v>853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103" t="s">
        <v>0</v>
      </c>
      <c r="B281" s="103" t="s">
        <v>2</v>
      </c>
      <c r="C281" s="103" t="s">
        <v>3</v>
      </c>
      <c r="D281" s="103" t="s">
        <v>4</v>
      </c>
      <c r="E281" s="103" t="s">
        <v>5</v>
      </c>
      <c r="F281" s="105" t="s">
        <v>6</v>
      </c>
      <c r="G281" s="106"/>
      <c r="H281" s="107"/>
      <c r="I281" s="103" t="s">
        <v>7</v>
      </c>
      <c r="J281" s="103" t="s">
        <v>8</v>
      </c>
    </row>
    <row r="282" spans="1:10">
      <c r="A282" s="104"/>
      <c r="B282" s="104"/>
      <c r="C282" s="104"/>
      <c r="D282" s="104"/>
      <c r="E282" s="104"/>
      <c r="F282" s="46" t="s">
        <v>9</v>
      </c>
      <c r="G282" s="46" t="s">
        <v>10</v>
      </c>
      <c r="H282" s="46" t="s">
        <v>11</v>
      </c>
      <c r="I282" s="104"/>
      <c r="J282" s="104"/>
    </row>
    <row r="283" spans="1:10">
      <c r="A283" s="5" t="s">
        <v>899</v>
      </c>
      <c r="B283" s="6">
        <v>44827.714901064814</v>
      </c>
      <c r="C283" s="5" t="s">
        <v>125</v>
      </c>
      <c r="D283" s="11"/>
      <c r="E283" s="8"/>
      <c r="G283" s="9">
        <v>1951.38</v>
      </c>
      <c r="I283" s="7" t="s">
        <v>10</v>
      </c>
      <c r="J283" s="5" t="s">
        <v>245</v>
      </c>
    </row>
    <row r="284" spans="1:10">
      <c r="A284" s="5" t="s">
        <v>899</v>
      </c>
      <c r="B284" s="6">
        <v>44827.714901064814</v>
      </c>
      <c r="C284" s="5" t="s">
        <v>125</v>
      </c>
      <c r="D284" s="11">
        <v>521501</v>
      </c>
      <c r="E284" s="8" t="s">
        <v>126</v>
      </c>
      <c r="H284" s="9">
        <v>16156.2</v>
      </c>
      <c r="I284" s="5" t="s">
        <v>22</v>
      </c>
      <c r="J284" s="5" t="s">
        <v>127</v>
      </c>
    </row>
    <row r="285" spans="1:10">
      <c r="A285" s="5" t="s">
        <v>899</v>
      </c>
      <c r="B285" s="6">
        <v>44827.714901064814</v>
      </c>
      <c r="C285" s="5" t="s">
        <v>125</v>
      </c>
      <c r="D285" s="11">
        <v>521502</v>
      </c>
      <c r="E285" s="8" t="s">
        <v>47</v>
      </c>
      <c r="H285" s="9">
        <v>696</v>
      </c>
      <c r="I285" s="5" t="s">
        <v>22</v>
      </c>
      <c r="J285" s="5" t="s">
        <v>127</v>
      </c>
    </row>
    <row r="286" spans="1:10">
      <c r="A286" s="5" t="s">
        <v>899</v>
      </c>
      <c r="B286" s="6">
        <v>44827.714901064814</v>
      </c>
      <c r="C286" s="5" t="s">
        <v>125</v>
      </c>
      <c r="D286" s="11">
        <v>521508</v>
      </c>
      <c r="E286" s="8" t="s">
        <v>126</v>
      </c>
      <c r="H286" s="9">
        <v>48223.1</v>
      </c>
      <c r="I286" s="5" t="s">
        <v>22</v>
      </c>
      <c r="J286" s="5" t="s">
        <v>128</v>
      </c>
    </row>
    <row r="287" spans="1:10">
      <c r="A287" s="5" t="s">
        <v>899</v>
      </c>
      <c r="B287" s="6">
        <v>44827.714901064814</v>
      </c>
      <c r="C287" s="5" t="s">
        <v>125</v>
      </c>
      <c r="D287" s="11">
        <v>521509</v>
      </c>
      <c r="E287" s="8" t="s">
        <v>47</v>
      </c>
      <c r="H287" s="9">
        <v>696</v>
      </c>
      <c r="I287" s="5" t="s">
        <v>22</v>
      </c>
      <c r="J287" s="5" t="s">
        <v>128</v>
      </c>
    </row>
    <row r="288" spans="1:10">
      <c r="A288" s="5" t="s">
        <v>899</v>
      </c>
      <c r="B288" s="6">
        <v>44827.714901064814</v>
      </c>
      <c r="C288" s="5" t="s">
        <v>125</v>
      </c>
      <c r="D288" s="11"/>
      <c r="E288" s="8"/>
      <c r="F288" s="9">
        <v>28341.1</v>
      </c>
      <c r="I288" s="7" t="s">
        <v>9</v>
      </c>
      <c r="J288" s="5" t="s">
        <v>489</v>
      </c>
    </row>
    <row r="289" spans="1:10">
      <c r="A289" s="5" t="s">
        <v>899</v>
      </c>
      <c r="B289" s="6">
        <v>44827.714901064814</v>
      </c>
      <c r="C289" s="5" t="s">
        <v>125</v>
      </c>
      <c r="D289" s="11"/>
      <c r="E289" s="8"/>
      <c r="F289" s="9">
        <v>9808.2000000000007</v>
      </c>
      <c r="I289" s="7" t="s">
        <v>9</v>
      </c>
      <c r="J289" s="5" t="s">
        <v>245</v>
      </c>
    </row>
    <row r="290" spans="1:10">
      <c r="A290" s="5" t="s">
        <v>899</v>
      </c>
      <c r="B290" s="6">
        <v>44827.714901064814</v>
      </c>
      <c r="C290" s="5" t="s">
        <v>125</v>
      </c>
      <c r="D290" s="11"/>
      <c r="E290" s="8"/>
      <c r="F290" s="9">
        <v>3085.4</v>
      </c>
      <c r="I290" s="7" t="s">
        <v>9</v>
      </c>
      <c r="J290" s="5" t="s">
        <v>297</v>
      </c>
    </row>
    <row r="291" spans="1:10">
      <c r="A291" s="10" t="s">
        <v>15</v>
      </c>
      <c r="B291" s="3"/>
      <c r="C291" s="3"/>
      <c r="D291" s="11"/>
      <c r="E291" s="8"/>
      <c r="F291" s="14">
        <f>SUM(F283:G290)</f>
        <v>43186.080000000002</v>
      </c>
      <c r="H291" s="9"/>
      <c r="I291" s="7"/>
      <c r="J291" s="5"/>
    </row>
    <row r="292" spans="1:10" ht="15.75">
      <c r="A292" s="12" t="s">
        <v>16</v>
      </c>
      <c r="B292" s="12" t="s">
        <v>17</v>
      </c>
      <c r="C292" s="12" t="s">
        <v>18</v>
      </c>
      <c r="D292" s="21">
        <v>111883195</v>
      </c>
      <c r="E292" s="8"/>
      <c r="H292" s="9"/>
      <c r="I292" s="7"/>
      <c r="J292" s="5"/>
    </row>
    <row r="295" spans="1:10">
      <c r="A295" s="1" t="s">
        <v>0</v>
      </c>
      <c r="B295" s="2"/>
      <c r="C295" s="2"/>
      <c r="D295" s="2"/>
      <c r="E295" s="2"/>
      <c r="F295" s="2"/>
      <c r="G295" s="2"/>
      <c r="H295" s="2"/>
      <c r="I295" s="2"/>
      <c r="J295" s="2"/>
    </row>
    <row r="296" spans="1:10">
      <c r="A296" s="3" t="s">
        <v>855</v>
      </c>
      <c r="B296" s="2"/>
      <c r="C296" s="2"/>
      <c r="D296" s="2"/>
      <c r="E296" s="2"/>
      <c r="F296" s="2"/>
      <c r="G296" s="2"/>
      <c r="H296" s="2"/>
      <c r="I296" s="2"/>
      <c r="J296" s="2"/>
    </row>
    <row r="297" spans="1:10">
      <c r="A297" s="103" t="s">
        <v>0</v>
      </c>
      <c r="B297" s="103" t="s">
        <v>2</v>
      </c>
      <c r="C297" s="103" t="s">
        <v>3</v>
      </c>
      <c r="D297" s="103" t="s">
        <v>4</v>
      </c>
      <c r="E297" s="103" t="s">
        <v>5</v>
      </c>
      <c r="F297" s="105" t="s">
        <v>6</v>
      </c>
      <c r="G297" s="106"/>
      <c r="H297" s="107"/>
      <c r="I297" s="103" t="s">
        <v>7</v>
      </c>
      <c r="J297" s="103" t="s">
        <v>8</v>
      </c>
    </row>
    <row r="298" spans="1:10">
      <c r="A298" s="104"/>
      <c r="B298" s="104"/>
      <c r="C298" s="104"/>
      <c r="D298" s="104"/>
      <c r="E298" s="104"/>
      <c r="F298" s="46" t="s">
        <v>9</v>
      </c>
      <c r="G298" s="46" t="s">
        <v>10</v>
      </c>
      <c r="H298" s="46" t="s">
        <v>11</v>
      </c>
      <c r="I298" s="104"/>
      <c r="J298" s="104"/>
    </row>
    <row r="299" spans="1:10">
      <c r="A299" s="19" t="s">
        <v>241</v>
      </c>
      <c r="B299" s="37"/>
      <c r="C299" s="5"/>
      <c r="D299" s="11"/>
      <c r="E299" s="8"/>
      <c r="F299" s="9"/>
      <c r="I299" s="7"/>
      <c r="J299" s="8"/>
    </row>
    <row r="300" spans="1:10">
      <c r="A300" s="10" t="s">
        <v>15</v>
      </c>
      <c r="B300" s="3"/>
      <c r="C300" s="3"/>
      <c r="D300" s="11"/>
      <c r="E300" s="8"/>
      <c r="H300" s="9"/>
      <c r="I300" s="7"/>
      <c r="J300" s="5"/>
    </row>
    <row r="301" spans="1:10">
      <c r="A301" s="12" t="s">
        <v>16</v>
      </c>
      <c r="B301" s="12" t="s">
        <v>17</v>
      </c>
      <c r="C301" s="12" t="s">
        <v>18</v>
      </c>
      <c r="D301" s="11"/>
      <c r="E301" s="8"/>
      <c r="H301" s="9"/>
      <c r="I301" s="7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911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3" t="s">
        <v>0</v>
      </c>
      <c r="B306" s="103" t="s">
        <v>2</v>
      </c>
      <c r="C306" s="103" t="s">
        <v>3</v>
      </c>
      <c r="D306" s="103" t="s">
        <v>4</v>
      </c>
      <c r="E306" s="103" t="s">
        <v>5</v>
      </c>
      <c r="F306" s="105" t="s">
        <v>6</v>
      </c>
      <c r="G306" s="106"/>
      <c r="H306" s="107"/>
      <c r="I306" s="103" t="s">
        <v>7</v>
      </c>
      <c r="J306" s="103" t="s">
        <v>8</v>
      </c>
    </row>
    <row r="307" spans="1:10">
      <c r="A307" s="104"/>
      <c r="B307" s="104"/>
      <c r="C307" s="104"/>
      <c r="D307" s="104"/>
      <c r="E307" s="104"/>
      <c r="F307" s="46" t="s">
        <v>9</v>
      </c>
      <c r="G307" s="46" t="s">
        <v>10</v>
      </c>
      <c r="H307" s="46" t="s">
        <v>11</v>
      </c>
      <c r="I307" s="104"/>
      <c r="J307" s="104"/>
    </row>
    <row r="308" spans="1:10">
      <c r="A308" s="5" t="s">
        <v>941</v>
      </c>
      <c r="B308" s="6">
        <v>44830.689103229168</v>
      </c>
      <c r="C308" s="5" t="s">
        <v>125</v>
      </c>
      <c r="D308" s="11"/>
      <c r="E308" s="8"/>
      <c r="G308" s="9">
        <v>8994.7099999999991</v>
      </c>
      <c r="I308" s="7" t="s">
        <v>10</v>
      </c>
      <c r="J308" s="5" t="s">
        <v>489</v>
      </c>
    </row>
    <row r="309" spans="1:10">
      <c r="A309" s="5" t="s">
        <v>941</v>
      </c>
      <c r="B309" s="6">
        <v>44830.689103229168</v>
      </c>
      <c r="C309" s="5" t="s">
        <v>125</v>
      </c>
      <c r="D309" s="11"/>
      <c r="E309" s="8"/>
      <c r="G309" s="9">
        <v>15815.24</v>
      </c>
      <c r="I309" s="7" t="s">
        <v>10</v>
      </c>
      <c r="J309" s="5" t="s">
        <v>127</v>
      </c>
    </row>
    <row r="310" spans="1:10">
      <c r="A310" s="5" t="s">
        <v>941</v>
      </c>
      <c r="B310" s="6">
        <v>44830.689103229168</v>
      </c>
      <c r="C310" s="5" t="s">
        <v>125</v>
      </c>
      <c r="D310" s="11"/>
      <c r="E310" s="8"/>
      <c r="G310" s="9">
        <v>11138.67</v>
      </c>
      <c r="I310" s="7" t="s">
        <v>10</v>
      </c>
      <c r="J310" s="5" t="s">
        <v>245</v>
      </c>
    </row>
    <row r="311" spans="1:10">
      <c r="A311" s="5" t="s">
        <v>942</v>
      </c>
      <c r="B311" s="6">
        <v>44830.689103229168</v>
      </c>
      <c r="C311" s="5" t="s">
        <v>295</v>
      </c>
      <c r="D311" s="13">
        <v>45152842117</v>
      </c>
      <c r="E311" s="8" t="s">
        <v>126</v>
      </c>
      <c r="H311" s="9">
        <v>1789.6</v>
      </c>
      <c r="I311" s="5" t="s">
        <v>22</v>
      </c>
      <c r="J311" s="5" t="s">
        <v>245</v>
      </c>
    </row>
    <row r="312" spans="1:10">
      <c r="A312" s="5" t="s">
        <v>941</v>
      </c>
      <c r="B312" s="6">
        <v>44830.689103229168</v>
      </c>
      <c r="C312" s="5" t="s">
        <v>125</v>
      </c>
      <c r="D312" s="13">
        <v>45143216576</v>
      </c>
      <c r="E312" s="8" t="s">
        <v>126</v>
      </c>
      <c r="H312" s="9">
        <v>5723.52</v>
      </c>
      <c r="I312" s="5" t="s">
        <v>22</v>
      </c>
      <c r="J312" s="5" t="s">
        <v>127</v>
      </c>
    </row>
    <row r="313" spans="1:10">
      <c r="A313" s="5" t="s">
        <v>941</v>
      </c>
      <c r="B313" s="6">
        <v>44830.689103229168</v>
      </c>
      <c r="C313" s="5" t="s">
        <v>125</v>
      </c>
      <c r="D313" s="13">
        <v>45122966956</v>
      </c>
      <c r="E313" s="8" t="s">
        <v>126</v>
      </c>
      <c r="H313" s="9">
        <v>146.82</v>
      </c>
      <c r="I313" s="5" t="s">
        <v>22</v>
      </c>
      <c r="J313" s="5" t="s">
        <v>245</v>
      </c>
    </row>
    <row r="314" spans="1:10">
      <c r="A314" s="5" t="s">
        <v>941</v>
      </c>
      <c r="B314" s="6">
        <v>44830.689103229168</v>
      </c>
      <c r="C314" s="5" t="s">
        <v>125</v>
      </c>
      <c r="D314" s="13">
        <v>45143217373</v>
      </c>
      <c r="E314" s="8" t="s">
        <v>126</v>
      </c>
      <c r="H314" s="9">
        <v>293.83</v>
      </c>
      <c r="I314" s="5" t="s">
        <v>22</v>
      </c>
      <c r="J314" s="5" t="s">
        <v>245</v>
      </c>
    </row>
    <row r="315" spans="1:10">
      <c r="A315" s="5" t="s">
        <v>941</v>
      </c>
      <c r="B315" s="6">
        <v>44830.689103229168</v>
      </c>
      <c r="C315" s="5" t="s">
        <v>125</v>
      </c>
      <c r="D315" s="11">
        <v>458583</v>
      </c>
      <c r="E315" s="8" t="s">
        <v>126</v>
      </c>
      <c r="H315" s="9">
        <v>53105.9</v>
      </c>
      <c r="I315" s="5" t="s">
        <v>22</v>
      </c>
      <c r="J315" s="5" t="s">
        <v>127</v>
      </c>
    </row>
    <row r="316" spans="1:10">
      <c r="A316" s="5" t="s">
        <v>941</v>
      </c>
      <c r="B316" s="6">
        <v>44830.689103229168</v>
      </c>
      <c r="C316" s="5" t="s">
        <v>125</v>
      </c>
      <c r="D316" s="11">
        <v>521840</v>
      </c>
      <c r="E316" s="8" t="s">
        <v>126</v>
      </c>
      <c r="H316" s="9">
        <v>26483.5</v>
      </c>
      <c r="I316" s="5" t="s">
        <v>22</v>
      </c>
      <c r="J316" s="5" t="s">
        <v>127</v>
      </c>
    </row>
    <row r="317" spans="1:10">
      <c r="A317" s="5" t="s">
        <v>941</v>
      </c>
      <c r="B317" s="6">
        <v>44830.689103229168</v>
      </c>
      <c r="C317" s="5" t="s">
        <v>125</v>
      </c>
      <c r="D317" s="11">
        <v>521851</v>
      </c>
      <c r="E317" s="8" t="s">
        <v>126</v>
      </c>
      <c r="H317" s="9">
        <v>26789.5</v>
      </c>
      <c r="I317" s="5" t="s">
        <v>22</v>
      </c>
      <c r="J317" s="5" t="s">
        <v>128</v>
      </c>
    </row>
    <row r="318" spans="1:10">
      <c r="A318" s="5" t="s">
        <v>941</v>
      </c>
      <c r="B318" s="6">
        <v>44830.689103229168</v>
      </c>
      <c r="C318" s="5" t="s">
        <v>125</v>
      </c>
      <c r="D318" s="11">
        <v>521852</v>
      </c>
      <c r="E318" s="8" t="s">
        <v>47</v>
      </c>
      <c r="H318" s="9">
        <v>4872</v>
      </c>
      <c r="I318" s="5" t="s">
        <v>22</v>
      </c>
      <c r="J318" s="5" t="s">
        <v>128</v>
      </c>
    </row>
    <row r="319" spans="1:10">
      <c r="A319" s="5" t="s">
        <v>941</v>
      </c>
      <c r="B319" s="6">
        <v>44830.689103229168</v>
      </c>
      <c r="C319" s="5" t="s">
        <v>125</v>
      </c>
      <c r="D319" s="11"/>
      <c r="E319" s="8"/>
      <c r="F319" s="9">
        <v>10762.3</v>
      </c>
      <c r="I319" s="7" t="s">
        <v>9</v>
      </c>
      <c r="J319" s="5" t="s">
        <v>489</v>
      </c>
    </row>
    <row r="320" spans="1:10">
      <c r="A320" s="5" t="s">
        <v>941</v>
      </c>
      <c r="B320" s="6">
        <v>44830.689103229168</v>
      </c>
      <c r="C320" s="5" t="s">
        <v>125</v>
      </c>
      <c r="D320" s="11"/>
      <c r="E320" s="8"/>
      <c r="F320" s="9">
        <v>38853.5</v>
      </c>
      <c r="I320" s="7" t="s">
        <v>9</v>
      </c>
      <c r="J320" s="5" t="s">
        <v>128</v>
      </c>
    </row>
    <row r="321" spans="1:10">
      <c r="A321" s="5" t="s">
        <v>941</v>
      </c>
      <c r="B321" s="6">
        <v>44830.689103229168</v>
      </c>
      <c r="C321" s="5" t="s">
        <v>125</v>
      </c>
      <c r="D321" s="11"/>
      <c r="E321" s="8"/>
      <c r="F321" s="9">
        <v>6133.1</v>
      </c>
      <c r="I321" s="7" t="s">
        <v>9</v>
      </c>
      <c r="J321" s="5" t="s">
        <v>245</v>
      </c>
    </row>
    <row r="322" spans="1:10">
      <c r="A322" s="5" t="s">
        <v>941</v>
      </c>
      <c r="B322" s="6">
        <v>44830.689103229168</v>
      </c>
      <c r="C322" s="5" t="s">
        <v>125</v>
      </c>
      <c r="D322" s="11"/>
      <c r="E322" s="8"/>
      <c r="F322" s="9">
        <v>34956.1</v>
      </c>
      <c r="I322" s="7" t="s">
        <v>9</v>
      </c>
      <c r="J322" s="5" t="s">
        <v>297</v>
      </c>
    </row>
    <row r="323" spans="1:10">
      <c r="A323" s="10" t="s">
        <v>15</v>
      </c>
      <c r="B323" s="3"/>
      <c r="C323" s="3"/>
      <c r="D323" s="16">
        <f>124565.62+2088</f>
        <v>126653.62</v>
      </c>
      <c r="E323" s="8"/>
      <c r="F323" s="33">
        <f>SUM(F308:G322)</f>
        <v>126653.62</v>
      </c>
      <c r="H323" s="9"/>
      <c r="I323" s="7"/>
      <c r="J323" s="8"/>
    </row>
    <row r="324" spans="1:10">
      <c r="A324" s="12" t="s">
        <v>16</v>
      </c>
      <c r="B324" s="12" t="s">
        <v>17</v>
      </c>
      <c r="C324" s="12" t="s">
        <v>18</v>
      </c>
      <c r="D324" s="11"/>
      <c r="E324" s="8"/>
      <c r="H324" s="9"/>
      <c r="I324" s="7"/>
      <c r="J324" s="8"/>
    </row>
    <row r="325" spans="1:10" ht="15.75">
      <c r="D325" s="21">
        <v>111897456</v>
      </c>
    </row>
    <row r="326" spans="1:10" ht="15.75">
      <c r="D326" s="21">
        <v>111897497</v>
      </c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952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979</v>
      </c>
      <c r="B332" s="6">
        <v>44831.778324988423</v>
      </c>
      <c r="C332" s="5" t="s">
        <v>125</v>
      </c>
      <c r="D332" s="11">
        <v>565363</v>
      </c>
      <c r="E332" s="8" t="s">
        <v>126</v>
      </c>
      <c r="H332" s="9">
        <v>50511.4</v>
      </c>
      <c r="I332" s="5" t="s">
        <v>22</v>
      </c>
      <c r="J332" s="5" t="s">
        <v>127</v>
      </c>
    </row>
    <row r="333" spans="1:10">
      <c r="A333" s="5" t="s">
        <v>979</v>
      </c>
      <c r="B333" s="6">
        <v>44831.778324988423</v>
      </c>
      <c r="C333" s="5" t="s">
        <v>125</v>
      </c>
      <c r="D333" s="11">
        <v>459009</v>
      </c>
      <c r="E333" s="8" t="s">
        <v>126</v>
      </c>
      <c r="H333" s="9">
        <v>54300</v>
      </c>
      <c r="I333" s="5" t="s">
        <v>22</v>
      </c>
      <c r="J333" s="5" t="s">
        <v>128</v>
      </c>
    </row>
    <row r="334" spans="1:10">
      <c r="A334" s="5" t="s">
        <v>979</v>
      </c>
      <c r="B334" s="6">
        <v>44831.778324988423</v>
      </c>
      <c r="C334" s="5" t="s">
        <v>125</v>
      </c>
      <c r="D334" s="11">
        <v>459010</v>
      </c>
      <c r="E334" s="8" t="s">
        <v>47</v>
      </c>
      <c r="H334" s="9">
        <v>696</v>
      </c>
      <c r="I334" s="5" t="s">
        <v>22</v>
      </c>
      <c r="J334" s="5" t="s">
        <v>128</v>
      </c>
    </row>
    <row r="335" spans="1:10">
      <c r="A335" s="5" t="s">
        <v>979</v>
      </c>
      <c r="B335" s="6">
        <v>44831.778324988423</v>
      </c>
      <c r="C335" s="5" t="s">
        <v>125</v>
      </c>
      <c r="D335" s="11"/>
      <c r="E335" s="8"/>
      <c r="F335" s="9">
        <v>10109.5</v>
      </c>
      <c r="I335" s="7" t="s">
        <v>9</v>
      </c>
      <c r="J335" s="5" t="s">
        <v>128</v>
      </c>
    </row>
    <row r="336" spans="1:10">
      <c r="A336" s="5" t="s">
        <v>979</v>
      </c>
      <c r="B336" s="6">
        <v>44831.778324988423</v>
      </c>
      <c r="C336" s="5" t="s">
        <v>125</v>
      </c>
      <c r="D336" s="11"/>
      <c r="E336" s="8"/>
      <c r="F336" s="9">
        <v>27194.799999999999</v>
      </c>
      <c r="I336" s="7" t="s">
        <v>9</v>
      </c>
      <c r="J336" s="5" t="s">
        <v>297</v>
      </c>
    </row>
    <row r="337" spans="1:10">
      <c r="A337" s="10" t="s">
        <v>15</v>
      </c>
      <c r="B337" s="3"/>
      <c r="C337" s="3"/>
      <c r="D337" s="11"/>
      <c r="E337" s="8"/>
      <c r="F337" s="14">
        <f>SUM(F332:G336)</f>
        <v>37304.300000000003</v>
      </c>
      <c r="H337" s="9"/>
      <c r="I337" s="7"/>
      <c r="J337" s="5"/>
    </row>
    <row r="338" spans="1:10" ht="15.75">
      <c r="A338" s="12" t="s">
        <v>16</v>
      </c>
      <c r="B338" s="12" t="s">
        <v>17</v>
      </c>
      <c r="C338" s="12" t="s">
        <v>18</v>
      </c>
      <c r="D338" s="21">
        <v>111897457</v>
      </c>
      <c r="E338" s="8"/>
      <c r="H338" s="9"/>
      <c r="I338" s="7"/>
      <c r="J338" s="5"/>
    </row>
    <row r="339" spans="1:10">
      <c r="A339" s="5"/>
      <c r="B339" s="6"/>
      <c r="C339" s="5"/>
      <c r="D339" s="11"/>
      <c r="E339" s="8"/>
      <c r="H339" s="9"/>
      <c r="I339" s="7"/>
      <c r="J339" s="5"/>
    </row>
    <row r="341" spans="1:10">
      <c r="A341" s="1" t="s">
        <v>0</v>
      </c>
      <c r="B341" s="2"/>
      <c r="C341" s="2"/>
      <c r="D341" s="2"/>
      <c r="E341" s="2"/>
      <c r="F341" s="2"/>
      <c r="G341" s="2"/>
      <c r="H341" s="2"/>
      <c r="I341" s="2"/>
      <c r="J341" s="2"/>
    </row>
    <row r="342" spans="1:10">
      <c r="A342" s="3" t="s">
        <v>990</v>
      </c>
      <c r="B342" s="2"/>
      <c r="C342" s="2"/>
      <c r="D342" s="2"/>
      <c r="E342" s="2"/>
      <c r="F342" s="2"/>
      <c r="G342" s="2"/>
      <c r="H342" s="2"/>
      <c r="I342" s="2"/>
      <c r="J342" s="2"/>
    </row>
    <row r="343" spans="1:10">
      <c r="A343" s="103" t="s">
        <v>0</v>
      </c>
      <c r="B343" s="103" t="s">
        <v>2</v>
      </c>
      <c r="C343" s="103" t="s">
        <v>3</v>
      </c>
      <c r="D343" s="103" t="s">
        <v>4</v>
      </c>
      <c r="E343" s="103" t="s">
        <v>5</v>
      </c>
      <c r="F343" s="105" t="s">
        <v>6</v>
      </c>
      <c r="G343" s="106"/>
      <c r="H343" s="107"/>
      <c r="I343" s="103" t="s">
        <v>7</v>
      </c>
      <c r="J343" s="103" t="s">
        <v>8</v>
      </c>
    </row>
    <row r="344" spans="1:10">
      <c r="A344" s="104"/>
      <c r="B344" s="104"/>
      <c r="C344" s="104"/>
      <c r="D344" s="104"/>
      <c r="E344" s="104"/>
      <c r="F344" s="46" t="s">
        <v>9</v>
      </c>
      <c r="G344" s="46" t="s">
        <v>10</v>
      </c>
      <c r="H344" s="46" t="s">
        <v>11</v>
      </c>
      <c r="I344" s="104"/>
      <c r="J344" s="104"/>
    </row>
    <row r="345" spans="1:10">
      <c r="A345" s="5" t="s">
        <v>1014</v>
      </c>
      <c r="B345" s="6">
        <v>44832.716816261571</v>
      </c>
      <c r="C345" s="5" t="s">
        <v>125</v>
      </c>
      <c r="D345" s="11">
        <v>522210</v>
      </c>
      <c r="E345" s="8" t="s">
        <v>126</v>
      </c>
      <c r="H345" s="9">
        <v>39709.800000000003</v>
      </c>
      <c r="I345" s="5" t="s">
        <v>22</v>
      </c>
      <c r="J345" s="5" t="s">
        <v>127</v>
      </c>
    </row>
    <row r="346" spans="1:10">
      <c r="A346" s="5" t="s">
        <v>1014</v>
      </c>
      <c r="B346" s="6">
        <v>44832.716816261571</v>
      </c>
      <c r="C346" s="5" t="s">
        <v>125</v>
      </c>
      <c r="D346" s="13">
        <v>45112988411</v>
      </c>
      <c r="E346" s="8" t="s">
        <v>126</v>
      </c>
      <c r="H346" s="9">
        <v>100</v>
      </c>
      <c r="I346" s="5" t="s">
        <v>22</v>
      </c>
      <c r="J346" s="5" t="s">
        <v>128</v>
      </c>
    </row>
    <row r="347" spans="1:10">
      <c r="A347" s="5" t="s">
        <v>1014</v>
      </c>
      <c r="B347" s="6">
        <v>44832.716816261571</v>
      </c>
      <c r="C347" s="5" t="s">
        <v>125</v>
      </c>
      <c r="D347" s="11">
        <v>484980</v>
      </c>
      <c r="E347" s="8" t="s">
        <v>126</v>
      </c>
      <c r="H347" s="9">
        <v>36950</v>
      </c>
      <c r="I347" s="5" t="s">
        <v>22</v>
      </c>
      <c r="J347" s="5" t="s">
        <v>128</v>
      </c>
    </row>
    <row r="348" spans="1:10">
      <c r="A348" s="5" t="s">
        <v>1014</v>
      </c>
      <c r="B348" s="6">
        <v>44832.716816261571</v>
      </c>
      <c r="C348" s="5" t="s">
        <v>125</v>
      </c>
      <c r="D348" s="11"/>
      <c r="E348" s="8"/>
      <c r="F348" s="9">
        <v>32677.8</v>
      </c>
      <c r="I348" s="7" t="s">
        <v>9</v>
      </c>
      <c r="J348" s="5" t="s">
        <v>489</v>
      </c>
    </row>
    <row r="349" spans="1:10">
      <c r="A349" s="5" t="s">
        <v>1014</v>
      </c>
      <c r="B349" s="6">
        <v>44832.716816261571</v>
      </c>
      <c r="C349" s="5" t="s">
        <v>125</v>
      </c>
      <c r="D349" s="11"/>
      <c r="E349" s="8"/>
      <c r="F349" s="9">
        <v>2900.6</v>
      </c>
      <c r="I349" s="7" t="s">
        <v>9</v>
      </c>
      <c r="J349" s="5" t="s">
        <v>128</v>
      </c>
    </row>
    <row r="350" spans="1:10">
      <c r="A350" s="5" t="s">
        <v>1014</v>
      </c>
      <c r="B350" s="6">
        <v>44832.716816261571</v>
      </c>
      <c r="C350" s="5" t="s">
        <v>125</v>
      </c>
      <c r="D350" s="11"/>
      <c r="E350" s="8"/>
      <c r="F350" s="9">
        <v>1978.7</v>
      </c>
      <c r="I350" s="7" t="s">
        <v>9</v>
      </c>
      <c r="J350" s="5" t="s">
        <v>245</v>
      </c>
    </row>
    <row r="351" spans="1:10">
      <c r="A351" s="5" t="s">
        <v>1014</v>
      </c>
      <c r="B351" s="6">
        <v>44832.716816261571</v>
      </c>
      <c r="C351" s="5" t="s">
        <v>125</v>
      </c>
      <c r="D351" s="11"/>
      <c r="E351" s="8"/>
      <c r="F351" s="9">
        <v>12677.5</v>
      </c>
      <c r="I351" s="7" t="s">
        <v>9</v>
      </c>
      <c r="J351" s="5" t="s">
        <v>297</v>
      </c>
    </row>
    <row r="352" spans="1:10">
      <c r="A352" s="10" t="s">
        <v>15</v>
      </c>
      <c r="B352" s="3"/>
      <c r="C352" s="3"/>
      <c r="D352" s="11"/>
      <c r="E352" s="8"/>
      <c r="F352" s="14">
        <f>SUM(F345:G351)</f>
        <v>50234.6</v>
      </c>
      <c r="H352" s="9"/>
      <c r="I352" s="7"/>
      <c r="J352" s="8"/>
    </row>
    <row r="353" spans="1:10" ht="15.75">
      <c r="A353" s="12" t="s">
        <v>16</v>
      </c>
      <c r="B353" s="12" t="s">
        <v>17</v>
      </c>
      <c r="C353" s="12" t="s">
        <v>18</v>
      </c>
      <c r="D353" s="21">
        <v>111916860</v>
      </c>
      <c r="E353" s="8"/>
      <c r="H353" s="9"/>
      <c r="I353" s="7"/>
      <c r="J353" s="8"/>
    </row>
    <row r="356" spans="1:10">
      <c r="A356" s="1" t="s">
        <v>0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3" t="s">
        <v>1023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103" t="s">
        <v>0</v>
      </c>
      <c r="B358" s="103" t="s">
        <v>2</v>
      </c>
      <c r="C358" s="103" t="s">
        <v>3</v>
      </c>
      <c r="D358" s="103" t="s">
        <v>4</v>
      </c>
      <c r="E358" s="103" t="s">
        <v>5</v>
      </c>
      <c r="F358" s="105" t="s">
        <v>6</v>
      </c>
      <c r="G358" s="106"/>
      <c r="H358" s="107"/>
      <c r="I358" s="103" t="s">
        <v>7</v>
      </c>
      <c r="J358" s="103" t="s">
        <v>8</v>
      </c>
    </row>
    <row r="359" spans="1:10">
      <c r="A359" s="104"/>
      <c r="B359" s="104"/>
      <c r="C359" s="104"/>
      <c r="D359" s="104"/>
      <c r="E359" s="104"/>
      <c r="F359" s="46" t="s">
        <v>9</v>
      </c>
      <c r="G359" s="46" t="s">
        <v>10</v>
      </c>
      <c r="H359" s="46" t="s">
        <v>11</v>
      </c>
      <c r="I359" s="104"/>
      <c r="J359" s="104"/>
    </row>
    <row r="360" spans="1:10">
      <c r="A360" s="5" t="s">
        <v>1049</v>
      </c>
      <c r="B360" s="6">
        <v>44833.717168159725</v>
      </c>
      <c r="C360" s="5" t="s">
        <v>125</v>
      </c>
      <c r="D360" s="13">
        <v>45152849324</v>
      </c>
      <c r="E360" s="8" t="s">
        <v>126</v>
      </c>
      <c r="H360" s="9">
        <v>6623.46</v>
      </c>
      <c r="I360" s="5" t="s">
        <v>22</v>
      </c>
      <c r="J360" s="5" t="s">
        <v>127</v>
      </c>
    </row>
    <row r="361" spans="1:10">
      <c r="A361" s="5" t="s">
        <v>1049</v>
      </c>
      <c r="B361" s="6">
        <v>44833.717168159725</v>
      </c>
      <c r="C361" s="5" t="s">
        <v>125</v>
      </c>
      <c r="D361" s="11">
        <v>522454</v>
      </c>
      <c r="E361" s="8" t="s">
        <v>126</v>
      </c>
      <c r="H361" s="9">
        <v>19450.599999999999</v>
      </c>
      <c r="I361" s="5" t="s">
        <v>22</v>
      </c>
      <c r="J361" s="5" t="s">
        <v>127</v>
      </c>
    </row>
    <row r="362" spans="1:10">
      <c r="A362" s="5" t="s">
        <v>1049</v>
      </c>
      <c r="B362" s="6">
        <v>44833.717168159725</v>
      </c>
      <c r="C362" s="5" t="s">
        <v>125</v>
      </c>
      <c r="D362" s="11">
        <v>875913</v>
      </c>
      <c r="E362" s="8" t="s">
        <v>126</v>
      </c>
      <c r="H362" s="9">
        <v>34200</v>
      </c>
      <c r="I362" s="5" t="s">
        <v>22</v>
      </c>
      <c r="J362" s="5" t="s">
        <v>128</v>
      </c>
    </row>
    <row r="363" spans="1:10">
      <c r="A363" s="5" t="s">
        <v>1049</v>
      </c>
      <c r="B363" s="6">
        <v>44833.717168159725</v>
      </c>
      <c r="C363" s="5" t="s">
        <v>125</v>
      </c>
      <c r="D363" s="11">
        <v>875917</v>
      </c>
      <c r="E363" s="8" t="s">
        <v>47</v>
      </c>
      <c r="H363" s="9">
        <v>6960</v>
      </c>
      <c r="I363" s="5" t="s">
        <v>22</v>
      </c>
      <c r="J363" s="5" t="s">
        <v>128</v>
      </c>
    </row>
    <row r="364" spans="1:10">
      <c r="A364" s="5" t="s">
        <v>1049</v>
      </c>
      <c r="B364" s="6">
        <v>44833.717168159725</v>
      </c>
      <c r="C364" s="5" t="s">
        <v>125</v>
      </c>
      <c r="D364" s="11"/>
      <c r="E364" s="8"/>
      <c r="F364" s="9">
        <v>155904</v>
      </c>
      <c r="I364" s="7" t="s">
        <v>9</v>
      </c>
      <c r="J364" s="5" t="s">
        <v>489</v>
      </c>
    </row>
    <row r="365" spans="1:10">
      <c r="A365" s="5" t="s">
        <v>1049</v>
      </c>
      <c r="B365" s="6">
        <v>44833.717168159725</v>
      </c>
      <c r="C365" s="5" t="s">
        <v>125</v>
      </c>
      <c r="D365" s="11"/>
      <c r="E365" s="8"/>
      <c r="F365" s="9">
        <v>1371.6</v>
      </c>
      <c r="I365" s="7" t="s">
        <v>9</v>
      </c>
      <c r="J365" s="5" t="s">
        <v>128</v>
      </c>
    </row>
    <row r="366" spans="1:10">
      <c r="A366" s="5" t="s">
        <v>1049</v>
      </c>
      <c r="B366" s="6">
        <v>44833.717168159725</v>
      </c>
      <c r="C366" s="5" t="s">
        <v>125</v>
      </c>
      <c r="D366" s="11"/>
      <c r="E366" s="8"/>
      <c r="F366" s="9">
        <v>11622.6</v>
      </c>
      <c r="I366" s="7" t="s">
        <v>9</v>
      </c>
      <c r="J366" s="5" t="s">
        <v>245</v>
      </c>
    </row>
    <row r="367" spans="1:10">
      <c r="A367" s="10" t="s">
        <v>15</v>
      </c>
      <c r="B367" s="3"/>
      <c r="C367" s="3"/>
      <c r="D367" s="11"/>
      <c r="E367" s="8"/>
      <c r="F367" s="14">
        <f>SUM(F360:G366)</f>
        <v>168898.2</v>
      </c>
      <c r="H367" s="9"/>
      <c r="I367" s="7"/>
      <c r="J367" s="5"/>
    </row>
    <row r="368" spans="1:10" ht="15.75">
      <c r="A368" s="12" t="s">
        <v>16</v>
      </c>
      <c r="B368" s="12" t="s">
        <v>17</v>
      </c>
      <c r="C368" s="12" t="s">
        <v>18</v>
      </c>
      <c r="D368" s="21">
        <v>111916863</v>
      </c>
      <c r="E368" s="8"/>
      <c r="H368" s="9"/>
      <c r="I368" s="7"/>
      <c r="J368" s="5"/>
    </row>
    <row r="371" spans="1:10">
      <c r="A371" s="1" t="s">
        <v>0</v>
      </c>
      <c r="B371" s="2"/>
      <c r="C371" s="2"/>
      <c r="D371" s="2"/>
      <c r="E371" s="2"/>
      <c r="F371" s="2"/>
      <c r="G371" s="2"/>
      <c r="H371" s="2"/>
      <c r="I371" s="2"/>
      <c r="J371" s="2"/>
    </row>
    <row r="372" spans="1:10">
      <c r="A372" s="3" t="s">
        <v>1061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103" t="s">
        <v>0</v>
      </c>
      <c r="B373" s="103" t="s">
        <v>2</v>
      </c>
      <c r="C373" s="103" t="s">
        <v>3</v>
      </c>
      <c r="D373" s="103" t="s">
        <v>4</v>
      </c>
      <c r="E373" s="103" t="s">
        <v>5</v>
      </c>
      <c r="F373" s="105" t="s">
        <v>6</v>
      </c>
      <c r="G373" s="106"/>
      <c r="H373" s="107"/>
      <c r="I373" s="103" t="s">
        <v>7</v>
      </c>
      <c r="J373" s="103" t="s">
        <v>8</v>
      </c>
    </row>
    <row r="374" spans="1:10">
      <c r="A374" s="104"/>
      <c r="B374" s="104"/>
      <c r="C374" s="104"/>
      <c r="D374" s="104"/>
      <c r="E374" s="104"/>
      <c r="F374" s="46" t="s">
        <v>9</v>
      </c>
      <c r="G374" s="46" t="s">
        <v>10</v>
      </c>
      <c r="H374" s="46" t="s">
        <v>11</v>
      </c>
      <c r="I374" s="104"/>
      <c r="J374" s="104"/>
    </row>
    <row r="375" spans="1:10">
      <c r="A375" s="5" t="s">
        <v>1108</v>
      </c>
      <c r="B375" s="6">
        <v>44834.714739814815</v>
      </c>
      <c r="C375" s="5" t="s">
        <v>125</v>
      </c>
      <c r="D375" s="11"/>
      <c r="E375" s="8"/>
      <c r="G375" s="9">
        <v>5313.9</v>
      </c>
      <c r="I375" s="7" t="s">
        <v>10</v>
      </c>
      <c r="J375" s="5" t="s">
        <v>245</v>
      </c>
    </row>
    <row r="376" spans="1:10">
      <c r="A376" s="5" t="s">
        <v>1108</v>
      </c>
      <c r="B376" s="6">
        <v>44834.714739814815</v>
      </c>
      <c r="C376" s="5" t="s">
        <v>125</v>
      </c>
      <c r="D376" s="13">
        <v>45172920075</v>
      </c>
      <c r="E376" s="8" t="s">
        <v>126</v>
      </c>
      <c r="H376" s="9">
        <v>448.07</v>
      </c>
      <c r="I376" s="5" t="s">
        <v>22</v>
      </c>
      <c r="J376" s="5" t="s">
        <v>245</v>
      </c>
    </row>
    <row r="377" spans="1:10">
      <c r="A377" s="5" t="s">
        <v>1108</v>
      </c>
      <c r="B377" s="6">
        <v>44834.714739814815</v>
      </c>
      <c r="C377" s="5" t="s">
        <v>125</v>
      </c>
      <c r="D377" s="13">
        <v>45162952581</v>
      </c>
      <c r="E377" s="8" t="s">
        <v>126</v>
      </c>
      <c r="H377" s="9">
        <v>1142.22</v>
      </c>
      <c r="I377" s="5" t="s">
        <v>22</v>
      </c>
      <c r="J377" s="5" t="s">
        <v>127</v>
      </c>
    </row>
    <row r="378" spans="1:10">
      <c r="A378" s="5" t="s">
        <v>1108</v>
      </c>
      <c r="B378" s="6">
        <v>44834.714739814815</v>
      </c>
      <c r="C378" s="5" t="s">
        <v>125</v>
      </c>
      <c r="D378" s="11">
        <v>522638</v>
      </c>
      <c r="E378" s="8" t="s">
        <v>126</v>
      </c>
      <c r="H378" s="9">
        <v>63321.2</v>
      </c>
      <c r="I378" s="5" t="s">
        <v>22</v>
      </c>
      <c r="J378" s="5" t="s">
        <v>127</v>
      </c>
    </row>
    <row r="379" spans="1:10">
      <c r="A379" s="5" t="s">
        <v>1108</v>
      </c>
      <c r="B379" s="6">
        <v>44834.714739814815</v>
      </c>
      <c r="C379" s="5" t="s">
        <v>125</v>
      </c>
      <c r="D379" s="11">
        <v>876115</v>
      </c>
      <c r="E379" s="8" t="s">
        <v>126</v>
      </c>
      <c r="H379" s="9">
        <v>59660</v>
      </c>
      <c r="I379" s="5" t="s">
        <v>22</v>
      </c>
      <c r="J379" s="5" t="s">
        <v>128</v>
      </c>
    </row>
    <row r="380" spans="1:10">
      <c r="A380" s="5" t="s">
        <v>1108</v>
      </c>
      <c r="B380" s="6">
        <v>44834.714739814815</v>
      </c>
      <c r="C380" s="5" t="s">
        <v>125</v>
      </c>
      <c r="D380" s="11">
        <v>876116</v>
      </c>
      <c r="E380" s="8" t="s">
        <v>47</v>
      </c>
      <c r="H380" s="9">
        <v>2784</v>
      </c>
      <c r="I380" s="5" t="s">
        <v>22</v>
      </c>
      <c r="J380" s="5" t="s">
        <v>128</v>
      </c>
    </row>
    <row r="381" spans="1:10">
      <c r="A381" s="5" t="s">
        <v>1108</v>
      </c>
      <c r="B381" s="6">
        <v>44834.714739814815</v>
      </c>
      <c r="C381" s="5" t="s">
        <v>125</v>
      </c>
      <c r="D381" s="11"/>
      <c r="E381" s="8"/>
      <c r="F381" s="9">
        <v>35088.5</v>
      </c>
      <c r="I381" s="7" t="s">
        <v>9</v>
      </c>
      <c r="J381" s="5" t="s">
        <v>489</v>
      </c>
    </row>
    <row r="382" spans="1:10">
      <c r="A382" s="5" t="s">
        <v>1108</v>
      </c>
      <c r="B382" s="6">
        <v>44834.714739814815</v>
      </c>
      <c r="C382" s="5" t="s">
        <v>125</v>
      </c>
      <c r="D382" s="11"/>
      <c r="E382" s="8"/>
      <c r="F382" s="9">
        <v>7696.3</v>
      </c>
      <c r="I382" s="7" t="s">
        <v>9</v>
      </c>
      <c r="J382" s="5" t="s">
        <v>128</v>
      </c>
    </row>
    <row r="383" spans="1:10">
      <c r="A383" s="5" t="s">
        <v>1108</v>
      </c>
      <c r="B383" s="6">
        <v>44834.714739814815</v>
      </c>
      <c r="C383" s="5" t="s">
        <v>125</v>
      </c>
      <c r="D383" s="11"/>
      <c r="E383" s="8"/>
      <c r="F383" s="9">
        <v>6992.2</v>
      </c>
      <c r="I383" s="7" t="s">
        <v>9</v>
      </c>
      <c r="J383" s="5" t="s">
        <v>245</v>
      </c>
    </row>
    <row r="384" spans="1:10">
      <c r="A384" s="5" t="s">
        <v>1108</v>
      </c>
      <c r="B384" s="6">
        <v>44834.714739814815</v>
      </c>
      <c r="C384" s="5" t="s">
        <v>125</v>
      </c>
      <c r="D384" s="11"/>
      <c r="E384" s="8"/>
      <c r="F384" s="9">
        <v>18555.5</v>
      </c>
      <c r="I384" s="7" t="s">
        <v>9</v>
      </c>
      <c r="J384" s="5" t="s">
        <v>297</v>
      </c>
    </row>
    <row r="385" spans="1:10">
      <c r="A385" s="10" t="s">
        <v>15</v>
      </c>
      <c r="B385" s="3"/>
      <c r="C385" s="3"/>
      <c r="D385" s="11"/>
      <c r="E385" s="8"/>
      <c r="F385" s="14">
        <f>SUM(F375:G384)</f>
        <v>73646.399999999994</v>
      </c>
      <c r="H385" s="9"/>
      <c r="I385" s="5"/>
      <c r="J385" s="5"/>
    </row>
    <row r="386" spans="1:10" ht="15.75">
      <c r="A386" s="12" t="s">
        <v>16</v>
      </c>
      <c r="B386" s="12" t="s">
        <v>17</v>
      </c>
      <c r="C386" s="12" t="s">
        <v>18</v>
      </c>
      <c r="D386" s="21">
        <v>111925760</v>
      </c>
      <c r="E386" s="8"/>
      <c r="H386" s="9"/>
      <c r="I386" s="5"/>
      <c r="J386" s="5"/>
    </row>
    <row r="387" spans="1:10">
      <c r="A387" s="5"/>
      <c r="B387" s="6"/>
      <c r="C387" s="5"/>
      <c r="D387" s="11"/>
      <c r="E387" s="8"/>
      <c r="H387" s="9"/>
      <c r="I387" s="5"/>
      <c r="J387" s="5"/>
    </row>
    <row r="388" spans="1:10">
      <c r="A388" s="5"/>
      <c r="B388" s="6"/>
      <c r="C388" s="5"/>
      <c r="D388" s="11"/>
      <c r="E388" s="8"/>
      <c r="H388" s="9"/>
      <c r="I388" s="5"/>
      <c r="J388" s="5"/>
    </row>
    <row r="389" spans="1:10">
      <c r="A389" s="5" t="s">
        <v>1109</v>
      </c>
      <c r="B389" s="6">
        <v>44834.887815115741</v>
      </c>
      <c r="C389" s="5" t="s">
        <v>125</v>
      </c>
      <c r="D389" s="13">
        <v>45152852302</v>
      </c>
      <c r="E389" s="8" t="s">
        <v>126</v>
      </c>
      <c r="H389" s="9">
        <v>3454.08</v>
      </c>
      <c r="I389" s="5" t="s">
        <v>22</v>
      </c>
      <c r="J389" s="5" t="s">
        <v>127</v>
      </c>
    </row>
    <row r="390" spans="1:10">
      <c r="A390" s="10" t="s">
        <v>15</v>
      </c>
      <c r="B390" s="3"/>
      <c r="C390" s="3"/>
      <c r="D390" s="11"/>
      <c r="E390" s="8"/>
      <c r="H390" s="9"/>
      <c r="I390" s="5"/>
      <c r="J390" s="5"/>
    </row>
    <row r="391" spans="1:10">
      <c r="A391" s="12" t="s">
        <v>16</v>
      </c>
      <c r="B391" s="12" t="s">
        <v>17</v>
      </c>
      <c r="C391" s="12" t="s">
        <v>18</v>
      </c>
      <c r="D391" s="11"/>
      <c r="E391" s="8"/>
      <c r="H391" s="9"/>
      <c r="I391" s="5"/>
      <c r="J391" s="5"/>
    </row>
    <row r="392" spans="1:10">
      <c r="A392" s="58" t="s">
        <v>498</v>
      </c>
      <c r="B392" s="23"/>
      <c r="C392" s="23"/>
    </row>
    <row r="393" spans="1:10">
      <c r="A393" s="59" t="s">
        <v>1165</v>
      </c>
      <c r="B393" s="23"/>
      <c r="C393" s="23"/>
    </row>
    <row r="394" spans="1:10" s="41" customFormat="1">
      <c r="A394" s="83"/>
      <c r="B394" s="84"/>
      <c r="C394" s="84"/>
    </row>
    <row r="395" spans="1:10">
      <c r="A395" s="1" t="s">
        <v>0</v>
      </c>
      <c r="B395" s="2"/>
      <c r="C395" s="2"/>
      <c r="D395" s="2"/>
      <c r="E395" s="2"/>
      <c r="F395" s="2"/>
      <c r="G395" s="2"/>
      <c r="H395" s="2"/>
      <c r="I395" s="2"/>
      <c r="J395" s="2"/>
    </row>
    <row r="396" spans="1:10">
      <c r="A396" s="3" t="s">
        <v>1057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77" t="s">
        <v>0</v>
      </c>
      <c r="B397" s="77" t="s">
        <v>2</v>
      </c>
      <c r="C397" s="77" t="s">
        <v>3</v>
      </c>
      <c r="D397" s="77" t="s">
        <v>4</v>
      </c>
      <c r="E397" s="77" t="s">
        <v>5</v>
      </c>
      <c r="F397" s="79" t="s">
        <v>6</v>
      </c>
      <c r="G397" s="80"/>
      <c r="H397" s="81"/>
      <c r="I397" s="77" t="s">
        <v>7</v>
      </c>
      <c r="J397" s="77" t="s">
        <v>8</v>
      </c>
    </row>
    <row r="398" spans="1:10">
      <c r="A398" s="78"/>
      <c r="B398" s="78"/>
      <c r="C398" s="78"/>
      <c r="D398" s="78"/>
      <c r="E398" s="78"/>
      <c r="F398" s="46" t="s">
        <v>9</v>
      </c>
      <c r="G398" s="46" t="s">
        <v>10</v>
      </c>
      <c r="H398" s="46" t="s">
        <v>11</v>
      </c>
      <c r="I398" s="78"/>
      <c r="J398" s="78"/>
    </row>
    <row r="399" spans="1:10">
      <c r="A399" s="19" t="s">
        <v>241</v>
      </c>
      <c r="B399" s="18"/>
      <c r="C399" s="5"/>
      <c r="D399" s="11"/>
      <c r="E399" s="8"/>
      <c r="F399" s="9"/>
      <c r="I399" s="7"/>
      <c r="J399" s="8"/>
    </row>
    <row r="400" spans="1:10">
      <c r="A400" s="10" t="s">
        <v>15</v>
      </c>
      <c r="B400" s="3"/>
      <c r="C400" s="3"/>
      <c r="D400" s="11"/>
      <c r="E400" s="8"/>
      <c r="H400" s="9"/>
      <c r="I400" s="5"/>
      <c r="J400" s="5"/>
    </row>
    <row r="401" spans="1:10">
      <c r="A401" s="12" t="s">
        <v>16</v>
      </c>
      <c r="B401" s="12" t="s">
        <v>17</v>
      </c>
      <c r="C401" s="12" t="s">
        <v>18</v>
      </c>
      <c r="D401" s="11"/>
      <c r="E401" s="8"/>
      <c r="H401" s="9"/>
      <c r="I401" s="5"/>
      <c r="J401" s="5"/>
    </row>
    <row r="404" spans="1:10">
      <c r="A404" s="1" t="s">
        <v>0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3" t="s">
        <v>1131</v>
      </c>
      <c r="B405" s="2"/>
      <c r="C405" s="2"/>
      <c r="D405" s="2"/>
      <c r="E405" s="2"/>
      <c r="F405" s="2"/>
      <c r="G405" s="2"/>
      <c r="H405" s="2"/>
      <c r="I405" s="2"/>
      <c r="J405" s="2"/>
    </row>
    <row r="406" spans="1:10">
      <c r="A406" s="103" t="s">
        <v>0</v>
      </c>
      <c r="B406" s="103" t="s">
        <v>2</v>
      </c>
      <c r="C406" s="103" t="s">
        <v>3</v>
      </c>
      <c r="D406" s="103" t="s">
        <v>4</v>
      </c>
      <c r="E406" s="103" t="s">
        <v>5</v>
      </c>
      <c r="F406" s="105" t="s">
        <v>6</v>
      </c>
      <c r="G406" s="106"/>
      <c r="H406" s="107"/>
      <c r="I406" s="103" t="s">
        <v>7</v>
      </c>
      <c r="J406" s="103" t="s">
        <v>8</v>
      </c>
    </row>
    <row r="407" spans="1:10">
      <c r="A407" s="104"/>
      <c r="B407" s="104"/>
      <c r="C407" s="104"/>
      <c r="D407" s="104"/>
      <c r="E407" s="104"/>
      <c r="F407" s="46" t="s">
        <v>9</v>
      </c>
      <c r="G407" s="46" t="s">
        <v>10</v>
      </c>
      <c r="H407" s="46" t="s">
        <v>11</v>
      </c>
      <c r="I407" s="104"/>
      <c r="J407" s="104"/>
    </row>
    <row r="408" spans="1:10">
      <c r="A408" s="5" t="s">
        <v>1159</v>
      </c>
      <c r="B408" s="6">
        <v>44837.809919375002</v>
      </c>
      <c r="C408" s="5" t="s">
        <v>125</v>
      </c>
      <c r="D408" s="11">
        <v>459684</v>
      </c>
      <c r="E408" s="8" t="s">
        <v>126</v>
      </c>
      <c r="H408" s="9">
        <v>43972.1</v>
      </c>
      <c r="I408" s="5" t="s">
        <v>22</v>
      </c>
      <c r="J408" s="5" t="s">
        <v>127</v>
      </c>
    </row>
    <row r="409" spans="1:10">
      <c r="A409" s="5" t="s">
        <v>1159</v>
      </c>
      <c r="B409" s="6">
        <v>44837.809919375002</v>
      </c>
      <c r="C409" s="5" t="s">
        <v>125</v>
      </c>
      <c r="D409" s="11">
        <v>522830</v>
      </c>
      <c r="E409" s="8" t="s">
        <v>126</v>
      </c>
      <c r="H409" s="9">
        <v>25210</v>
      </c>
      <c r="I409" s="5" t="s">
        <v>22</v>
      </c>
      <c r="J409" s="5" t="s">
        <v>128</v>
      </c>
    </row>
    <row r="410" spans="1:10">
      <c r="A410" s="5" t="s">
        <v>1159</v>
      </c>
      <c r="B410" s="6">
        <v>44837.809919375002</v>
      </c>
      <c r="C410" s="5" t="s">
        <v>125</v>
      </c>
      <c r="D410" s="11">
        <v>459916</v>
      </c>
      <c r="E410" s="8" t="s">
        <v>126</v>
      </c>
      <c r="H410" s="9">
        <v>35830.6</v>
      </c>
      <c r="I410" s="5" t="s">
        <v>22</v>
      </c>
      <c r="J410" s="5" t="s">
        <v>128</v>
      </c>
    </row>
    <row r="411" spans="1:10">
      <c r="A411" s="5" t="s">
        <v>1159</v>
      </c>
      <c r="B411" s="6">
        <v>44837.809919375002</v>
      </c>
      <c r="C411" s="5" t="s">
        <v>125</v>
      </c>
      <c r="D411" s="11"/>
      <c r="E411" s="8"/>
      <c r="F411" s="9">
        <v>1169.2</v>
      </c>
      <c r="I411" s="7" t="s">
        <v>9</v>
      </c>
      <c r="J411" s="5" t="s">
        <v>128</v>
      </c>
    </row>
    <row r="412" spans="1:10">
      <c r="A412" s="5" t="s">
        <v>1159</v>
      </c>
      <c r="B412" s="6">
        <v>44837.809919375002</v>
      </c>
      <c r="C412" s="5" t="s">
        <v>125</v>
      </c>
      <c r="D412" s="11"/>
      <c r="E412" s="8"/>
      <c r="F412" s="9">
        <v>5859.4</v>
      </c>
      <c r="I412" s="7" t="s">
        <v>9</v>
      </c>
      <c r="J412" s="5" t="s">
        <v>245</v>
      </c>
    </row>
    <row r="413" spans="1:10">
      <c r="A413" s="5" t="s">
        <v>1159</v>
      </c>
      <c r="B413" s="6">
        <v>44837.809919375002</v>
      </c>
      <c r="C413" s="5" t="s">
        <v>125</v>
      </c>
      <c r="D413" s="11"/>
      <c r="E413" s="8"/>
      <c r="F413" s="9">
        <v>2051.6999999999998</v>
      </c>
      <c r="I413" s="7" t="s">
        <v>9</v>
      </c>
      <c r="J413" s="5" t="s">
        <v>297</v>
      </c>
    </row>
    <row r="414" spans="1:10">
      <c r="A414" s="10" t="s">
        <v>15</v>
      </c>
      <c r="B414" s="3"/>
      <c r="C414" s="3"/>
      <c r="F414" s="14">
        <f>SUM(F408:G413)</f>
        <v>9080.2999999999993</v>
      </c>
      <c r="H414" s="9"/>
      <c r="I414" s="7"/>
      <c r="J414" s="8"/>
    </row>
    <row r="415" spans="1:10" ht="15.75">
      <c r="A415" s="12" t="s">
        <v>16</v>
      </c>
      <c r="B415" s="12" t="s">
        <v>17</v>
      </c>
      <c r="C415" s="12" t="s">
        <v>18</v>
      </c>
      <c r="D415" s="47">
        <v>111946989</v>
      </c>
      <c r="E415" s="48" t="s">
        <v>257</v>
      </c>
      <c r="H415" s="9"/>
      <c r="I415" s="7"/>
      <c r="J415" s="8"/>
    </row>
    <row r="416" spans="1:10" ht="15.75">
      <c r="D416" s="21">
        <v>111951919</v>
      </c>
    </row>
    <row r="418" spans="1:10">
      <c r="A418" s="1" t="s">
        <v>0</v>
      </c>
      <c r="B418" s="2"/>
      <c r="C418" s="2"/>
      <c r="D418" s="2"/>
      <c r="E418" s="2"/>
      <c r="F418" s="2"/>
      <c r="G418" s="2"/>
      <c r="H418" s="2"/>
      <c r="I418" s="2"/>
      <c r="J418" s="2"/>
    </row>
    <row r="419" spans="1:10">
      <c r="A419" s="3" t="s">
        <v>1170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103" t="s">
        <v>0</v>
      </c>
      <c r="B420" s="103" t="s">
        <v>2</v>
      </c>
      <c r="C420" s="103" t="s">
        <v>3</v>
      </c>
      <c r="D420" s="103" t="s">
        <v>4</v>
      </c>
      <c r="E420" s="103" t="s">
        <v>5</v>
      </c>
      <c r="F420" s="105" t="s">
        <v>6</v>
      </c>
      <c r="G420" s="106"/>
      <c r="H420" s="107"/>
      <c r="I420" s="103" t="s">
        <v>7</v>
      </c>
      <c r="J420" s="103" t="s">
        <v>8</v>
      </c>
    </row>
    <row r="421" spans="1:10">
      <c r="A421" s="104"/>
      <c r="B421" s="104"/>
      <c r="C421" s="104"/>
      <c r="D421" s="104"/>
      <c r="E421" s="104"/>
      <c r="F421" s="46" t="s">
        <v>9</v>
      </c>
      <c r="G421" s="46" t="s">
        <v>10</v>
      </c>
      <c r="H421" s="46" t="s">
        <v>11</v>
      </c>
      <c r="I421" s="104"/>
      <c r="J421" s="104"/>
    </row>
    <row r="422" spans="1:10">
      <c r="A422" s="5" t="s">
        <v>1195</v>
      </c>
      <c r="B422" s="6">
        <v>44838.706865138891</v>
      </c>
      <c r="C422" s="5" t="s">
        <v>125</v>
      </c>
      <c r="D422" s="11"/>
      <c r="E422" s="8"/>
      <c r="G422" s="9">
        <v>6190.2</v>
      </c>
      <c r="I422" s="7" t="s">
        <v>10</v>
      </c>
      <c r="J422" s="5" t="s">
        <v>489</v>
      </c>
    </row>
    <row r="423" spans="1:10">
      <c r="A423" s="5" t="s">
        <v>1195</v>
      </c>
      <c r="B423" s="6">
        <v>44838.706865138891</v>
      </c>
      <c r="C423" s="5" t="s">
        <v>125</v>
      </c>
      <c r="D423" s="13">
        <v>45113002743</v>
      </c>
      <c r="E423" s="8" t="s">
        <v>126</v>
      </c>
      <c r="H423" s="9">
        <v>200</v>
      </c>
      <c r="I423" s="5" t="s">
        <v>22</v>
      </c>
      <c r="J423" s="5" t="s">
        <v>128</v>
      </c>
    </row>
    <row r="424" spans="1:10">
      <c r="A424" s="5" t="s">
        <v>1195</v>
      </c>
      <c r="B424" s="6">
        <v>44838.706865138891</v>
      </c>
      <c r="C424" s="5" t="s">
        <v>125</v>
      </c>
      <c r="D424" s="11">
        <v>485984</v>
      </c>
      <c r="E424" s="8" t="s">
        <v>126</v>
      </c>
      <c r="H424" s="9">
        <v>24153.200000000001</v>
      </c>
      <c r="I424" s="5" t="s">
        <v>22</v>
      </c>
      <c r="J424" s="5" t="s">
        <v>128</v>
      </c>
    </row>
    <row r="425" spans="1:10">
      <c r="A425" s="5" t="s">
        <v>1195</v>
      </c>
      <c r="B425" s="6">
        <v>44838.706865138891</v>
      </c>
      <c r="C425" s="5" t="s">
        <v>125</v>
      </c>
      <c r="D425" s="11"/>
      <c r="E425" s="8"/>
      <c r="F425" s="9">
        <v>1750.8</v>
      </c>
      <c r="I425" s="7" t="s">
        <v>9</v>
      </c>
      <c r="J425" s="5" t="s">
        <v>773</v>
      </c>
    </row>
    <row r="426" spans="1:10">
      <c r="A426" s="5" t="s">
        <v>1195</v>
      </c>
      <c r="B426" s="6">
        <v>44838.706865138891</v>
      </c>
      <c r="C426" s="5" t="s">
        <v>125</v>
      </c>
      <c r="D426" s="11"/>
      <c r="E426" s="8"/>
      <c r="F426" s="9">
        <v>713.2</v>
      </c>
      <c r="I426" s="7" t="s">
        <v>9</v>
      </c>
      <c r="J426" s="5" t="s">
        <v>489</v>
      </c>
    </row>
    <row r="427" spans="1:10">
      <c r="A427" s="5" t="s">
        <v>1195</v>
      </c>
      <c r="B427" s="6">
        <v>44838.706865138891</v>
      </c>
      <c r="C427" s="5" t="s">
        <v>125</v>
      </c>
      <c r="D427" s="11"/>
      <c r="E427" s="8"/>
      <c r="F427" s="9">
        <v>2240.8000000000002</v>
      </c>
      <c r="I427" s="7" t="s">
        <v>9</v>
      </c>
      <c r="J427" s="5" t="s">
        <v>127</v>
      </c>
    </row>
    <row r="428" spans="1:10">
      <c r="A428" s="5" t="s">
        <v>1195</v>
      </c>
      <c r="B428" s="6">
        <v>44838.706865138891</v>
      </c>
      <c r="C428" s="5" t="s">
        <v>125</v>
      </c>
      <c r="D428" s="11"/>
      <c r="E428" s="8"/>
      <c r="F428" s="9">
        <v>8109.7</v>
      </c>
      <c r="I428" s="7" t="s">
        <v>9</v>
      </c>
      <c r="J428" s="5" t="s">
        <v>245</v>
      </c>
    </row>
    <row r="429" spans="1:10">
      <c r="A429" s="10" t="s">
        <v>15</v>
      </c>
      <c r="B429" s="3"/>
      <c r="C429" s="3"/>
      <c r="D429" s="11"/>
      <c r="E429" s="8"/>
      <c r="F429" s="33">
        <f>SUM(F422:G428)</f>
        <v>19004.7</v>
      </c>
      <c r="H429" s="9"/>
      <c r="I429" s="7"/>
      <c r="J429" s="8"/>
    </row>
    <row r="430" spans="1:10" ht="15.75">
      <c r="A430" s="12" t="s">
        <v>16</v>
      </c>
      <c r="B430" s="12" t="s">
        <v>17</v>
      </c>
      <c r="C430" s="12" t="s">
        <v>18</v>
      </c>
      <c r="D430" s="21">
        <v>111951920</v>
      </c>
      <c r="E430" s="8"/>
      <c r="H430" s="9"/>
      <c r="I430" s="7"/>
      <c r="J430" s="8"/>
    </row>
    <row r="433" spans="1:10">
      <c r="A433" s="1" t="s">
        <v>0</v>
      </c>
      <c r="B433" s="2"/>
      <c r="C433" s="2"/>
      <c r="D433" s="2"/>
      <c r="E433" s="2"/>
      <c r="F433" s="2"/>
      <c r="G433" s="2"/>
      <c r="H433" s="2"/>
      <c r="I433" s="2"/>
      <c r="J433" s="2"/>
    </row>
    <row r="434" spans="1:10">
      <c r="A434" s="3" t="s">
        <v>1205</v>
      </c>
      <c r="B434" s="2"/>
      <c r="C434" s="2"/>
      <c r="D434" s="2"/>
      <c r="E434" s="2"/>
      <c r="F434" s="2"/>
      <c r="G434" s="2"/>
      <c r="H434" s="2"/>
      <c r="I434" s="2"/>
      <c r="J434" s="2"/>
    </row>
    <row r="435" spans="1:10">
      <c r="A435" s="103" t="s">
        <v>0</v>
      </c>
      <c r="B435" s="103" t="s">
        <v>2</v>
      </c>
      <c r="C435" s="103" t="s">
        <v>3</v>
      </c>
      <c r="D435" s="103" t="s">
        <v>4</v>
      </c>
      <c r="E435" s="103" t="s">
        <v>5</v>
      </c>
      <c r="F435" s="105" t="s">
        <v>6</v>
      </c>
      <c r="G435" s="106"/>
      <c r="H435" s="107"/>
      <c r="I435" s="103" t="s">
        <v>7</v>
      </c>
      <c r="J435" s="103" t="s">
        <v>8</v>
      </c>
    </row>
    <row r="436" spans="1:10">
      <c r="A436" s="104"/>
      <c r="B436" s="104"/>
      <c r="C436" s="104"/>
      <c r="D436" s="104"/>
      <c r="E436" s="104"/>
      <c r="F436" s="46" t="s">
        <v>9</v>
      </c>
      <c r="G436" s="46" t="s">
        <v>10</v>
      </c>
      <c r="H436" s="46" t="s">
        <v>11</v>
      </c>
      <c r="I436" s="104"/>
      <c r="J436" s="104"/>
    </row>
    <row r="437" spans="1:10">
      <c r="A437" s="5" t="s">
        <v>1230</v>
      </c>
      <c r="B437" s="6">
        <v>44839.718277812499</v>
      </c>
      <c r="C437" s="5" t="s">
        <v>125</v>
      </c>
      <c r="D437" s="11">
        <v>876876</v>
      </c>
      <c r="E437" s="8" t="s">
        <v>126</v>
      </c>
      <c r="H437" s="9">
        <v>34050.1</v>
      </c>
      <c r="I437" s="5" t="s">
        <v>22</v>
      </c>
      <c r="J437" s="5" t="s">
        <v>127</v>
      </c>
    </row>
    <row r="438" spans="1:10">
      <c r="A438" s="5" t="s">
        <v>1230</v>
      </c>
      <c r="B438" s="6">
        <v>44839.718277812499</v>
      </c>
      <c r="C438" s="5" t="s">
        <v>125</v>
      </c>
      <c r="D438" s="11">
        <v>460391</v>
      </c>
      <c r="E438" s="8" t="s">
        <v>126</v>
      </c>
      <c r="H438" s="9">
        <v>54812</v>
      </c>
      <c r="I438" s="5" t="s">
        <v>22</v>
      </c>
      <c r="J438" s="5" t="s">
        <v>128</v>
      </c>
    </row>
    <row r="439" spans="1:10">
      <c r="A439" s="5" t="s">
        <v>1230</v>
      </c>
      <c r="B439" s="6">
        <v>44839.718277812499</v>
      </c>
      <c r="C439" s="5" t="s">
        <v>125</v>
      </c>
      <c r="D439" s="11">
        <v>460392</v>
      </c>
      <c r="E439" s="8" t="s">
        <v>47</v>
      </c>
      <c r="H439" s="9">
        <v>2088</v>
      </c>
      <c r="I439" s="5" t="s">
        <v>22</v>
      </c>
      <c r="J439" s="5" t="s">
        <v>128</v>
      </c>
    </row>
    <row r="440" spans="1:10">
      <c r="A440" s="5" t="s">
        <v>1230</v>
      </c>
      <c r="B440" s="6">
        <v>44839.718277812499</v>
      </c>
      <c r="C440" s="5" t="s">
        <v>125</v>
      </c>
      <c r="D440" s="11"/>
      <c r="E440" s="8"/>
      <c r="F440" s="9">
        <v>6549.2</v>
      </c>
      <c r="I440" s="7" t="s">
        <v>9</v>
      </c>
      <c r="J440" s="5" t="s">
        <v>489</v>
      </c>
    </row>
    <row r="441" spans="1:10">
      <c r="A441" s="5" t="s">
        <v>1230</v>
      </c>
      <c r="B441" s="6">
        <v>44839.718277812499</v>
      </c>
      <c r="C441" s="5" t="s">
        <v>125</v>
      </c>
      <c r="D441" s="11"/>
      <c r="E441" s="8"/>
      <c r="F441" s="9">
        <v>4015.1</v>
      </c>
      <c r="I441" s="7" t="s">
        <v>9</v>
      </c>
      <c r="J441" s="5" t="s">
        <v>128</v>
      </c>
    </row>
    <row r="442" spans="1:10">
      <c r="A442" s="5" t="s">
        <v>1230</v>
      </c>
      <c r="B442" s="6">
        <v>44839.718277812499</v>
      </c>
      <c r="C442" s="5" t="s">
        <v>125</v>
      </c>
      <c r="D442" s="11"/>
      <c r="E442" s="8"/>
      <c r="F442" s="9">
        <v>8099.5</v>
      </c>
      <c r="I442" s="7" t="s">
        <v>9</v>
      </c>
      <c r="J442" s="5" t="s">
        <v>386</v>
      </c>
    </row>
    <row r="443" spans="1:10">
      <c r="A443" s="5" t="s">
        <v>1230</v>
      </c>
      <c r="B443" s="6">
        <v>44839.718277812499</v>
      </c>
      <c r="C443" s="5" t="s">
        <v>125</v>
      </c>
      <c r="D443" s="11"/>
      <c r="E443" s="8"/>
      <c r="F443" s="9">
        <v>8902.5</v>
      </c>
      <c r="I443" s="7" t="s">
        <v>9</v>
      </c>
      <c r="J443" s="5" t="s">
        <v>245</v>
      </c>
    </row>
    <row r="444" spans="1:10">
      <c r="A444" s="10" t="s">
        <v>15</v>
      </c>
      <c r="B444" s="3"/>
      <c r="C444" s="3"/>
      <c r="D444" s="11"/>
      <c r="E444" s="8"/>
      <c r="F444" s="14">
        <f>SUM(F437:G443)</f>
        <v>27566.3</v>
      </c>
      <c r="H444" s="9"/>
      <c r="I444" s="7"/>
      <c r="J444" s="8"/>
    </row>
    <row r="445" spans="1:10" ht="15.75">
      <c r="A445" s="12" t="s">
        <v>16</v>
      </c>
      <c r="B445" s="12" t="s">
        <v>17</v>
      </c>
      <c r="C445" s="12" t="s">
        <v>18</v>
      </c>
      <c r="D445" s="21">
        <v>111968973</v>
      </c>
      <c r="E445" s="8"/>
      <c r="H445" s="9"/>
      <c r="I445" s="7"/>
      <c r="J445" s="8"/>
    </row>
    <row r="448" spans="1:10">
      <c r="A448" s="1" t="s">
        <v>0</v>
      </c>
      <c r="B448" s="2"/>
      <c r="C448" s="2"/>
      <c r="D448" s="2"/>
      <c r="E448" s="2"/>
      <c r="F448" s="2"/>
      <c r="G448" s="2"/>
      <c r="H448" s="2"/>
      <c r="I448" s="2"/>
      <c r="J448" s="2"/>
    </row>
    <row r="449" spans="1:10">
      <c r="A449" s="3" t="s">
        <v>1239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103" t="s">
        <v>0</v>
      </c>
      <c r="B450" s="103" t="s">
        <v>2</v>
      </c>
      <c r="C450" s="103" t="s">
        <v>3</v>
      </c>
      <c r="D450" s="103" t="s">
        <v>4</v>
      </c>
      <c r="E450" s="103" t="s">
        <v>5</v>
      </c>
      <c r="F450" s="105" t="s">
        <v>6</v>
      </c>
      <c r="G450" s="106"/>
      <c r="H450" s="107"/>
      <c r="I450" s="103" t="s">
        <v>7</v>
      </c>
      <c r="J450" s="103" t="s">
        <v>8</v>
      </c>
    </row>
    <row r="451" spans="1:10">
      <c r="A451" s="104"/>
      <c r="B451" s="104"/>
      <c r="C451" s="104"/>
      <c r="D451" s="104"/>
      <c r="E451" s="104"/>
      <c r="F451" s="46" t="s">
        <v>9</v>
      </c>
      <c r="G451" s="46" t="s">
        <v>10</v>
      </c>
      <c r="H451" s="46" t="s">
        <v>11</v>
      </c>
      <c r="I451" s="104"/>
      <c r="J451" s="104"/>
    </row>
    <row r="452" spans="1:10">
      <c r="A452" s="5" t="s">
        <v>1263</v>
      </c>
      <c r="B452" s="6">
        <v>44840.724592106482</v>
      </c>
      <c r="C452" s="5" t="s">
        <v>125</v>
      </c>
      <c r="D452" s="13">
        <v>45113005702</v>
      </c>
      <c r="E452" s="8" t="s">
        <v>126</v>
      </c>
      <c r="H452" s="9">
        <v>1645.2</v>
      </c>
      <c r="I452" s="5" t="s">
        <v>22</v>
      </c>
      <c r="J452" s="8" t="s">
        <v>246</v>
      </c>
    </row>
    <row r="453" spans="1:10">
      <c r="A453" s="5" t="s">
        <v>1263</v>
      </c>
      <c r="B453" s="6">
        <v>44840.724592106482</v>
      </c>
      <c r="C453" s="5" t="s">
        <v>125</v>
      </c>
      <c r="D453" s="13">
        <v>45143241073</v>
      </c>
      <c r="E453" s="8" t="s">
        <v>126</v>
      </c>
      <c r="H453" s="9">
        <v>265.32</v>
      </c>
      <c r="I453" s="5" t="s">
        <v>22</v>
      </c>
      <c r="J453" s="8" t="s">
        <v>246</v>
      </c>
    </row>
    <row r="454" spans="1:10">
      <c r="A454" s="5" t="s">
        <v>1263</v>
      </c>
      <c r="B454" s="6">
        <v>44840.724592106482</v>
      </c>
      <c r="C454" s="5" t="s">
        <v>125</v>
      </c>
      <c r="D454" s="13">
        <v>45143243567</v>
      </c>
      <c r="E454" s="8" t="s">
        <v>126</v>
      </c>
      <c r="H454" s="9">
        <v>4020.14</v>
      </c>
      <c r="I454" s="5" t="s">
        <v>22</v>
      </c>
      <c r="J454" s="5" t="s">
        <v>127</v>
      </c>
    </row>
    <row r="455" spans="1:10">
      <c r="A455" s="5" t="s">
        <v>1263</v>
      </c>
      <c r="B455" s="6">
        <v>44840.724592106482</v>
      </c>
      <c r="C455" s="5" t="s">
        <v>125</v>
      </c>
      <c r="D455" s="11">
        <v>435785</v>
      </c>
      <c r="E455" s="8" t="s">
        <v>126</v>
      </c>
      <c r="H455" s="9">
        <v>60357</v>
      </c>
      <c r="I455" s="5" t="s">
        <v>22</v>
      </c>
      <c r="J455" s="5" t="s">
        <v>128</v>
      </c>
    </row>
    <row r="456" spans="1:10">
      <c r="A456" s="5" t="s">
        <v>1263</v>
      </c>
      <c r="B456" s="6">
        <v>44840.724592106482</v>
      </c>
      <c r="C456" s="5" t="s">
        <v>125</v>
      </c>
      <c r="D456" s="11">
        <v>435786</v>
      </c>
      <c r="E456" s="8" t="s">
        <v>47</v>
      </c>
      <c r="H456" s="9">
        <v>3480</v>
      </c>
      <c r="I456" s="5" t="s">
        <v>22</v>
      </c>
      <c r="J456" s="5" t="s">
        <v>128</v>
      </c>
    </row>
    <row r="457" spans="1:10">
      <c r="A457" s="5" t="s">
        <v>1263</v>
      </c>
      <c r="B457" s="6">
        <v>44840.724592106482</v>
      </c>
      <c r="C457" s="5" t="s">
        <v>125</v>
      </c>
      <c r="D457" s="11">
        <v>523752</v>
      </c>
      <c r="E457" s="8" t="s">
        <v>126</v>
      </c>
      <c r="H457" s="9">
        <v>43000</v>
      </c>
      <c r="I457" s="5" t="s">
        <v>22</v>
      </c>
      <c r="J457" s="5" t="s">
        <v>127</v>
      </c>
    </row>
    <row r="458" spans="1:10">
      <c r="A458" s="5" t="s">
        <v>1263</v>
      </c>
      <c r="B458" s="6">
        <v>44840.724592106482</v>
      </c>
      <c r="C458" s="5" t="s">
        <v>125</v>
      </c>
      <c r="D458" s="11"/>
      <c r="E458" s="8"/>
      <c r="F458" s="9">
        <v>1799.2</v>
      </c>
      <c r="I458" s="7" t="s">
        <v>9</v>
      </c>
      <c r="J458" s="5" t="s">
        <v>127</v>
      </c>
    </row>
    <row r="459" spans="1:10">
      <c r="A459" s="5" t="s">
        <v>1263</v>
      </c>
      <c r="B459" s="6">
        <v>44840.724592106482</v>
      </c>
      <c r="C459" s="5" t="s">
        <v>125</v>
      </c>
      <c r="D459" s="11"/>
      <c r="E459" s="8"/>
      <c r="F459" s="9">
        <v>18066.400000000001</v>
      </c>
      <c r="I459" s="7" t="s">
        <v>9</v>
      </c>
      <c r="J459" s="5" t="s">
        <v>386</v>
      </c>
    </row>
    <row r="460" spans="1:10">
      <c r="A460" s="5" t="s">
        <v>1263</v>
      </c>
      <c r="B460" s="6">
        <v>44840.724592106482</v>
      </c>
      <c r="C460" s="5" t="s">
        <v>125</v>
      </c>
      <c r="D460" s="11"/>
      <c r="E460" s="8"/>
      <c r="F460" s="9">
        <v>33024.199999999997</v>
      </c>
      <c r="I460" s="7" t="s">
        <v>9</v>
      </c>
      <c r="J460" s="8" t="s">
        <v>246</v>
      </c>
    </row>
    <row r="461" spans="1:10">
      <c r="A461" s="10" t="s">
        <v>15</v>
      </c>
      <c r="B461" s="3"/>
      <c r="C461" s="3"/>
      <c r="D461" s="11"/>
      <c r="E461" s="8"/>
      <c r="F461" s="14">
        <f>SUM(F452:G460)</f>
        <v>52889.8</v>
      </c>
      <c r="H461" s="9"/>
      <c r="I461" s="7"/>
      <c r="J461" s="5"/>
    </row>
    <row r="462" spans="1:10" ht="15.75">
      <c r="A462" s="12" t="s">
        <v>16</v>
      </c>
      <c r="B462" s="12" t="s">
        <v>17</v>
      </c>
      <c r="C462" s="12" t="s">
        <v>18</v>
      </c>
      <c r="D462" s="21">
        <v>111968974</v>
      </c>
      <c r="E462" s="8"/>
      <c r="H462" s="9"/>
      <c r="I462" s="7"/>
      <c r="J462" s="5"/>
    </row>
    <row r="465" spans="1:10">
      <c r="A465" s="1" t="s">
        <v>0</v>
      </c>
      <c r="B465" s="2"/>
      <c r="C465" s="2"/>
      <c r="D465" s="2"/>
      <c r="E465" s="2"/>
      <c r="F465" s="2"/>
      <c r="G465" s="2"/>
      <c r="H465" s="2"/>
      <c r="I465" s="2"/>
      <c r="J465" s="2"/>
    </row>
    <row r="466" spans="1:10">
      <c r="A466" s="3" t="s">
        <v>1274</v>
      </c>
      <c r="B466" s="2"/>
      <c r="C466" s="2"/>
      <c r="D466" s="2"/>
      <c r="E466" s="2"/>
      <c r="F466" s="2"/>
      <c r="G466" s="2"/>
      <c r="H466" s="2"/>
      <c r="I466" s="2"/>
      <c r="J466" s="2"/>
    </row>
    <row r="467" spans="1:10">
      <c r="A467" s="103" t="s">
        <v>0</v>
      </c>
      <c r="B467" s="103" t="s">
        <v>2</v>
      </c>
      <c r="C467" s="103" t="s">
        <v>3</v>
      </c>
      <c r="D467" s="103" t="s">
        <v>4</v>
      </c>
      <c r="E467" s="103" t="s">
        <v>5</v>
      </c>
      <c r="F467" s="105" t="s">
        <v>6</v>
      </c>
      <c r="G467" s="106"/>
      <c r="H467" s="107"/>
      <c r="I467" s="103" t="s">
        <v>7</v>
      </c>
      <c r="J467" s="103" t="s">
        <v>8</v>
      </c>
    </row>
    <row r="468" spans="1:10">
      <c r="A468" s="104"/>
      <c r="B468" s="104"/>
      <c r="C468" s="104"/>
      <c r="D468" s="104"/>
      <c r="E468" s="104"/>
      <c r="F468" s="46" t="s">
        <v>9</v>
      </c>
      <c r="G468" s="46" t="s">
        <v>10</v>
      </c>
      <c r="H468" s="46" t="s">
        <v>11</v>
      </c>
      <c r="I468" s="104"/>
      <c r="J468" s="104"/>
    </row>
    <row r="469" spans="1:10">
      <c r="A469" s="5" t="s">
        <v>1318</v>
      </c>
      <c r="B469" s="6">
        <v>44841.721932696761</v>
      </c>
      <c r="C469" s="5" t="s">
        <v>125</v>
      </c>
      <c r="D469" s="11">
        <v>524016</v>
      </c>
      <c r="E469" s="8" t="s">
        <v>126</v>
      </c>
      <c r="H469" s="9">
        <v>47964.6</v>
      </c>
      <c r="I469" s="5" t="s">
        <v>22</v>
      </c>
      <c r="J469" s="5" t="s">
        <v>128</v>
      </c>
    </row>
    <row r="470" spans="1:10">
      <c r="A470" s="5" t="s">
        <v>1318</v>
      </c>
      <c r="B470" s="6">
        <v>44841.721932696761</v>
      </c>
      <c r="C470" s="5" t="s">
        <v>125</v>
      </c>
      <c r="D470" s="11">
        <v>524017</v>
      </c>
      <c r="E470" s="8" t="s">
        <v>47</v>
      </c>
      <c r="H470" s="9">
        <v>1392</v>
      </c>
      <c r="I470" s="5" t="s">
        <v>22</v>
      </c>
      <c r="J470" s="5" t="s">
        <v>128</v>
      </c>
    </row>
    <row r="471" spans="1:10">
      <c r="A471" s="5" t="s">
        <v>1318</v>
      </c>
      <c r="B471" s="6">
        <v>44841.721932696761</v>
      </c>
      <c r="C471" s="5" t="s">
        <v>125</v>
      </c>
      <c r="D471" s="11"/>
      <c r="E471" s="8"/>
      <c r="F471" s="9">
        <v>500</v>
      </c>
      <c r="I471" s="7" t="s">
        <v>9</v>
      </c>
      <c r="J471" s="5" t="s">
        <v>128</v>
      </c>
    </row>
    <row r="472" spans="1:10">
      <c r="A472" s="5" t="s">
        <v>1318</v>
      </c>
      <c r="B472" s="6">
        <v>44841.721932696761</v>
      </c>
      <c r="C472" s="5" t="s">
        <v>125</v>
      </c>
      <c r="D472" s="11"/>
      <c r="E472" s="8"/>
      <c r="F472" s="9">
        <v>20756.400000000001</v>
      </c>
      <c r="I472" s="7" t="s">
        <v>9</v>
      </c>
      <c r="J472" s="5" t="s">
        <v>386</v>
      </c>
    </row>
    <row r="473" spans="1:10">
      <c r="A473" s="5" t="s">
        <v>1318</v>
      </c>
      <c r="B473" s="6">
        <v>44841.721932696761</v>
      </c>
      <c r="C473" s="5" t="s">
        <v>125</v>
      </c>
      <c r="D473" s="11"/>
      <c r="E473" s="8"/>
      <c r="F473" s="9">
        <v>16364.2</v>
      </c>
      <c r="I473" s="7" t="s">
        <v>9</v>
      </c>
      <c r="J473" s="5" t="s">
        <v>297</v>
      </c>
    </row>
    <row r="474" spans="1:10">
      <c r="A474" s="5" t="s">
        <v>1318</v>
      </c>
      <c r="B474" s="6">
        <v>44841.721932696761</v>
      </c>
      <c r="C474" s="5" t="s">
        <v>125</v>
      </c>
      <c r="D474" s="11"/>
      <c r="E474" s="8"/>
      <c r="F474" s="9">
        <v>4391</v>
      </c>
      <c r="I474" s="7" t="s">
        <v>9</v>
      </c>
      <c r="J474" s="8" t="s">
        <v>246</v>
      </c>
    </row>
    <row r="475" spans="1:10">
      <c r="A475" s="10" t="s">
        <v>15</v>
      </c>
      <c r="B475" s="3"/>
      <c r="C475" s="3"/>
      <c r="D475" s="11"/>
      <c r="E475" s="8"/>
      <c r="F475" s="22">
        <f>SUM(F469:G474)</f>
        <v>42011.600000000006</v>
      </c>
      <c r="H475" s="9"/>
      <c r="I475" s="7"/>
      <c r="J475" s="5"/>
    </row>
    <row r="476" spans="1:10" ht="15.75">
      <c r="A476" s="12" t="s">
        <v>16</v>
      </c>
      <c r="B476" s="12" t="s">
        <v>17</v>
      </c>
      <c r="C476" s="12" t="s">
        <v>18</v>
      </c>
      <c r="D476" s="21">
        <v>111977118</v>
      </c>
      <c r="E476" s="8"/>
      <c r="H476" s="9"/>
      <c r="I476" s="7"/>
      <c r="J476" s="5"/>
    </row>
    <row r="479" spans="1:10">
      <c r="A479" s="1" t="s">
        <v>0</v>
      </c>
      <c r="B479" s="2"/>
      <c r="C479" s="2"/>
      <c r="D479" s="2"/>
      <c r="E479" s="2"/>
      <c r="F479" s="2"/>
      <c r="G479" s="2"/>
      <c r="H479" s="2"/>
      <c r="I479" s="2"/>
      <c r="J479" s="2"/>
    </row>
    <row r="480" spans="1:10">
      <c r="A480" s="3" t="s">
        <v>1270</v>
      </c>
      <c r="B480" s="2"/>
      <c r="C480" s="2"/>
      <c r="D480" s="2"/>
      <c r="E480" s="2"/>
      <c r="F480" s="2"/>
      <c r="G480" s="2"/>
      <c r="H480" s="2"/>
      <c r="I480" s="2"/>
      <c r="J480" s="2"/>
    </row>
    <row r="481" spans="1:10">
      <c r="A481" s="103" t="s">
        <v>0</v>
      </c>
      <c r="B481" s="103" t="s">
        <v>2</v>
      </c>
      <c r="C481" s="103" t="s">
        <v>3</v>
      </c>
      <c r="D481" s="103" t="s">
        <v>4</v>
      </c>
      <c r="E481" s="103" t="s">
        <v>5</v>
      </c>
      <c r="F481" s="105" t="s">
        <v>6</v>
      </c>
      <c r="G481" s="106"/>
      <c r="H481" s="107"/>
      <c r="I481" s="103" t="s">
        <v>7</v>
      </c>
      <c r="J481" s="103" t="s">
        <v>8</v>
      </c>
    </row>
    <row r="482" spans="1:10">
      <c r="A482" s="104"/>
      <c r="B482" s="104"/>
      <c r="C482" s="104"/>
      <c r="D482" s="104"/>
      <c r="E482" s="104"/>
      <c r="F482" s="46" t="s">
        <v>9</v>
      </c>
      <c r="G482" s="46" t="s">
        <v>10</v>
      </c>
      <c r="H482" s="46" t="s">
        <v>11</v>
      </c>
      <c r="I482" s="104"/>
      <c r="J482" s="104"/>
    </row>
    <row r="483" spans="1:10">
      <c r="A483" s="23" t="s">
        <v>241</v>
      </c>
      <c r="B483" s="35"/>
      <c r="C483" s="35"/>
    </row>
    <row r="484" spans="1:10">
      <c r="A484" s="10" t="s">
        <v>15</v>
      </c>
      <c r="B484" s="3"/>
      <c r="C484" s="3"/>
    </row>
    <row r="485" spans="1:10">
      <c r="A485" s="12" t="s">
        <v>16</v>
      </c>
      <c r="B485" s="12" t="s">
        <v>17</v>
      </c>
      <c r="C485" s="12" t="s">
        <v>18</v>
      </c>
    </row>
    <row r="488" spans="1:10">
      <c r="A488" s="1" t="s">
        <v>0</v>
      </c>
      <c r="B488" s="2"/>
      <c r="C488" s="2"/>
      <c r="D488" s="2"/>
      <c r="E488" s="2"/>
      <c r="F488" s="2"/>
      <c r="G488" s="2"/>
      <c r="H488" s="2"/>
      <c r="I488" s="2"/>
      <c r="J488" s="2"/>
    </row>
    <row r="489" spans="1:10">
      <c r="A489" s="3" t="s">
        <v>1337</v>
      </c>
      <c r="B489" s="2"/>
      <c r="C489" s="2"/>
      <c r="D489" s="2"/>
      <c r="E489" s="2"/>
      <c r="F489" s="2"/>
      <c r="G489" s="2"/>
      <c r="H489" s="2"/>
      <c r="I489" s="2"/>
      <c r="J489" s="2"/>
    </row>
    <row r="490" spans="1:10">
      <c r="A490" s="103" t="s">
        <v>0</v>
      </c>
      <c r="B490" s="103" t="s">
        <v>2</v>
      </c>
      <c r="C490" s="103" t="s">
        <v>3</v>
      </c>
      <c r="D490" s="103" t="s">
        <v>4</v>
      </c>
      <c r="E490" s="103" t="s">
        <v>5</v>
      </c>
      <c r="F490" s="105" t="s">
        <v>6</v>
      </c>
      <c r="G490" s="106"/>
      <c r="H490" s="107"/>
      <c r="I490" s="103" t="s">
        <v>7</v>
      </c>
      <c r="J490" s="103" t="s">
        <v>8</v>
      </c>
    </row>
    <row r="491" spans="1:10">
      <c r="A491" s="104"/>
      <c r="B491" s="104"/>
      <c r="C491" s="104"/>
      <c r="D491" s="104"/>
      <c r="E491" s="104"/>
      <c r="F491" s="46" t="s">
        <v>9</v>
      </c>
      <c r="G491" s="46" t="s">
        <v>10</v>
      </c>
      <c r="H491" s="46" t="s">
        <v>11</v>
      </c>
      <c r="I491" s="104"/>
      <c r="J491" s="104"/>
    </row>
    <row r="492" spans="1:10">
      <c r="A492" s="5" t="s">
        <v>1365</v>
      </c>
      <c r="B492" s="6">
        <v>44844.715465810186</v>
      </c>
      <c r="C492" s="5" t="s">
        <v>125</v>
      </c>
      <c r="D492" s="11"/>
      <c r="E492" s="8"/>
      <c r="G492" s="9">
        <v>9940.58</v>
      </c>
      <c r="I492" s="7" t="s">
        <v>10</v>
      </c>
      <c r="J492" s="5" t="s">
        <v>127</v>
      </c>
    </row>
    <row r="493" spans="1:10">
      <c r="A493" s="5" t="s">
        <v>1365</v>
      </c>
      <c r="B493" s="6">
        <v>44844.715465810186</v>
      </c>
      <c r="C493" s="5" t="s">
        <v>125</v>
      </c>
      <c r="D493" s="11">
        <v>524164</v>
      </c>
      <c r="E493" s="8" t="s">
        <v>126</v>
      </c>
      <c r="H493" s="9">
        <v>48700</v>
      </c>
      <c r="I493" s="5" t="s">
        <v>22</v>
      </c>
      <c r="J493" s="5" t="s">
        <v>128</v>
      </c>
    </row>
    <row r="494" spans="1:10">
      <c r="A494" s="5" t="s">
        <v>1365</v>
      </c>
      <c r="B494" s="6">
        <v>44844.715465810186</v>
      </c>
      <c r="C494" s="5" t="s">
        <v>125</v>
      </c>
      <c r="D494" s="11">
        <v>524165</v>
      </c>
      <c r="E494" s="8" t="s">
        <v>47</v>
      </c>
      <c r="H494" s="9">
        <v>4176</v>
      </c>
      <c r="I494" s="5" t="s">
        <v>22</v>
      </c>
      <c r="J494" s="5" t="s">
        <v>128</v>
      </c>
    </row>
    <row r="495" spans="1:10">
      <c r="A495" s="5" t="s">
        <v>1365</v>
      </c>
      <c r="B495" s="6">
        <v>44844.715465810186</v>
      </c>
      <c r="C495" s="5" t="s">
        <v>125</v>
      </c>
      <c r="D495" s="11">
        <v>524084</v>
      </c>
      <c r="E495" s="8" t="s">
        <v>126</v>
      </c>
      <c r="H495" s="9">
        <v>7092.8</v>
      </c>
      <c r="I495" s="5" t="s">
        <v>22</v>
      </c>
      <c r="J495" s="5" t="s">
        <v>127</v>
      </c>
    </row>
    <row r="496" spans="1:10">
      <c r="A496" s="5" t="s">
        <v>1365</v>
      </c>
      <c r="B496" s="6">
        <v>44844.715465810186</v>
      </c>
      <c r="C496" s="5" t="s">
        <v>125</v>
      </c>
      <c r="D496" s="11">
        <v>566850</v>
      </c>
      <c r="E496" s="8" t="s">
        <v>126</v>
      </c>
      <c r="H496" s="9">
        <v>55691</v>
      </c>
      <c r="I496" s="5" t="s">
        <v>22</v>
      </c>
      <c r="J496" s="5" t="s">
        <v>128</v>
      </c>
    </row>
    <row r="497" spans="1:10">
      <c r="A497" s="5" t="s">
        <v>1365</v>
      </c>
      <c r="B497" s="6">
        <v>44844.715465810186</v>
      </c>
      <c r="C497" s="5" t="s">
        <v>125</v>
      </c>
      <c r="D497" s="11">
        <v>566851</v>
      </c>
      <c r="E497" s="8" t="s">
        <v>47</v>
      </c>
      <c r="H497" s="9">
        <v>2088</v>
      </c>
      <c r="I497" s="5" t="s">
        <v>22</v>
      </c>
      <c r="J497" s="5" t="s">
        <v>128</v>
      </c>
    </row>
    <row r="498" spans="1:10">
      <c r="A498" s="5" t="s">
        <v>1365</v>
      </c>
      <c r="B498" s="6">
        <v>44844.715465810186</v>
      </c>
      <c r="C498" s="5" t="s">
        <v>125</v>
      </c>
      <c r="D498" s="11"/>
      <c r="E498" s="8"/>
      <c r="F498" s="9">
        <v>21095.599999999999</v>
      </c>
      <c r="I498" s="7" t="s">
        <v>9</v>
      </c>
      <c r="J498" s="5" t="s">
        <v>127</v>
      </c>
    </row>
    <row r="499" spans="1:10">
      <c r="A499" s="5" t="s">
        <v>1365</v>
      </c>
      <c r="B499" s="6">
        <v>44844.715465810186</v>
      </c>
      <c r="C499" s="5" t="s">
        <v>125</v>
      </c>
      <c r="D499" s="11"/>
      <c r="E499" s="8"/>
      <c r="F499" s="9">
        <v>74462.8</v>
      </c>
      <c r="I499" s="7" t="s">
        <v>9</v>
      </c>
      <c r="J499" s="5" t="s">
        <v>489</v>
      </c>
    </row>
    <row r="500" spans="1:10">
      <c r="A500" s="5" t="s">
        <v>1365</v>
      </c>
      <c r="B500" s="6">
        <v>44844.715465810186</v>
      </c>
      <c r="C500" s="5" t="s">
        <v>125</v>
      </c>
      <c r="D500" s="11"/>
      <c r="E500" s="8"/>
      <c r="F500" s="9">
        <v>13945.2</v>
      </c>
      <c r="I500" s="7" t="s">
        <v>9</v>
      </c>
      <c r="J500" s="5" t="s">
        <v>128</v>
      </c>
    </row>
    <row r="501" spans="1:10">
      <c r="A501" s="5" t="s">
        <v>1365</v>
      </c>
      <c r="B501" s="6">
        <v>44844.715465810186</v>
      </c>
      <c r="C501" s="5" t="s">
        <v>125</v>
      </c>
      <c r="D501" s="11"/>
      <c r="E501" s="8"/>
      <c r="F501" s="9">
        <v>34638.199999999997</v>
      </c>
      <c r="I501" s="7" t="s">
        <v>9</v>
      </c>
      <c r="J501" s="5" t="s">
        <v>386</v>
      </c>
    </row>
    <row r="502" spans="1:10">
      <c r="A502" s="5" t="s">
        <v>1365</v>
      </c>
      <c r="B502" s="6">
        <v>44844.715465810186</v>
      </c>
      <c r="C502" s="5" t="s">
        <v>125</v>
      </c>
      <c r="D502" s="11"/>
      <c r="E502" s="8"/>
      <c r="F502" s="9">
        <v>23179.200000000001</v>
      </c>
      <c r="I502" s="7" t="s">
        <v>9</v>
      </c>
      <c r="J502" s="5" t="s">
        <v>297</v>
      </c>
    </row>
    <row r="503" spans="1:10">
      <c r="A503" s="5" t="s">
        <v>1365</v>
      </c>
      <c r="B503" s="6">
        <v>44844.715465810186</v>
      </c>
      <c r="C503" s="5" t="s">
        <v>125</v>
      </c>
      <c r="D503" s="11"/>
      <c r="E503" s="8"/>
      <c r="F503" s="9">
        <v>10325.299999999999</v>
      </c>
      <c r="I503" s="7" t="s">
        <v>9</v>
      </c>
      <c r="J503" s="8" t="s">
        <v>246</v>
      </c>
    </row>
    <row r="504" spans="1:10">
      <c r="A504" s="10" t="s">
        <v>15</v>
      </c>
      <c r="B504" s="3"/>
      <c r="C504" s="3"/>
      <c r="D504" s="11"/>
      <c r="E504" s="8"/>
      <c r="F504" s="14">
        <f>SUM(F492:G503)</f>
        <v>187586.88</v>
      </c>
      <c r="H504" s="9"/>
      <c r="I504" s="7"/>
      <c r="J504" s="5"/>
    </row>
    <row r="505" spans="1:10" ht="15.75">
      <c r="A505" s="12" t="s">
        <v>16</v>
      </c>
      <c r="B505" s="12" t="s">
        <v>17</v>
      </c>
      <c r="C505" s="12" t="s">
        <v>18</v>
      </c>
      <c r="D505" s="21">
        <v>111991631</v>
      </c>
      <c r="E505" s="8"/>
      <c r="H505" s="9"/>
      <c r="I505" s="7"/>
      <c r="J505" s="5"/>
    </row>
    <row r="508" spans="1:10">
      <c r="A508" s="1" t="s">
        <v>0</v>
      </c>
      <c r="B508" s="2"/>
      <c r="C508" s="2"/>
      <c r="D508" s="2"/>
      <c r="E508" s="2"/>
      <c r="F508" s="2"/>
      <c r="G508" s="2"/>
      <c r="H508" s="2"/>
      <c r="I508" s="2"/>
      <c r="J508" s="2"/>
    </row>
    <row r="509" spans="1:10">
      <c r="A509" s="3" t="s">
        <v>1374</v>
      </c>
      <c r="B509" s="2"/>
      <c r="C509" s="2"/>
      <c r="D509" s="2"/>
      <c r="E509" s="2"/>
      <c r="F509" s="2"/>
      <c r="G509" s="2"/>
      <c r="H509" s="2"/>
      <c r="I509" s="2"/>
      <c r="J509" s="2"/>
    </row>
    <row r="510" spans="1:10">
      <c r="A510" s="103" t="s">
        <v>0</v>
      </c>
      <c r="B510" s="103" t="s">
        <v>2</v>
      </c>
      <c r="C510" s="103" t="s">
        <v>3</v>
      </c>
      <c r="D510" s="103" t="s">
        <v>4</v>
      </c>
      <c r="E510" s="103" t="s">
        <v>5</v>
      </c>
      <c r="F510" s="105" t="s">
        <v>6</v>
      </c>
      <c r="G510" s="106"/>
      <c r="H510" s="107"/>
      <c r="I510" s="103" t="s">
        <v>7</v>
      </c>
      <c r="J510" s="103" t="s">
        <v>8</v>
      </c>
    </row>
    <row r="511" spans="1:10">
      <c r="A511" s="104"/>
      <c r="B511" s="104"/>
      <c r="C511" s="104"/>
      <c r="D511" s="104"/>
      <c r="E511" s="104"/>
      <c r="F511" s="46" t="s">
        <v>9</v>
      </c>
      <c r="G511" s="46" t="s">
        <v>10</v>
      </c>
      <c r="H511" s="46" t="s">
        <v>11</v>
      </c>
      <c r="I511" s="104"/>
      <c r="J511" s="104"/>
    </row>
    <row r="512" spans="1:10">
      <c r="A512" s="5" t="s">
        <v>1405</v>
      </c>
      <c r="B512" s="6">
        <v>44845.58173322917</v>
      </c>
      <c r="C512" s="5" t="s">
        <v>125</v>
      </c>
      <c r="D512" s="7"/>
      <c r="E512" s="8"/>
      <c r="F512" s="9">
        <v>15886.2</v>
      </c>
      <c r="I512" s="7" t="s">
        <v>9</v>
      </c>
      <c r="J512" s="5" t="s">
        <v>489</v>
      </c>
    </row>
    <row r="513" spans="1:10">
      <c r="A513" s="5" t="s">
        <v>1405</v>
      </c>
      <c r="B513" s="6">
        <v>44845.58173322917</v>
      </c>
      <c r="C513" s="5" t="s">
        <v>125</v>
      </c>
      <c r="D513" s="7"/>
      <c r="E513" s="8"/>
      <c r="F513" s="9">
        <v>6814.7</v>
      </c>
      <c r="I513" s="7" t="s">
        <v>9</v>
      </c>
      <c r="J513" s="5" t="s">
        <v>297</v>
      </c>
    </row>
    <row r="514" spans="1:10">
      <c r="A514" s="5" t="s">
        <v>1405</v>
      </c>
      <c r="B514" s="6">
        <v>44845.58173322917</v>
      </c>
      <c r="C514" s="5" t="s">
        <v>125</v>
      </c>
      <c r="D514" s="7"/>
      <c r="E514" s="8"/>
      <c r="F514" s="9">
        <v>3563.2</v>
      </c>
      <c r="I514" s="7" t="s">
        <v>9</v>
      </c>
      <c r="J514" s="8" t="s">
        <v>246</v>
      </c>
    </row>
    <row r="515" spans="1:10">
      <c r="A515" s="10" t="s">
        <v>15</v>
      </c>
      <c r="B515" s="3"/>
      <c r="C515" s="3"/>
      <c r="D515" s="11"/>
      <c r="E515" s="8"/>
      <c r="F515" s="14">
        <f>SUM(F512:G514)</f>
        <v>26264.100000000002</v>
      </c>
      <c r="H515" s="9"/>
      <c r="I515" s="7"/>
      <c r="J515" s="5"/>
    </row>
    <row r="516" spans="1:10" ht="15.75">
      <c r="A516" s="12" t="s">
        <v>16</v>
      </c>
      <c r="B516" s="12" t="s">
        <v>17</v>
      </c>
      <c r="C516" s="12" t="s">
        <v>18</v>
      </c>
      <c r="D516" s="21">
        <v>111991632</v>
      </c>
      <c r="E516" s="8"/>
      <c r="H516" s="9"/>
      <c r="I516" s="7"/>
      <c r="J516" s="5"/>
    </row>
    <row r="519" spans="1:10">
      <c r="A519" s="1" t="s">
        <v>0</v>
      </c>
      <c r="B519" s="2"/>
      <c r="C519" s="2"/>
      <c r="D519" s="2"/>
      <c r="E519" s="2"/>
      <c r="F519" s="2"/>
      <c r="G519" s="2"/>
      <c r="H519" s="2"/>
      <c r="I519" s="2"/>
      <c r="J519" s="2"/>
    </row>
    <row r="520" spans="1:10">
      <c r="A520" s="3" t="s">
        <v>1415</v>
      </c>
      <c r="B520" s="2"/>
      <c r="C520" s="2"/>
      <c r="D520" s="2"/>
      <c r="E520" s="2"/>
      <c r="F520" s="2"/>
      <c r="G520" s="2"/>
      <c r="H520" s="2"/>
      <c r="I520" s="2"/>
      <c r="J520" s="2"/>
    </row>
    <row r="521" spans="1:10">
      <c r="A521" s="103" t="s">
        <v>0</v>
      </c>
      <c r="B521" s="103" t="s">
        <v>2</v>
      </c>
      <c r="C521" s="103" t="s">
        <v>3</v>
      </c>
      <c r="D521" s="103" t="s">
        <v>4</v>
      </c>
      <c r="E521" s="103" t="s">
        <v>5</v>
      </c>
      <c r="F521" s="105" t="s">
        <v>6</v>
      </c>
      <c r="G521" s="106"/>
      <c r="H521" s="107"/>
      <c r="I521" s="103" t="s">
        <v>7</v>
      </c>
      <c r="J521" s="103" t="s">
        <v>8</v>
      </c>
    </row>
    <row r="522" spans="1:10">
      <c r="A522" s="104"/>
      <c r="B522" s="104"/>
      <c r="C522" s="104"/>
      <c r="D522" s="104"/>
      <c r="E522" s="104"/>
      <c r="F522" s="46" t="s">
        <v>9</v>
      </c>
      <c r="G522" s="46" t="s">
        <v>10</v>
      </c>
      <c r="H522" s="46" t="s">
        <v>11</v>
      </c>
      <c r="I522" s="104"/>
      <c r="J522" s="104"/>
    </row>
    <row r="523" spans="1:10">
      <c r="A523" s="5" t="s">
        <v>1442</v>
      </c>
      <c r="B523" s="6">
        <v>44846.731464907411</v>
      </c>
      <c r="C523" s="5" t="s">
        <v>125</v>
      </c>
      <c r="D523" s="11">
        <v>461146</v>
      </c>
      <c r="E523" s="8" t="s">
        <v>126</v>
      </c>
      <c r="H523" s="9">
        <v>55900</v>
      </c>
      <c r="I523" s="5" t="s">
        <v>22</v>
      </c>
      <c r="J523" s="5" t="s">
        <v>128</v>
      </c>
    </row>
    <row r="524" spans="1:10">
      <c r="A524" s="5" t="s">
        <v>1442</v>
      </c>
      <c r="B524" s="6">
        <v>44846.731464907411</v>
      </c>
      <c r="C524" s="5" t="s">
        <v>125</v>
      </c>
      <c r="D524" s="13">
        <v>45132885149</v>
      </c>
      <c r="E524" s="8" t="s">
        <v>126</v>
      </c>
      <c r="H524" s="9">
        <v>6821.82</v>
      </c>
      <c r="I524" s="5" t="s">
        <v>22</v>
      </c>
      <c r="J524" s="5" t="s">
        <v>127</v>
      </c>
    </row>
    <row r="525" spans="1:10">
      <c r="A525" s="5" t="s">
        <v>1442</v>
      </c>
      <c r="B525" s="6">
        <v>44846.731464907411</v>
      </c>
      <c r="C525" s="5" t="s">
        <v>125</v>
      </c>
      <c r="D525" s="13">
        <v>45172946838</v>
      </c>
      <c r="E525" s="8" t="s">
        <v>126</v>
      </c>
      <c r="H525" s="9">
        <v>962.25</v>
      </c>
      <c r="I525" s="5" t="s">
        <v>22</v>
      </c>
      <c r="J525" s="5" t="s">
        <v>127</v>
      </c>
    </row>
    <row r="526" spans="1:10">
      <c r="A526" s="5" t="s">
        <v>1442</v>
      </c>
      <c r="B526" s="6">
        <v>44846.731464907411</v>
      </c>
      <c r="C526" s="5" t="s">
        <v>125</v>
      </c>
      <c r="D526" s="11">
        <v>487241</v>
      </c>
      <c r="E526" s="8" t="s">
        <v>126</v>
      </c>
      <c r="H526" s="9">
        <v>46540</v>
      </c>
      <c r="I526" s="5" t="s">
        <v>22</v>
      </c>
      <c r="J526" s="5" t="s">
        <v>128</v>
      </c>
    </row>
    <row r="527" spans="1:10">
      <c r="A527" s="5" t="s">
        <v>1442</v>
      </c>
      <c r="B527" s="6">
        <v>44846.731464907411</v>
      </c>
      <c r="C527" s="5" t="s">
        <v>125</v>
      </c>
      <c r="D527" s="11">
        <v>878214</v>
      </c>
      <c r="E527" s="8" t="s">
        <v>126</v>
      </c>
      <c r="H527" s="9">
        <v>91638</v>
      </c>
      <c r="I527" s="5" t="s">
        <v>22</v>
      </c>
      <c r="J527" s="5" t="s">
        <v>127</v>
      </c>
    </row>
    <row r="528" spans="1:10">
      <c r="A528" s="5" t="s">
        <v>1442</v>
      </c>
      <c r="B528" s="6">
        <v>44846.731464907411</v>
      </c>
      <c r="C528" s="5" t="s">
        <v>125</v>
      </c>
      <c r="D528" s="11"/>
      <c r="E528" s="8"/>
      <c r="F528" s="9">
        <v>13127.4</v>
      </c>
      <c r="I528" s="7" t="s">
        <v>9</v>
      </c>
      <c r="J528" s="5" t="s">
        <v>128</v>
      </c>
    </row>
    <row r="529" spans="1:10">
      <c r="A529" s="5" t="s">
        <v>1442</v>
      </c>
      <c r="B529" s="6">
        <v>44846.731464907411</v>
      </c>
      <c r="C529" s="5" t="s">
        <v>125</v>
      </c>
      <c r="D529" s="11"/>
      <c r="E529" s="8"/>
      <c r="F529" s="9">
        <v>29182</v>
      </c>
      <c r="I529" s="7" t="s">
        <v>9</v>
      </c>
      <c r="J529" s="5" t="s">
        <v>127</v>
      </c>
    </row>
    <row r="530" spans="1:10">
      <c r="A530" s="5" t="s">
        <v>1442</v>
      </c>
      <c r="B530" s="6">
        <v>44846.731464907411</v>
      </c>
      <c r="C530" s="5" t="s">
        <v>125</v>
      </c>
      <c r="D530" s="11"/>
      <c r="E530" s="8"/>
      <c r="F530" s="9">
        <v>37858.300000000003</v>
      </c>
      <c r="I530" s="7" t="s">
        <v>9</v>
      </c>
      <c r="J530" s="5" t="s">
        <v>386</v>
      </c>
    </row>
    <row r="531" spans="1:10">
      <c r="A531" s="5" t="s">
        <v>1442</v>
      </c>
      <c r="B531" s="6">
        <v>44846.731464907411</v>
      </c>
      <c r="C531" s="5" t="s">
        <v>125</v>
      </c>
      <c r="D531" s="11"/>
      <c r="E531" s="8"/>
      <c r="F531" s="9">
        <v>14694.3</v>
      </c>
      <c r="I531" s="7" t="s">
        <v>9</v>
      </c>
      <c r="J531" s="5" t="s">
        <v>297</v>
      </c>
    </row>
    <row r="532" spans="1:10">
      <c r="A532" s="5" t="s">
        <v>1442</v>
      </c>
      <c r="B532" s="6">
        <v>44846.731464907411</v>
      </c>
      <c r="C532" s="5" t="s">
        <v>125</v>
      </c>
      <c r="D532" s="11"/>
      <c r="E532" s="8"/>
      <c r="F532" s="9">
        <v>3468.8</v>
      </c>
      <c r="I532" s="7" t="s">
        <v>9</v>
      </c>
      <c r="J532" s="8" t="s">
        <v>246</v>
      </c>
    </row>
    <row r="533" spans="1:10">
      <c r="A533" s="10" t="s">
        <v>15</v>
      </c>
      <c r="B533" s="3"/>
      <c r="C533" s="3"/>
      <c r="D533" s="11"/>
      <c r="E533" s="8"/>
      <c r="F533" s="14">
        <f>SUM(F523:G532)</f>
        <v>98330.800000000017</v>
      </c>
      <c r="H533" s="9"/>
      <c r="I533" s="7"/>
      <c r="J533" s="8"/>
    </row>
    <row r="534" spans="1:10" ht="15.75">
      <c r="A534" s="12" t="s">
        <v>16</v>
      </c>
      <c r="B534" s="12" t="s">
        <v>17</v>
      </c>
      <c r="C534" s="12" t="s">
        <v>18</v>
      </c>
      <c r="D534" s="21">
        <v>112010936</v>
      </c>
      <c r="E534" s="8"/>
      <c r="H534" s="9"/>
      <c r="I534" s="7"/>
      <c r="J534" s="8"/>
    </row>
    <row r="537" spans="1:10">
      <c r="A537" s="1" t="s">
        <v>0</v>
      </c>
      <c r="B537" s="2"/>
      <c r="C537" s="2"/>
      <c r="D537" s="2"/>
      <c r="E537" s="2"/>
      <c r="F537" s="2"/>
      <c r="G537" s="2"/>
      <c r="H537" s="2"/>
      <c r="I537" s="2"/>
      <c r="J537" s="2"/>
    </row>
    <row r="538" spans="1:10">
      <c r="A538" s="3" t="s">
        <v>1451</v>
      </c>
      <c r="B538" s="2"/>
      <c r="C538" s="2"/>
      <c r="D538" s="2"/>
      <c r="E538" s="2"/>
      <c r="F538" s="2"/>
      <c r="G538" s="2"/>
      <c r="H538" s="2"/>
      <c r="I538" s="2"/>
      <c r="J538" s="2"/>
    </row>
    <row r="539" spans="1:10">
      <c r="A539" s="103" t="s">
        <v>0</v>
      </c>
      <c r="B539" s="103" t="s">
        <v>2</v>
      </c>
      <c r="C539" s="103" t="s">
        <v>3</v>
      </c>
      <c r="D539" s="103" t="s">
        <v>4</v>
      </c>
      <c r="E539" s="103" t="s">
        <v>5</v>
      </c>
      <c r="F539" s="105" t="s">
        <v>6</v>
      </c>
      <c r="G539" s="106"/>
      <c r="H539" s="107"/>
      <c r="I539" s="103" t="s">
        <v>7</v>
      </c>
      <c r="J539" s="103" t="s">
        <v>8</v>
      </c>
    </row>
    <row r="540" spans="1:10">
      <c r="A540" s="104"/>
      <c r="B540" s="104"/>
      <c r="C540" s="104"/>
      <c r="D540" s="104"/>
      <c r="E540" s="104"/>
      <c r="F540" s="46" t="s">
        <v>9</v>
      </c>
      <c r="G540" s="46" t="s">
        <v>10</v>
      </c>
      <c r="H540" s="46" t="s">
        <v>11</v>
      </c>
      <c r="I540" s="104"/>
      <c r="J540" s="104"/>
    </row>
    <row r="541" spans="1:10">
      <c r="A541" s="5" t="s">
        <v>1479</v>
      </c>
      <c r="B541" s="6">
        <v>44847.721207847222</v>
      </c>
      <c r="C541" s="5" t="s">
        <v>125</v>
      </c>
      <c r="D541" s="13">
        <v>45162982400</v>
      </c>
      <c r="E541" s="8" t="s">
        <v>126</v>
      </c>
      <c r="H541" s="9">
        <v>2241.79</v>
      </c>
      <c r="I541" s="5" t="s">
        <v>22</v>
      </c>
      <c r="J541" s="5" t="s">
        <v>127</v>
      </c>
    </row>
    <row r="542" spans="1:10">
      <c r="A542" s="5" t="s">
        <v>1479</v>
      </c>
      <c r="B542" s="6">
        <v>44847.721207847222</v>
      </c>
      <c r="C542" s="5" t="s">
        <v>125</v>
      </c>
      <c r="D542" s="11">
        <v>437055</v>
      </c>
      <c r="E542" s="8" t="s">
        <v>126</v>
      </c>
      <c r="H542" s="9">
        <v>27876.3</v>
      </c>
      <c r="I542" s="5" t="s">
        <v>22</v>
      </c>
      <c r="J542" s="5" t="s">
        <v>127</v>
      </c>
    </row>
    <row r="543" spans="1:10">
      <c r="A543" s="5" t="s">
        <v>1479</v>
      </c>
      <c r="B543" s="6">
        <v>44847.721207847222</v>
      </c>
      <c r="C543" s="5" t="s">
        <v>125</v>
      </c>
      <c r="D543" s="11">
        <v>461597</v>
      </c>
      <c r="E543" s="8" t="s">
        <v>126</v>
      </c>
      <c r="H543" s="9">
        <v>32650</v>
      </c>
      <c r="I543" s="5" t="s">
        <v>22</v>
      </c>
      <c r="J543" s="5" t="s">
        <v>128</v>
      </c>
    </row>
    <row r="544" spans="1:10">
      <c r="A544" s="5" t="s">
        <v>1479</v>
      </c>
      <c r="B544" s="6">
        <v>44847.721207847222</v>
      </c>
      <c r="C544" s="5" t="s">
        <v>125</v>
      </c>
      <c r="D544" s="11"/>
      <c r="E544" s="8"/>
      <c r="F544" s="9">
        <v>5277.1</v>
      </c>
      <c r="I544" s="7" t="s">
        <v>9</v>
      </c>
      <c r="J544" s="5" t="s">
        <v>128</v>
      </c>
    </row>
    <row r="545" spans="1:10">
      <c r="A545" s="5" t="s">
        <v>1479</v>
      </c>
      <c r="B545" s="6">
        <v>44847.721207847222</v>
      </c>
      <c r="C545" s="5" t="s">
        <v>125</v>
      </c>
      <c r="D545" s="11"/>
      <c r="E545" s="8"/>
      <c r="F545" s="9">
        <v>73884.7</v>
      </c>
      <c r="I545" s="7" t="s">
        <v>9</v>
      </c>
      <c r="J545" s="5" t="s">
        <v>386</v>
      </c>
    </row>
    <row r="546" spans="1:10">
      <c r="A546" s="5" t="s">
        <v>1479</v>
      </c>
      <c r="B546" s="6">
        <v>44847.721207847222</v>
      </c>
      <c r="C546" s="5" t="s">
        <v>125</v>
      </c>
      <c r="D546" s="11"/>
      <c r="E546" s="8"/>
      <c r="F546" s="9">
        <v>10150.299999999999</v>
      </c>
      <c r="I546" s="7" t="s">
        <v>9</v>
      </c>
      <c r="J546" s="5" t="s">
        <v>297</v>
      </c>
    </row>
    <row r="547" spans="1:10">
      <c r="A547" s="5" t="s">
        <v>1479</v>
      </c>
      <c r="B547" s="6">
        <v>44847.721207847222</v>
      </c>
      <c r="C547" s="5" t="s">
        <v>125</v>
      </c>
      <c r="D547" s="11"/>
      <c r="E547" s="8"/>
      <c r="F547" s="9">
        <v>2609</v>
      </c>
      <c r="I547" s="7" t="s">
        <v>9</v>
      </c>
      <c r="J547" s="8" t="s">
        <v>246</v>
      </c>
    </row>
    <row r="548" spans="1:10">
      <c r="A548" s="10" t="s">
        <v>15</v>
      </c>
      <c r="B548" s="3"/>
      <c r="C548" s="3"/>
      <c r="D548" s="11"/>
      <c r="E548" s="8"/>
      <c r="F548" s="14">
        <f>SUM(F541:G547)</f>
        <v>91921.1</v>
      </c>
      <c r="H548" s="9"/>
      <c r="I548" s="7"/>
      <c r="J548" s="8"/>
    </row>
    <row r="549" spans="1:10" ht="15.75">
      <c r="A549" s="12" t="s">
        <v>16</v>
      </c>
      <c r="B549" s="12" t="s">
        <v>17</v>
      </c>
      <c r="C549" s="12" t="s">
        <v>18</v>
      </c>
      <c r="D549" s="21">
        <v>112010937</v>
      </c>
      <c r="E549" s="8"/>
      <c r="H549" s="9"/>
      <c r="I549" s="7"/>
      <c r="J549" s="8"/>
    </row>
    <row r="552" spans="1:10">
      <c r="A552" s="1" t="s">
        <v>0</v>
      </c>
      <c r="B552" s="2"/>
      <c r="C552" s="2"/>
      <c r="D552" s="2"/>
      <c r="E552" s="2"/>
      <c r="F552" s="2"/>
      <c r="G552" s="2"/>
      <c r="H552" s="2"/>
      <c r="I552" s="2"/>
      <c r="J552" s="2"/>
    </row>
    <row r="553" spans="1:10">
      <c r="A553" s="3" t="s">
        <v>1496</v>
      </c>
      <c r="B553" s="2"/>
      <c r="C553" s="2"/>
      <c r="D553" s="2"/>
      <c r="E553" s="2"/>
      <c r="F553" s="2"/>
      <c r="G553" s="2"/>
      <c r="H553" s="2"/>
      <c r="I553" s="2"/>
      <c r="J553" s="2"/>
    </row>
    <row r="554" spans="1:10">
      <c r="A554" s="103" t="s">
        <v>0</v>
      </c>
      <c r="B554" s="103" t="s">
        <v>2</v>
      </c>
      <c r="C554" s="103" t="s">
        <v>3</v>
      </c>
      <c r="D554" s="103" t="s">
        <v>4</v>
      </c>
      <c r="E554" s="103" t="s">
        <v>5</v>
      </c>
      <c r="F554" s="105" t="s">
        <v>6</v>
      </c>
      <c r="G554" s="106"/>
      <c r="H554" s="107"/>
      <c r="I554" s="103" t="s">
        <v>7</v>
      </c>
      <c r="J554" s="103" t="s">
        <v>8</v>
      </c>
    </row>
    <row r="555" spans="1:10">
      <c r="A555" s="104"/>
      <c r="B555" s="104"/>
      <c r="C555" s="104"/>
      <c r="D555" s="104"/>
      <c r="E555" s="104"/>
      <c r="F555" s="46" t="s">
        <v>9</v>
      </c>
      <c r="G555" s="46" t="s">
        <v>10</v>
      </c>
      <c r="H555" s="46" t="s">
        <v>11</v>
      </c>
      <c r="I555" s="104"/>
      <c r="J555" s="104"/>
    </row>
    <row r="556" spans="1:10">
      <c r="A556" s="5" t="s">
        <v>1545</v>
      </c>
      <c r="B556" s="6">
        <v>44848.696378425928</v>
      </c>
      <c r="C556" s="5" t="s">
        <v>125</v>
      </c>
      <c r="D556" s="11">
        <v>461798</v>
      </c>
      <c r="E556" s="8" t="s">
        <v>126</v>
      </c>
      <c r="H556" s="9">
        <v>26463</v>
      </c>
      <c r="I556" s="5" t="s">
        <v>22</v>
      </c>
      <c r="J556" s="5" t="s">
        <v>127</v>
      </c>
    </row>
    <row r="557" spans="1:10">
      <c r="A557" s="5" t="s">
        <v>1545</v>
      </c>
      <c r="B557" s="6">
        <v>44848.696378425928</v>
      </c>
      <c r="C557" s="5" t="s">
        <v>125</v>
      </c>
      <c r="D557" s="11">
        <v>461850</v>
      </c>
      <c r="E557" s="8" t="s">
        <v>126</v>
      </c>
      <c r="H557" s="9">
        <v>40066</v>
      </c>
      <c r="I557" s="5" t="s">
        <v>22</v>
      </c>
      <c r="J557" s="5" t="s">
        <v>128</v>
      </c>
    </row>
    <row r="558" spans="1:10">
      <c r="A558" s="5" t="s">
        <v>1545</v>
      </c>
      <c r="B558" s="6">
        <v>44848.696378425928</v>
      </c>
      <c r="C558" s="5" t="s">
        <v>125</v>
      </c>
      <c r="D558" s="11"/>
      <c r="E558" s="8"/>
      <c r="F558" s="9">
        <v>12809</v>
      </c>
      <c r="I558" s="7" t="s">
        <v>9</v>
      </c>
      <c r="J558" s="5" t="s">
        <v>489</v>
      </c>
    </row>
    <row r="559" spans="1:10">
      <c r="A559" s="5" t="s">
        <v>1545</v>
      </c>
      <c r="B559" s="6">
        <v>44848.696378425928</v>
      </c>
      <c r="C559" s="5" t="s">
        <v>125</v>
      </c>
      <c r="D559" s="11"/>
      <c r="E559" s="8"/>
      <c r="F559" s="9">
        <v>1745.9</v>
      </c>
      <c r="I559" s="7" t="s">
        <v>9</v>
      </c>
      <c r="J559" s="5" t="s">
        <v>128</v>
      </c>
    </row>
    <row r="560" spans="1:10">
      <c r="A560" s="5" t="s">
        <v>1545</v>
      </c>
      <c r="B560" s="6">
        <v>44848.696378425928</v>
      </c>
      <c r="C560" s="5" t="s">
        <v>125</v>
      </c>
      <c r="D560" s="11"/>
      <c r="E560" s="8"/>
      <c r="F560" s="9">
        <v>35254.400000000001</v>
      </c>
      <c r="I560" s="7" t="s">
        <v>9</v>
      </c>
      <c r="J560" s="5" t="s">
        <v>386</v>
      </c>
    </row>
    <row r="561" spans="1:10">
      <c r="A561" s="5" t="s">
        <v>1545</v>
      </c>
      <c r="B561" s="6">
        <v>44848.696378425928</v>
      </c>
      <c r="C561" s="5" t="s">
        <v>125</v>
      </c>
      <c r="D561" s="11"/>
      <c r="E561" s="8"/>
      <c r="F561" s="9">
        <v>2960.2</v>
      </c>
      <c r="I561" s="7" t="s">
        <v>9</v>
      </c>
      <c r="J561" s="8" t="s">
        <v>246</v>
      </c>
    </row>
    <row r="562" spans="1:10">
      <c r="A562" s="10" t="s">
        <v>15</v>
      </c>
      <c r="B562" s="3"/>
      <c r="C562" s="3"/>
      <c r="D562" s="11"/>
      <c r="E562" s="8"/>
      <c r="F562" s="24">
        <f>SUM(F556:G561)</f>
        <v>52769.5</v>
      </c>
      <c r="H562" s="9"/>
      <c r="I562" s="7"/>
      <c r="J562" s="8"/>
    </row>
    <row r="563" spans="1:10" ht="15.75">
      <c r="A563" s="12" t="s">
        <v>16</v>
      </c>
      <c r="B563" s="12" t="s">
        <v>17</v>
      </c>
      <c r="C563" s="12" t="s">
        <v>18</v>
      </c>
      <c r="D563" s="21">
        <v>112021075</v>
      </c>
      <c r="E563" s="8"/>
      <c r="H563" s="9"/>
      <c r="I563" s="7"/>
      <c r="J563" s="8"/>
    </row>
    <row r="566" spans="1:10">
      <c r="A566" s="1" t="s">
        <v>0</v>
      </c>
      <c r="B566" s="2"/>
      <c r="C566" s="2"/>
      <c r="D566" s="2"/>
      <c r="E566" s="2"/>
      <c r="F566" s="2"/>
      <c r="G566" s="2"/>
      <c r="H566" s="2"/>
      <c r="I566" s="2"/>
      <c r="J566" s="2"/>
    </row>
    <row r="567" spans="1:10">
      <c r="A567" s="3" t="s">
        <v>1491</v>
      </c>
      <c r="B567" s="2"/>
      <c r="C567" s="2"/>
      <c r="D567" s="2"/>
      <c r="E567" s="2"/>
      <c r="F567" s="2"/>
      <c r="G567" s="2"/>
      <c r="H567" s="2"/>
      <c r="I567" s="2"/>
      <c r="J567" s="2"/>
    </row>
    <row r="568" spans="1:10">
      <c r="A568" s="103" t="s">
        <v>0</v>
      </c>
      <c r="B568" s="103" t="s">
        <v>2</v>
      </c>
      <c r="C568" s="103" t="s">
        <v>3</v>
      </c>
      <c r="D568" s="103" t="s">
        <v>4</v>
      </c>
      <c r="E568" s="103" t="s">
        <v>5</v>
      </c>
      <c r="F568" s="105" t="s">
        <v>6</v>
      </c>
      <c r="G568" s="106"/>
      <c r="H568" s="107"/>
      <c r="I568" s="103" t="s">
        <v>7</v>
      </c>
      <c r="J568" s="103" t="s">
        <v>8</v>
      </c>
    </row>
    <row r="569" spans="1:10">
      <c r="A569" s="104"/>
      <c r="B569" s="104"/>
      <c r="C569" s="104"/>
      <c r="D569" s="104"/>
      <c r="E569" s="104"/>
      <c r="F569" s="46" t="s">
        <v>9</v>
      </c>
      <c r="G569" s="46" t="s">
        <v>10</v>
      </c>
      <c r="H569" s="46" t="s">
        <v>11</v>
      </c>
      <c r="I569" s="104"/>
      <c r="J569" s="104"/>
    </row>
    <row r="570" spans="1:10">
      <c r="A570" s="23" t="s">
        <v>241</v>
      </c>
      <c r="B570" s="35"/>
      <c r="C570" s="35"/>
    </row>
    <row r="571" spans="1:10">
      <c r="A571" s="10" t="s">
        <v>15</v>
      </c>
      <c r="B571" s="3"/>
      <c r="C571" s="3"/>
    </row>
    <row r="572" spans="1:10">
      <c r="A572" s="12" t="s">
        <v>16</v>
      </c>
      <c r="B572" s="12" t="s">
        <v>17</v>
      </c>
      <c r="C572" s="12" t="s">
        <v>18</v>
      </c>
    </row>
    <row r="575" spans="1:10">
      <c r="A575" s="1" t="s">
        <v>0</v>
      </c>
      <c r="B575" s="2"/>
      <c r="C575" s="2"/>
      <c r="D575" s="2"/>
      <c r="E575" s="2"/>
      <c r="F575" s="2"/>
      <c r="G575" s="2"/>
      <c r="H575" s="2"/>
      <c r="I575" s="2"/>
      <c r="J575" s="2"/>
    </row>
    <row r="576" spans="1:10">
      <c r="A576" s="3" t="s">
        <v>1564</v>
      </c>
      <c r="B576" s="2"/>
      <c r="C576" s="2"/>
      <c r="D576" s="2"/>
      <c r="E576" s="2"/>
      <c r="F576" s="2"/>
      <c r="G576" s="2"/>
      <c r="H576" s="2"/>
      <c r="I576" s="2"/>
      <c r="J576" s="2"/>
    </row>
    <row r="577" spans="1:10">
      <c r="A577" s="103" t="s">
        <v>0</v>
      </c>
      <c r="B577" s="103" t="s">
        <v>2</v>
      </c>
      <c r="C577" s="103" t="s">
        <v>3</v>
      </c>
      <c r="D577" s="103" t="s">
        <v>4</v>
      </c>
      <c r="E577" s="103" t="s">
        <v>5</v>
      </c>
      <c r="F577" s="105" t="s">
        <v>6</v>
      </c>
      <c r="G577" s="106"/>
      <c r="H577" s="107"/>
      <c r="I577" s="103" t="s">
        <v>7</v>
      </c>
      <c r="J577" s="103" t="s">
        <v>8</v>
      </c>
    </row>
    <row r="578" spans="1:10">
      <c r="A578" s="104"/>
      <c r="B578" s="104"/>
      <c r="C578" s="104"/>
      <c r="D578" s="104"/>
      <c r="E578" s="104"/>
      <c r="F578" s="46" t="s">
        <v>9</v>
      </c>
      <c r="G578" s="46" t="s">
        <v>10</v>
      </c>
      <c r="H578" s="46" t="s">
        <v>11</v>
      </c>
      <c r="I578" s="104"/>
      <c r="J578" s="104"/>
    </row>
    <row r="579" spans="1:10">
      <c r="A579" s="5" t="s">
        <v>1592</v>
      </c>
      <c r="B579" s="6">
        <v>44851.730824907405</v>
      </c>
      <c r="C579" s="5" t="s">
        <v>125</v>
      </c>
      <c r="D579" s="11"/>
      <c r="E579" s="8"/>
      <c r="G579" s="9">
        <v>3987</v>
      </c>
      <c r="I579" s="7" t="s">
        <v>10</v>
      </c>
      <c r="J579" s="8" t="s">
        <v>246</v>
      </c>
    </row>
    <row r="580" spans="1:10">
      <c r="A580" s="5" t="s">
        <v>1592</v>
      </c>
      <c r="B580" s="6">
        <v>44851.730824907405</v>
      </c>
      <c r="C580" s="5" t="s">
        <v>125</v>
      </c>
      <c r="D580" s="11">
        <v>567672</v>
      </c>
      <c r="E580" s="8" t="s">
        <v>47</v>
      </c>
      <c r="H580" s="9">
        <v>2088</v>
      </c>
      <c r="I580" s="5" t="s">
        <v>22</v>
      </c>
      <c r="J580" s="5" t="s">
        <v>128</v>
      </c>
    </row>
    <row r="581" spans="1:10">
      <c r="A581" s="5" t="s">
        <v>1592</v>
      </c>
      <c r="B581" s="6">
        <v>44851.730824907405</v>
      </c>
      <c r="C581" s="5" t="s">
        <v>125</v>
      </c>
      <c r="D581" s="13">
        <v>45143262028</v>
      </c>
      <c r="E581" s="8" t="s">
        <v>126</v>
      </c>
      <c r="H581" s="9">
        <v>237.6</v>
      </c>
      <c r="I581" s="5" t="s">
        <v>22</v>
      </c>
      <c r="J581" s="8" t="s">
        <v>246</v>
      </c>
    </row>
    <row r="582" spans="1:10">
      <c r="A582" s="5" t="s">
        <v>1592</v>
      </c>
      <c r="B582" s="6">
        <v>44851.730824907405</v>
      </c>
      <c r="C582" s="5" t="s">
        <v>125</v>
      </c>
      <c r="D582" s="13">
        <v>45123013896</v>
      </c>
      <c r="E582" s="8" t="s">
        <v>126</v>
      </c>
      <c r="H582" s="9">
        <v>715.89</v>
      </c>
      <c r="I582" s="5" t="s">
        <v>22</v>
      </c>
      <c r="J582" s="8" t="s">
        <v>246</v>
      </c>
    </row>
    <row r="583" spans="1:10">
      <c r="A583" s="5" t="s">
        <v>1592</v>
      </c>
      <c r="B583" s="6">
        <v>44851.730824907405</v>
      </c>
      <c r="C583" s="5" t="s">
        <v>125</v>
      </c>
      <c r="D583" s="11">
        <v>462016</v>
      </c>
      <c r="E583" s="8" t="s">
        <v>126</v>
      </c>
      <c r="H583" s="9">
        <v>28038.400000000001</v>
      </c>
      <c r="I583" s="5" t="s">
        <v>22</v>
      </c>
      <c r="J583" s="5" t="s">
        <v>127</v>
      </c>
    </row>
    <row r="584" spans="1:10">
      <c r="A584" s="5" t="s">
        <v>1592</v>
      </c>
      <c r="B584" s="6">
        <v>44851.730824907405</v>
      </c>
      <c r="C584" s="5" t="s">
        <v>125</v>
      </c>
      <c r="D584" s="11">
        <v>567552</v>
      </c>
      <c r="E584" s="8" t="s">
        <v>126</v>
      </c>
      <c r="H584" s="9">
        <v>34900</v>
      </c>
      <c r="I584" s="5" t="s">
        <v>22</v>
      </c>
      <c r="J584" s="5" t="s">
        <v>128</v>
      </c>
    </row>
    <row r="585" spans="1:10">
      <c r="A585" s="5" t="s">
        <v>1592</v>
      </c>
      <c r="B585" s="6">
        <v>44851.730824907405</v>
      </c>
      <c r="C585" s="5" t="s">
        <v>125</v>
      </c>
      <c r="D585" s="13">
        <v>45152886461</v>
      </c>
      <c r="E585" s="8" t="s">
        <v>126</v>
      </c>
      <c r="H585" s="9">
        <v>2674.56</v>
      </c>
      <c r="I585" s="5" t="s">
        <v>22</v>
      </c>
      <c r="J585" s="5" t="s">
        <v>127</v>
      </c>
    </row>
    <row r="586" spans="1:10">
      <c r="A586" s="5" t="s">
        <v>1592</v>
      </c>
      <c r="B586" s="6">
        <v>44851.730824907405</v>
      </c>
      <c r="C586" s="5" t="s">
        <v>125</v>
      </c>
      <c r="D586" s="13">
        <v>45132898420</v>
      </c>
      <c r="E586" s="8" t="s">
        <v>126</v>
      </c>
      <c r="H586" s="9">
        <v>2471.63</v>
      </c>
      <c r="I586" s="5" t="s">
        <v>22</v>
      </c>
      <c r="J586" s="5" t="s">
        <v>127</v>
      </c>
    </row>
    <row r="587" spans="1:10">
      <c r="A587" s="5" t="s">
        <v>1592</v>
      </c>
      <c r="B587" s="6">
        <v>44851.730824907405</v>
      </c>
      <c r="C587" s="5" t="s">
        <v>125</v>
      </c>
      <c r="D587" s="11">
        <v>525311</v>
      </c>
      <c r="E587" s="8" t="s">
        <v>126</v>
      </c>
      <c r="H587" s="9">
        <v>15564.8</v>
      </c>
      <c r="I587" s="5" t="s">
        <v>22</v>
      </c>
      <c r="J587" s="5" t="s">
        <v>127</v>
      </c>
    </row>
    <row r="588" spans="1:10">
      <c r="A588" s="5" t="s">
        <v>1592</v>
      </c>
      <c r="B588" s="6">
        <v>44851.730824907405</v>
      </c>
      <c r="C588" s="5" t="s">
        <v>125</v>
      </c>
      <c r="D588" s="11">
        <v>567671</v>
      </c>
      <c r="E588" s="8" t="s">
        <v>126</v>
      </c>
      <c r="H588" s="9">
        <v>43226.6</v>
      </c>
      <c r="I588" s="5" t="s">
        <v>22</v>
      </c>
      <c r="J588" s="5" t="s">
        <v>128</v>
      </c>
    </row>
    <row r="589" spans="1:10">
      <c r="A589" s="5" t="s">
        <v>1592</v>
      </c>
      <c r="B589" s="6">
        <v>44851.730824907405</v>
      </c>
      <c r="C589" s="5" t="s">
        <v>125</v>
      </c>
      <c r="D589" s="11"/>
      <c r="E589" s="8"/>
      <c r="F589" s="9">
        <v>16649.900000000001</v>
      </c>
      <c r="I589" s="7" t="s">
        <v>9</v>
      </c>
      <c r="J589" s="5" t="s">
        <v>128</v>
      </c>
    </row>
    <row r="590" spans="1:10">
      <c r="A590" s="5" t="s">
        <v>1592</v>
      </c>
      <c r="B590" s="6">
        <v>44851.730824907405</v>
      </c>
      <c r="C590" s="5" t="s">
        <v>125</v>
      </c>
      <c r="D590" s="11"/>
      <c r="E590" s="8"/>
      <c r="F590" s="9">
        <v>8425</v>
      </c>
      <c r="I590" s="7" t="s">
        <v>9</v>
      </c>
      <c r="J590" s="5" t="s">
        <v>386</v>
      </c>
    </row>
    <row r="591" spans="1:10">
      <c r="A591" s="5" t="s">
        <v>1592</v>
      </c>
      <c r="B591" s="6">
        <v>44851.730824907405</v>
      </c>
      <c r="C591" s="5" t="s">
        <v>125</v>
      </c>
      <c r="D591" s="11"/>
      <c r="E591" s="8"/>
      <c r="F591" s="9">
        <v>27217.5</v>
      </c>
      <c r="I591" s="7" t="s">
        <v>9</v>
      </c>
      <c r="J591" s="5" t="s">
        <v>297</v>
      </c>
    </row>
    <row r="592" spans="1:10">
      <c r="A592" s="5" t="s">
        <v>1592</v>
      </c>
      <c r="B592" s="6">
        <v>44851.730824907405</v>
      </c>
      <c r="C592" s="5" t="s">
        <v>125</v>
      </c>
      <c r="D592" s="11"/>
      <c r="E592" s="8"/>
      <c r="F592" s="9">
        <v>15100.2</v>
      </c>
      <c r="I592" s="7" t="s">
        <v>9</v>
      </c>
      <c r="J592" s="8" t="s">
        <v>246</v>
      </c>
    </row>
    <row r="593" spans="1:10">
      <c r="A593" s="10" t="s">
        <v>15</v>
      </c>
      <c r="B593" s="3"/>
      <c r="C593" s="3"/>
      <c r="D593" s="16">
        <f>65811.6+5568</f>
        <v>71379.600000000006</v>
      </c>
      <c r="E593" s="8"/>
      <c r="F593" s="14">
        <f>SUM(F579:G592)</f>
        <v>71379.600000000006</v>
      </c>
      <c r="H593" s="9"/>
      <c r="I593" s="7"/>
      <c r="J593" s="5"/>
    </row>
    <row r="594" spans="1:10">
      <c r="A594" s="12" t="s">
        <v>16</v>
      </c>
      <c r="B594" s="12" t="s">
        <v>17</v>
      </c>
      <c r="C594" s="12" t="s">
        <v>18</v>
      </c>
      <c r="D594" s="11"/>
      <c r="E594" s="8"/>
      <c r="H594" s="9"/>
      <c r="I594" s="7"/>
      <c r="J594" s="5"/>
    </row>
    <row r="598" spans="1:10">
      <c r="A598" s="1" t="s">
        <v>0</v>
      </c>
      <c r="B598" s="2"/>
      <c r="C598" s="2"/>
      <c r="D598" s="2"/>
      <c r="E598" s="2"/>
      <c r="F598" s="2"/>
      <c r="G598" s="2"/>
      <c r="H598" s="2"/>
      <c r="I598" s="2"/>
      <c r="J598" s="2"/>
    </row>
    <row r="599" spans="1:10">
      <c r="A599" s="3" t="s">
        <v>1603</v>
      </c>
      <c r="B599" s="2"/>
      <c r="C599" s="2"/>
      <c r="D599" s="2"/>
      <c r="E599" s="2"/>
      <c r="F599" s="2"/>
      <c r="G599" s="2"/>
      <c r="H599" s="2"/>
      <c r="I599" s="2"/>
      <c r="J599" s="2"/>
    </row>
    <row r="600" spans="1:10">
      <c r="A600" s="103" t="s">
        <v>0</v>
      </c>
      <c r="B600" s="103" t="s">
        <v>2</v>
      </c>
      <c r="C600" s="103" t="s">
        <v>3</v>
      </c>
      <c r="D600" s="103" t="s">
        <v>4</v>
      </c>
      <c r="E600" s="103" t="s">
        <v>5</v>
      </c>
      <c r="F600" s="105" t="s">
        <v>6</v>
      </c>
      <c r="G600" s="106"/>
      <c r="H600" s="107"/>
      <c r="I600" s="103" t="s">
        <v>7</v>
      </c>
      <c r="J600" s="103" t="s">
        <v>8</v>
      </c>
    </row>
    <row r="601" spans="1:10">
      <c r="A601" s="104"/>
      <c r="B601" s="104"/>
      <c r="C601" s="104"/>
      <c r="D601" s="104"/>
      <c r="E601" s="104"/>
      <c r="F601" s="46" t="s">
        <v>9</v>
      </c>
      <c r="G601" s="46" t="s">
        <v>10</v>
      </c>
      <c r="H601" s="46" t="s">
        <v>11</v>
      </c>
      <c r="I601" s="104"/>
      <c r="J601" s="104"/>
    </row>
    <row r="602" spans="1:10">
      <c r="A602" s="5" t="s">
        <v>1630</v>
      </c>
      <c r="B602" s="6">
        <v>44852.744346458334</v>
      </c>
      <c r="C602" s="5" t="s">
        <v>125</v>
      </c>
      <c r="D602" s="11">
        <v>462422</v>
      </c>
      <c r="E602" s="8" t="s">
        <v>126</v>
      </c>
      <c r="H602" s="9">
        <v>69076.7</v>
      </c>
      <c r="I602" s="5" t="s">
        <v>22</v>
      </c>
      <c r="J602" s="5" t="s">
        <v>127</v>
      </c>
    </row>
    <row r="603" spans="1:10">
      <c r="A603" s="5" t="s">
        <v>1630</v>
      </c>
      <c r="B603" s="6">
        <v>44852.744346458334</v>
      </c>
      <c r="C603" s="5" t="s">
        <v>125</v>
      </c>
      <c r="D603" s="11">
        <v>567779</v>
      </c>
      <c r="E603" s="8" t="s">
        <v>47</v>
      </c>
      <c r="H603" s="9">
        <v>2088</v>
      </c>
      <c r="I603" s="5" t="s">
        <v>22</v>
      </c>
      <c r="J603" s="5" t="s">
        <v>128</v>
      </c>
    </row>
    <row r="604" spans="1:10">
      <c r="A604" s="5" t="s">
        <v>1630</v>
      </c>
      <c r="B604" s="6">
        <v>44852.744346458334</v>
      </c>
      <c r="C604" s="5" t="s">
        <v>125</v>
      </c>
      <c r="D604" s="11">
        <v>567778</v>
      </c>
      <c r="E604" s="8" t="s">
        <v>126</v>
      </c>
      <c r="H604" s="9">
        <v>48171.5</v>
      </c>
      <c r="I604" s="5" t="s">
        <v>22</v>
      </c>
      <c r="J604" s="5" t="s">
        <v>128</v>
      </c>
    </row>
    <row r="605" spans="1:10">
      <c r="A605" s="5" t="s">
        <v>1630</v>
      </c>
      <c r="B605" s="6">
        <v>44852.744346458334</v>
      </c>
      <c r="C605" s="5" t="s">
        <v>125</v>
      </c>
      <c r="D605" s="11"/>
      <c r="E605" s="8"/>
      <c r="F605" s="9">
        <v>3175.8</v>
      </c>
      <c r="I605" s="7" t="s">
        <v>9</v>
      </c>
      <c r="J605" s="5" t="s">
        <v>128</v>
      </c>
    </row>
    <row r="606" spans="1:10">
      <c r="A606" s="5" t="s">
        <v>1630</v>
      </c>
      <c r="B606" s="6">
        <v>44852.744346458334</v>
      </c>
      <c r="C606" s="5" t="s">
        <v>125</v>
      </c>
      <c r="D606" s="11"/>
      <c r="E606" s="8"/>
      <c r="F606" s="9">
        <v>7743.5</v>
      </c>
      <c r="I606" s="7" t="s">
        <v>9</v>
      </c>
      <c r="J606" s="5" t="s">
        <v>297</v>
      </c>
    </row>
    <row r="607" spans="1:10">
      <c r="A607" s="5" t="s">
        <v>1630</v>
      </c>
      <c r="B607" s="6">
        <v>44852.744346458334</v>
      </c>
      <c r="C607" s="5" t="s">
        <v>125</v>
      </c>
      <c r="D607" s="11"/>
      <c r="E607" s="8"/>
      <c r="F607" s="9">
        <v>6244.4</v>
      </c>
      <c r="I607" s="7" t="s">
        <v>9</v>
      </c>
      <c r="J607" s="8" t="s">
        <v>246</v>
      </c>
    </row>
    <row r="608" spans="1:10">
      <c r="A608" s="10" t="s">
        <v>15</v>
      </c>
      <c r="B608" s="3"/>
      <c r="C608" s="3"/>
      <c r="D608" s="11"/>
      <c r="E608" s="8"/>
      <c r="F608" s="102">
        <f>SUM(F602:G607)</f>
        <v>17163.699999999997</v>
      </c>
      <c r="G608" s="5"/>
      <c r="H608" s="9"/>
      <c r="I608" s="5"/>
      <c r="J608" s="7"/>
    </row>
    <row r="609" spans="1:10">
      <c r="A609" s="12" t="s">
        <v>16</v>
      </c>
      <c r="B609" s="12" t="s">
        <v>17</v>
      </c>
      <c r="C609" s="12" t="s">
        <v>18</v>
      </c>
      <c r="D609" s="11"/>
      <c r="E609" s="8"/>
      <c r="F609" s="7"/>
      <c r="G609" s="5"/>
      <c r="H609" s="9"/>
      <c r="I609" s="5"/>
      <c r="J609" s="7"/>
    </row>
  </sheetData>
  <mergeCells count="312">
    <mergeCell ref="I539:I540"/>
    <mergeCell ref="J539:J540"/>
    <mergeCell ref="A539:A540"/>
    <mergeCell ref="B539:B540"/>
    <mergeCell ref="C539:C540"/>
    <mergeCell ref="D539:D540"/>
    <mergeCell ref="E539:E540"/>
    <mergeCell ref="F539:H539"/>
    <mergeCell ref="A554:A555"/>
    <mergeCell ref="B554:B555"/>
    <mergeCell ref="C554:C555"/>
    <mergeCell ref="D554:D555"/>
    <mergeCell ref="E554:E555"/>
    <mergeCell ref="F554:H554"/>
    <mergeCell ref="I554:I555"/>
    <mergeCell ref="J554:J555"/>
    <mergeCell ref="A467:A468"/>
    <mergeCell ref="B467:B468"/>
    <mergeCell ref="C467:C468"/>
    <mergeCell ref="D467:D468"/>
    <mergeCell ref="E467:E468"/>
    <mergeCell ref="F467:H467"/>
    <mergeCell ref="I467:I468"/>
    <mergeCell ref="J467:J468"/>
    <mergeCell ref="A481:A482"/>
    <mergeCell ref="B481:B482"/>
    <mergeCell ref="C481:C482"/>
    <mergeCell ref="D481:D482"/>
    <mergeCell ref="E481:E482"/>
    <mergeCell ref="F481:H481"/>
    <mergeCell ref="I481:I482"/>
    <mergeCell ref="J481:J482"/>
    <mergeCell ref="I406:I407"/>
    <mergeCell ref="J406:J407"/>
    <mergeCell ref="A406:A407"/>
    <mergeCell ref="B406:B407"/>
    <mergeCell ref="C406:C407"/>
    <mergeCell ref="D406:D407"/>
    <mergeCell ref="E406:E407"/>
    <mergeCell ref="F406:H406"/>
    <mergeCell ref="I450:I451"/>
    <mergeCell ref="J450:J451"/>
    <mergeCell ref="A450:A451"/>
    <mergeCell ref="B450:B451"/>
    <mergeCell ref="C450:C451"/>
    <mergeCell ref="D450:D451"/>
    <mergeCell ref="E450:E451"/>
    <mergeCell ref="F450:H450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I420:I421"/>
    <mergeCell ref="J420:J421"/>
    <mergeCell ref="A420:A421"/>
    <mergeCell ref="B420:B421"/>
    <mergeCell ref="C420:C421"/>
    <mergeCell ref="D420:D421"/>
    <mergeCell ref="E420:E421"/>
    <mergeCell ref="F420:H420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I306:I307"/>
    <mergeCell ref="J306:J307"/>
    <mergeCell ref="A306:A307"/>
    <mergeCell ref="B306:B307"/>
    <mergeCell ref="C306:C307"/>
    <mergeCell ref="D306:D307"/>
    <mergeCell ref="E306:E307"/>
    <mergeCell ref="F306:H306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87:H87"/>
    <mergeCell ref="I87:I88"/>
    <mergeCell ref="J87:J88"/>
    <mergeCell ref="A87:A88"/>
    <mergeCell ref="B87:B88"/>
    <mergeCell ref="C87:C88"/>
    <mergeCell ref="D87:D88"/>
    <mergeCell ref="E87:E88"/>
    <mergeCell ref="I70:I71"/>
    <mergeCell ref="J70:J71"/>
    <mergeCell ref="A70:A71"/>
    <mergeCell ref="B70:B71"/>
    <mergeCell ref="C70:C71"/>
    <mergeCell ref="D70:D71"/>
    <mergeCell ref="E70:E71"/>
    <mergeCell ref="F70:H70"/>
    <mergeCell ref="F29:H29"/>
    <mergeCell ref="I29:I30"/>
    <mergeCell ref="J29:J30"/>
    <mergeCell ref="A29:A30"/>
    <mergeCell ref="B29:B30"/>
    <mergeCell ref="C29:C30"/>
    <mergeCell ref="D29:D30"/>
    <mergeCell ref="E29:E30"/>
    <mergeCell ref="I57:I58"/>
    <mergeCell ref="J57:J58"/>
    <mergeCell ref="A57:A58"/>
    <mergeCell ref="B57:B58"/>
    <mergeCell ref="C57:C58"/>
    <mergeCell ref="D57:D58"/>
    <mergeCell ref="E57:E58"/>
    <mergeCell ref="F57:H57"/>
    <mergeCell ref="I3:I4"/>
    <mergeCell ref="J3:J4"/>
    <mergeCell ref="A3:A4"/>
    <mergeCell ref="B3:B4"/>
    <mergeCell ref="C3:C4"/>
    <mergeCell ref="D3:D4"/>
    <mergeCell ref="E3:E4"/>
    <mergeCell ref="F3:H3"/>
    <mergeCell ref="F162:H162"/>
    <mergeCell ref="I162:I163"/>
    <mergeCell ref="J162:J163"/>
    <mergeCell ref="A162:A163"/>
    <mergeCell ref="B162:B163"/>
    <mergeCell ref="C162:C163"/>
    <mergeCell ref="D162:D163"/>
    <mergeCell ref="E162:E163"/>
    <mergeCell ref="I16:I17"/>
    <mergeCell ref="J16:J17"/>
    <mergeCell ref="A16:A17"/>
    <mergeCell ref="B16:B17"/>
    <mergeCell ref="C16:C17"/>
    <mergeCell ref="D16:D17"/>
    <mergeCell ref="E16:E17"/>
    <mergeCell ref="F16:H16"/>
    <mergeCell ref="A205:A206"/>
    <mergeCell ref="B205:B206"/>
    <mergeCell ref="C205:C206"/>
    <mergeCell ref="D205:D206"/>
    <mergeCell ref="E205:E206"/>
    <mergeCell ref="F205:H205"/>
    <mergeCell ref="I205:I206"/>
    <mergeCell ref="J205:J206"/>
    <mergeCell ref="I177:I178"/>
    <mergeCell ref="J177:J178"/>
    <mergeCell ref="A177:A178"/>
    <mergeCell ref="B177:B178"/>
    <mergeCell ref="C177:C178"/>
    <mergeCell ref="D177:D178"/>
    <mergeCell ref="E177:E178"/>
    <mergeCell ref="F177:H177"/>
    <mergeCell ref="F190:H190"/>
    <mergeCell ref="I190:I191"/>
    <mergeCell ref="J190:J191"/>
    <mergeCell ref="A190:A191"/>
    <mergeCell ref="B190:B191"/>
    <mergeCell ref="C190:C191"/>
    <mergeCell ref="D190:D191"/>
    <mergeCell ref="E190:E191"/>
    <mergeCell ref="A214:A215"/>
    <mergeCell ref="B214:B215"/>
    <mergeCell ref="C214:C215"/>
    <mergeCell ref="D214:D215"/>
    <mergeCell ref="E214:E215"/>
    <mergeCell ref="F214:H214"/>
    <mergeCell ref="I214:I215"/>
    <mergeCell ref="J214:J215"/>
    <mergeCell ref="I266:I267"/>
    <mergeCell ref="J266:J267"/>
    <mergeCell ref="A266:A267"/>
    <mergeCell ref="B266:B267"/>
    <mergeCell ref="C266:C267"/>
    <mergeCell ref="D266:D267"/>
    <mergeCell ref="E266:E267"/>
    <mergeCell ref="F266:H266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I281:I282"/>
    <mergeCell ref="J281:J282"/>
    <mergeCell ref="A281:A282"/>
    <mergeCell ref="B281:B282"/>
    <mergeCell ref="C281:C282"/>
    <mergeCell ref="D281:D282"/>
    <mergeCell ref="E281:E282"/>
    <mergeCell ref="F281:H281"/>
    <mergeCell ref="I358:I359"/>
    <mergeCell ref="J358:J359"/>
    <mergeCell ref="A358:A359"/>
    <mergeCell ref="B358:B359"/>
    <mergeCell ref="C358:C359"/>
    <mergeCell ref="D358:D359"/>
    <mergeCell ref="E358:E359"/>
    <mergeCell ref="F358:H358"/>
    <mergeCell ref="I343:I344"/>
    <mergeCell ref="J343:J344"/>
    <mergeCell ref="A343:A344"/>
    <mergeCell ref="B343:B344"/>
    <mergeCell ref="C343:C344"/>
    <mergeCell ref="D343:D344"/>
    <mergeCell ref="E343:E344"/>
    <mergeCell ref="F343:H343"/>
    <mergeCell ref="I521:I522"/>
    <mergeCell ref="J521:J522"/>
    <mergeCell ref="A521:A522"/>
    <mergeCell ref="B521:B522"/>
    <mergeCell ref="C521:C522"/>
    <mergeCell ref="D521:D522"/>
    <mergeCell ref="E521:E522"/>
    <mergeCell ref="F521:H521"/>
    <mergeCell ref="I490:I491"/>
    <mergeCell ref="J490:J491"/>
    <mergeCell ref="A490:A491"/>
    <mergeCell ref="B490:B491"/>
    <mergeCell ref="C490:C491"/>
    <mergeCell ref="D490:D491"/>
    <mergeCell ref="E490:E491"/>
    <mergeCell ref="F490:H490"/>
    <mergeCell ref="A510:A511"/>
    <mergeCell ref="B510:B511"/>
    <mergeCell ref="C510:C511"/>
    <mergeCell ref="D510:D511"/>
    <mergeCell ref="E510:E511"/>
    <mergeCell ref="F510:H510"/>
    <mergeCell ref="I510:I511"/>
    <mergeCell ref="J510:J511"/>
    <mergeCell ref="A568:A569"/>
    <mergeCell ref="B568:B569"/>
    <mergeCell ref="C568:C569"/>
    <mergeCell ref="D568:D569"/>
    <mergeCell ref="E568:E569"/>
    <mergeCell ref="F568:H568"/>
    <mergeCell ref="I568:I569"/>
    <mergeCell ref="J568:J569"/>
    <mergeCell ref="I600:I601"/>
    <mergeCell ref="J600:J601"/>
    <mergeCell ref="A600:A601"/>
    <mergeCell ref="B600:B601"/>
    <mergeCell ref="C600:C601"/>
    <mergeCell ref="D600:D601"/>
    <mergeCell ref="E600:E601"/>
    <mergeCell ref="F600:H600"/>
    <mergeCell ref="A577:A578"/>
    <mergeCell ref="B577:B578"/>
    <mergeCell ref="C577:C578"/>
    <mergeCell ref="D577:D578"/>
    <mergeCell ref="E577:E578"/>
    <mergeCell ref="F577:H577"/>
    <mergeCell ref="I577:I578"/>
    <mergeCell ref="J577:J57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56860-74DC-40B8-B41D-5F6B06FC77AD}">
  <sheetPr>
    <tabColor theme="9"/>
  </sheetPr>
  <dimension ref="A1:J392"/>
  <sheetViews>
    <sheetView topLeftCell="A383" workbookViewId="0">
      <selection activeCell="E383" sqref="E383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8554687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129</v>
      </c>
      <c r="B5" s="6">
        <v>44805.772136296298</v>
      </c>
      <c r="C5" s="5" t="s">
        <v>130</v>
      </c>
      <c r="D5" s="11"/>
      <c r="E5" s="8"/>
      <c r="F5" s="9">
        <v>8336.84</v>
      </c>
      <c r="I5" s="7" t="s">
        <v>9</v>
      </c>
      <c r="J5" s="5" t="s">
        <v>130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111734586</v>
      </c>
      <c r="E7" s="21">
        <v>111734733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247</v>
      </c>
      <c r="B14" s="6">
        <v>44806.779744872685</v>
      </c>
      <c r="C14" s="5" t="s">
        <v>130</v>
      </c>
      <c r="D14" s="11"/>
      <c r="E14" s="8"/>
      <c r="F14" s="9">
        <v>6022.12</v>
      </c>
      <c r="I14" s="7" t="s">
        <v>9</v>
      </c>
      <c r="J14" s="5" t="s">
        <v>130</v>
      </c>
    </row>
    <row r="15" spans="1:10">
      <c r="A15" s="10" t="s">
        <v>15</v>
      </c>
      <c r="B15" s="3"/>
      <c r="C15" s="3"/>
      <c r="D15" s="11"/>
      <c r="E15" s="8"/>
      <c r="G15" s="9"/>
      <c r="I15" s="7"/>
      <c r="J15" s="8"/>
    </row>
    <row r="16" spans="1:10" ht="15.75">
      <c r="A16" s="12" t="s">
        <v>16</v>
      </c>
      <c r="B16" s="12" t="s">
        <v>17</v>
      </c>
      <c r="C16" s="12" t="s">
        <v>18</v>
      </c>
      <c r="D16" s="20">
        <v>111734590</v>
      </c>
      <c r="E16" s="21">
        <v>111734734</v>
      </c>
      <c r="H16" s="9"/>
      <c r="I16" s="7"/>
      <c r="J16" s="8"/>
    </row>
    <row r="17" spans="1:10">
      <c r="A17" s="5"/>
      <c r="B17" s="6"/>
      <c r="C17" s="5"/>
      <c r="D17" s="11"/>
      <c r="E17" s="8"/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159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3" t="s">
        <v>0</v>
      </c>
      <c r="B21" s="103" t="s">
        <v>2</v>
      </c>
      <c r="C21" s="103" t="s">
        <v>3</v>
      </c>
      <c r="D21" s="103" t="s">
        <v>4</v>
      </c>
      <c r="E21" s="103" t="s">
        <v>5</v>
      </c>
      <c r="F21" s="105" t="s">
        <v>6</v>
      </c>
      <c r="G21" s="106"/>
      <c r="H21" s="107"/>
      <c r="I21" s="103" t="s">
        <v>7</v>
      </c>
      <c r="J21" s="103" t="s">
        <v>8</v>
      </c>
    </row>
    <row r="22" spans="1:10">
      <c r="A22" s="104"/>
      <c r="B22" s="104"/>
      <c r="C22" s="104"/>
      <c r="D22" s="104"/>
      <c r="E22" s="104"/>
      <c r="F22" s="4" t="s">
        <v>9</v>
      </c>
      <c r="G22" s="4" t="s">
        <v>10</v>
      </c>
      <c r="H22" s="4" t="s">
        <v>11</v>
      </c>
      <c r="I22" s="104"/>
      <c r="J22" s="104"/>
    </row>
    <row r="23" spans="1:10">
      <c r="A23" s="5" t="s">
        <v>248</v>
      </c>
      <c r="B23" s="6">
        <v>44807.522315648152</v>
      </c>
      <c r="C23" s="5" t="s">
        <v>130</v>
      </c>
      <c r="D23" s="11"/>
      <c r="E23" s="8"/>
      <c r="F23" s="9">
        <v>4555.58</v>
      </c>
      <c r="I23" s="7" t="s">
        <v>9</v>
      </c>
      <c r="J23" s="5" t="s">
        <v>130</v>
      </c>
    </row>
    <row r="24" spans="1:10">
      <c r="A24" s="10" t="s">
        <v>15</v>
      </c>
      <c r="B24" s="3"/>
      <c r="C24" s="3"/>
      <c r="D24" s="11"/>
      <c r="E24" s="8"/>
      <c r="G24" s="9"/>
      <c r="I24" s="7"/>
      <c r="J24" s="8"/>
    </row>
    <row r="25" spans="1:10" ht="15.75">
      <c r="A25" s="12" t="s">
        <v>16</v>
      </c>
      <c r="B25" s="12" t="s">
        <v>17</v>
      </c>
      <c r="C25" s="12" t="s">
        <v>18</v>
      </c>
      <c r="D25" s="20">
        <v>111764755</v>
      </c>
      <c r="E25" s="21">
        <v>111764934</v>
      </c>
      <c r="H25" s="9"/>
      <c r="I25" s="7"/>
      <c r="J25" s="8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260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27" t="s">
        <v>0</v>
      </c>
      <c r="B30" s="27" t="s">
        <v>2</v>
      </c>
      <c r="C30" s="27" t="s">
        <v>3</v>
      </c>
      <c r="D30" s="27" t="s">
        <v>4</v>
      </c>
      <c r="E30" s="27" t="s">
        <v>5</v>
      </c>
      <c r="F30" s="29" t="s">
        <v>6</v>
      </c>
      <c r="G30" s="30"/>
      <c r="H30" s="31"/>
      <c r="I30" s="27" t="s">
        <v>7</v>
      </c>
      <c r="J30" s="27" t="s">
        <v>8</v>
      </c>
    </row>
    <row r="31" spans="1:10">
      <c r="A31" s="28"/>
      <c r="B31" s="28"/>
      <c r="C31" s="28"/>
      <c r="D31" s="28"/>
      <c r="E31" s="28"/>
      <c r="F31" s="4" t="s">
        <v>9</v>
      </c>
      <c r="G31" s="4" t="s">
        <v>10</v>
      </c>
      <c r="H31" s="4" t="s">
        <v>11</v>
      </c>
      <c r="I31" s="28"/>
      <c r="J31" s="28"/>
    </row>
    <row r="32" spans="1:10">
      <c r="A32" s="5" t="s">
        <v>298</v>
      </c>
      <c r="B32" s="6">
        <v>44809.775278969908</v>
      </c>
      <c r="C32" s="5" t="s">
        <v>130</v>
      </c>
      <c r="D32" s="11"/>
      <c r="E32" s="8"/>
      <c r="F32" s="9">
        <v>8588.27</v>
      </c>
      <c r="I32" s="7" t="s">
        <v>9</v>
      </c>
      <c r="J32" s="5" t="s">
        <v>130</v>
      </c>
    </row>
    <row r="33" spans="1:10">
      <c r="A33" s="10" t="s">
        <v>15</v>
      </c>
      <c r="B33" s="3"/>
      <c r="C33" s="3"/>
      <c r="D33" s="11"/>
      <c r="E33" s="8"/>
      <c r="H33" s="9"/>
      <c r="I33" s="7"/>
      <c r="J33" s="5"/>
    </row>
    <row r="34" spans="1:10" ht="15.75">
      <c r="A34" s="12" t="s">
        <v>16</v>
      </c>
      <c r="B34" s="12" t="s">
        <v>17</v>
      </c>
      <c r="C34" s="12" t="s">
        <v>18</v>
      </c>
      <c r="D34" s="20">
        <v>111766499</v>
      </c>
      <c r="E34" s="21">
        <v>111766688</v>
      </c>
      <c r="H34" s="9"/>
      <c r="I34" s="7"/>
      <c r="J34" s="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312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3" t="s">
        <v>0</v>
      </c>
      <c r="B39" s="103" t="s">
        <v>2</v>
      </c>
      <c r="C39" s="103" t="s">
        <v>3</v>
      </c>
      <c r="D39" s="103" t="s">
        <v>4</v>
      </c>
      <c r="E39" s="103" t="s">
        <v>5</v>
      </c>
      <c r="F39" s="105" t="s">
        <v>6</v>
      </c>
      <c r="G39" s="106"/>
      <c r="H39" s="107"/>
      <c r="I39" s="103" t="s">
        <v>7</v>
      </c>
      <c r="J39" s="103" t="s">
        <v>8</v>
      </c>
    </row>
    <row r="40" spans="1:10">
      <c r="A40" s="104"/>
      <c r="B40" s="104"/>
      <c r="C40" s="104"/>
      <c r="D40" s="104"/>
      <c r="E40" s="104"/>
      <c r="F40" s="46" t="s">
        <v>9</v>
      </c>
      <c r="G40" s="46" t="s">
        <v>10</v>
      </c>
      <c r="H40" s="46" t="s">
        <v>11</v>
      </c>
      <c r="I40" s="104"/>
      <c r="J40" s="104"/>
    </row>
    <row r="41" spans="1:10">
      <c r="A41" s="5" t="s">
        <v>342</v>
      </c>
      <c r="B41" s="6">
        <v>44810.774807719907</v>
      </c>
      <c r="C41" s="5" t="s">
        <v>130</v>
      </c>
      <c r="D41" s="11"/>
      <c r="E41" s="8"/>
      <c r="F41" s="9">
        <v>8849.5499999999993</v>
      </c>
      <c r="I41" s="7" t="s">
        <v>9</v>
      </c>
      <c r="J41" s="5" t="s">
        <v>130</v>
      </c>
    </row>
    <row r="42" spans="1:10">
      <c r="A42" s="10" t="s">
        <v>15</v>
      </c>
      <c r="B42" s="3"/>
      <c r="C42" s="3"/>
      <c r="D42" s="11"/>
      <c r="E42" s="8"/>
      <c r="F42" s="9"/>
      <c r="I42" s="7"/>
      <c r="J42" s="5"/>
    </row>
    <row r="43" spans="1:10" ht="15.75">
      <c r="A43" s="12" t="s">
        <v>16</v>
      </c>
      <c r="B43" s="12" t="s">
        <v>17</v>
      </c>
      <c r="C43" s="12" t="s">
        <v>18</v>
      </c>
      <c r="D43" s="20">
        <v>111768170</v>
      </c>
      <c r="E43" s="21">
        <v>111768327</v>
      </c>
      <c r="F43" s="9"/>
      <c r="I43" s="7"/>
      <c r="J43" s="5"/>
    </row>
    <row r="46" spans="1:10">
      <c r="A46" s="1" t="s">
        <v>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3" t="s">
        <v>357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103" t="s">
        <v>0</v>
      </c>
      <c r="B48" s="103" t="s">
        <v>2</v>
      </c>
      <c r="C48" s="103" t="s">
        <v>3</v>
      </c>
      <c r="D48" s="103" t="s">
        <v>4</v>
      </c>
      <c r="E48" s="103" t="s">
        <v>5</v>
      </c>
      <c r="F48" s="105" t="s">
        <v>6</v>
      </c>
      <c r="G48" s="106"/>
      <c r="H48" s="107"/>
      <c r="I48" s="103" t="s">
        <v>7</v>
      </c>
      <c r="J48" s="103" t="s">
        <v>8</v>
      </c>
    </row>
    <row r="49" spans="1:10">
      <c r="A49" s="104"/>
      <c r="B49" s="104"/>
      <c r="C49" s="104"/>
      <c r="D49" s="104"/>
      <c r="E49" s="104"/>
      <c r="F49" s="46" t="s">
        <v>9</v>
      </c>
      <c r="G49" s="46" t="s">
        <v>10</v>
      </c>
      <c r="H49" s="46" t="s">
        <v>11</v>
      </c>
      <c r="I49" s="104"/>
      <c r="J49" s="104"/>
    </row>
    <row r="50" spans="1:10">
      <c r="A50" s="5" t="s">
        <v>387</v>
      </c>
      <c r="B50" s="6">
        <v>44811.776567407411</v>
      </c>
      <c r="C50" s="5" t="s">
        <v>388</v>
      </c>
      <c r="D50" s="11"/>
      <c r="E50" s="8"/>
      <c r="F50" s="9">
        <v>9373.52</v>
      </c>
      <c r="I50" s="7" t="s">
        <v>9</v>
      </c>
      <c r="J50" s="5" t="s">
        <v>130</v>
      </c>
    </row>
    <row r="51" spans="1:10">
      <c r="A51" s="10" t="s">
        <v>15</v>
      </c>
      <c r="B51" s="3"/>
      <c r="C51" s="3"/>
      <c r="D51" s="11"/>
      <c r="E51" s="8"/>
      <c r="H51" s="9"/>
      <c r="I51" s="7"/>
      <c r="J51" s="8"/>
    </row>
    <row r="52" spans="1:10" ht="15.75">
      <c r="A52" s="12" t="s">
        <v>16</v>
      </c>
      <c r="B52" s="12" t="s">
        <v>17</v>
      </c>
      <c r="C52" s="12" t="s">
        <v>18</v>
      </c>
      <c r="D52" s="20">
        <v>111784088</v>
      </c>
      <c r="E52" s="21">
        <v>111784123</v>
      </c>
      <c r="H52" s="9"/>
      <c r="I52" s="7"/>
      <c r="J52" s="8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399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3" t="s">
        <v>0</v>
      </c>
      <c r="B57" s="103" t="s">
        <v>2</v>
      </c>
      <c r="C57" s="103" t="s">
        <v>3</v>
      </c>
      <c r="D57" s="103" t="s">
        <v>4</v>
      </c>
      <c r="E57" s="103" t="s">
        <v>5</v>
      </c>
      <c r="F57" s="105" t="s">
        <v>6</v>
      </c>
      <c r="G57" s="106"/>
      <c r="H57" s="107"/>
      <c r="I57" s="103" t="s">
        <v>7</v>
      </c>
      <c r="J57" s="103" t="s">
        <v>8</v>
      </c>
    </row>
    <row r="58" spans="1:10">
      <c r="A58" s="104"/>
      <c r="B58" s="104"/>
      <c r="C58" s="104"/>
      <c r="D58" s="104"/>
      <c r="E58" s="104"/>
      <c r="F58" s="46" t="s">
        <v>9</v>
      </c>
      <c r="G58" s="46" t="s">
        <v>10</v>
      </c>
      <c r="H58" s="46" t="s">
        <v>11</v>
      </c>
      <c r="I58" s="104"/>
      <c r="J58" s="104"/>
    </row>
    <row r="59" spans="1:10">
      <c r="A59" s="5" t="s">
        <v>428</v>
      </c>
      <c r="B59" s="6">
        <v>44812.77172449074</v>
      </c>
      <c r="C59" s="5" t="s">
        <v>130</v>
      </c>
      <c r="D59" s="11"/>
      <c r="E59" s="8"/>
      <c r="F59" s="9">
        <v>6717.42</v>
      </c>
      <c r="I59" s="7" t="s">
        <v>9</v>
      </c>
      <c r="J59" s="5" t="s">
        <v>130</v>
      </c>
    </row>
    <row r="60" spans="1:10">
      <c r="A60" s="5" t="s">
        <v>428</v>
      </c>
      <c r="B60" s="6">
        <v>44812.77172449074</v>
      </c>
      <c r="C60" s="5" t="s">
        <v>130</v>
      </c>
      <c r="D60" s="11"/>
      <c r="E60" s="8"/>
      <c r="H60" s="9">
        <v>34</v>
      </c>
      <c r="I60" s="5" t="s">
        <v>33</v>
      </c>
      <c r="J60" s="5" t="s">
        <v>130</v>
      </c>
    </row>
    <row r="61" spans="1:10">
      <c r="A61" s="10" t="s">
        <v>15</v>
      </c>
      <c r="B61" s="3"/>
      <c r="C61" s="3"/>
      <c r="D61" s="11"/>
      <c r="E61" s="8"/>
      <c r="H61" s="9"/>
      <c r="I61" s="7"/>
      <c r="J61" s="5"/>
    </row>
    <row r="62" spans="1:10" ht="15.75">
      <c r="A62" s="12" t="s">
        <v>16</v>
      </c>
      <c r="B62" s="12" t="s">
        <v>17</v>
      </c>
      <c r="C62" s="12" t="s">
        <v>18</v>
      </c>
      <c r="D62" s="20">
        <v>111794537</v>
      </c>
      <c r="E62" s="21">
        <v>111794724</v>
      </c>
      <c r="H62" s="9"/>
      <c r="I62" s="7"/>
      <c r="J62" s="5"/>
    </row>
    <row r="65" spans="1:10">
      <c r="A65" s="1" t="s">
        <v>0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3" t="s">
        <v>441</v>
      </c>
      <c r="B66" s="2"/>
      <c r="C66" s="2"/>
      <c r="D66" s="2"/>
      <c r="E66" s="2"/>
      <c r="F66" s="2"/>
      <c r="G66" s="2"/>
      <c r="H66" s="2"/>
      <c r="I66" s="2"/>
      <c r="J66" s="2"/>
    </row>
    <row r="67" spans="1:10">
      <c r="A67" s="103" t="s">
        <v>0</v>
      </c>
      <c r="B67" s="103" t="s">
        <v>2</v>
      </c>
      <c r="C67" s="103" t="s">
        <v>3</v>
      </c>
      <c r="D67" s="103" t="s">
        <v>4</v>
      </c>
      <c r="E67" s="103" t="s">
        <v>5</v>
      </c>
      <c r="F67" s="105" t="s">
        <v>6</v>
      </c>
      <c r="G67" s="106"/>
      <c r="H67" s="107"/>
      <c r="I67" s="103" t="s">
        <v>7</v>
      </c>
      <c r="J67" s="103" t="s">
        <v>8</v>
      </c>
    </row>
    <row r="68" spans="1:10">
      <c r="A68" s="104"/>
      <c r="B68" s="104"/>
      <c r="C68" s="104"/>
      <c r="D68" s="104"/>
      <c r="E68" s="104"/>
      <c r="F68" s="46" t="s">
        <v>9</v>
      </c>
      <c r="G68" s="46" t="s">
        <v>10</v>
      </c>
      <c r="H68" s="46" t="s">
        <v>11</v>
      </c>
      <c r="I68" s="104"/>
      <c r="J68" s="104"/>
    </row>
    <row r="69" spans="1:10">
      <c r="A69" s="5" t="s">
        <v>490</v>
      </c>
      <c r="B69" s="6">
        <v>44813.770879942131</v>
      </c>
      <c r="C69" s="5" t="s">
        <v>130</v>
      </c>
      <c r="D69" s="11"/>
      <c r="E69" s="8"/>
      <c r="F69" s="9">
        <v>6843.63</v>
      </c>
      <c r="I69" s="7" t="s">
        <v>9</v>
      </c>
      <c r="J69" s="5" t="s">
        <v>130</v>
      </c>
    </row>
    <row r="70" spans="1:10">
      <c r="A70" s="10" t="s">
        <v>15</v>
      </c>
      <c r="B70" s="3"/>
      <c r="C70" s="3"/>
      <c r="D70" s="11"/>
      <c r="E70" s="8"/>
      <c r="F70" s="9"/>
      <c r="I70" s="7"/>
      <c r="J70" s="8"/>
    </row>
    <row r="71" spans="1:10" ht="15.75">
      <c r="A71" s="12" t="s">
        <v>16</v>
      </c>
      <c r="B71" s="12" t="s">
        <v>17</v>
      </c>
      <c r="C71" s="12" t="s">
        <v>18</v>
      </c>
      <c r="D71" s="20">
        <v>111802878</v>
      </c>
      <c r="E71" s="21">
        <v>111803207</v>
      </c>
      <c r="I71" s="7"/>
      <c r="J71" s="8"/>
    </row>
    <row r="72" spans="1:10" ht="15.75">
      <c r="A72" s="5"/>
      <c r="B72" s="6"/>
      <c r="C72" s="5"/>
      <c r="D72" s="57" t="s">
        <v>499</v>
      </c>
      <c r="E72" s="8"/>
      <c r="F72" s="9"/>
      <c r="I72" s="7"/>
      <c r="J72" s="8"/>
    </row>
    <row r="73" spans="1:10">
      <c r="A73" s="5"/>
      <c r="B73" s="6"/>
      <c r="C73" s="5"/>
      <c r="D73" s="11"/>
      <c r="E73" s="8"/>
      <c r="F73" s="9"/>
      <c r="I73" s="7"/>
      <c r="J73" s="8"/>
    </row>
    <row r="74" spans="1:10">
      <c r="A74" s="1" t="s">
        <v>0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3" t="s">
        <v>437</v>
      </c>
      <c r="B75" s="2"/>
      <c r="C75" s="2"/>
      <c r="D75" s="2"/>
      <c r="E75" s="2"/>
      <c r="F75" s="2"/>
      <c r="G75" s="2"/>
      <c r="H75" s="2"/>
      <c r="I75" s="2"/>
      <c r="J75" s="2"/>
    </row>
    <row r="76" spans="1:10">
      <c r="A76" s="103" t="s">
        <v>0</v>
      </c>
      <c r="B76" s="103" t="s">
        <v>2</v>
      </c>
      <c r="C76" s="103" t="s">
        <v>3</v>
      </c>
      <c r="D76" s="103" t="s">
        <v>4</v>
      </c>
      <c r="E76" s="103" t="s">
        <v>5</v>
      </c>
      <c r="F76" s="105" t="s">
        <v>6</v>
      </c>
      <c r="G76" s="106"/>
      <c r="H76" s="107"/>
      <c r="I76" s="103" t="s">
        <v>7</v>
      </c>
      <c r="J76" s="103" t="s">
        <v>8</v>
      </c>
    </row>
    <row r="77" spans="1:10">
      <c r="A77" s="104"/>
      <c r="B77" s="104"/>
      <c r="C77" s="104"/>
      <c r="D77" s="104"/>
      <c r="E77" s="104"/>
      <c r="F77" s="46" t="s">
        <v>9</v>
      </c>
      <c r="G77" s="46" t="s">
        <v>10</v>
      </c>
      <c r="H77" s="46" t="s">
        <v>11</v>
      </c>
      <c r="I77" s="104"/>
      <c r="J77" s="104"/>
    </row>
    <row r="78" spans="1:10">
      <c r="A78" s="5" t="s">
        <v>491</v>
      </c>
      <c r="B78" s="6">
        <v>44814.548408460651</v>
      </c>
      <c r="C78" s="5" t="s">
        <v>130</v>
      </c>
      <c r="D78" s="11"/>
      <c r="E78" s="8"/>
      <c r="F78" s="9">
        <v>7735.56</v>
      </c>
      <c r="I78" s="7" t="s">
        <v>9</v>
      </c>
      <c r="J78" s="5" t="s">
        <v>130</v>
      </c>
    </row>
    <row r="79" spans="1:10">
      <c r="A79" s="10" t="s">
        <v>15</v>
      </c>
      <c r="B79" s="3"/>
      <c r="C79" s="3"/>
      <c r="D79" s="60">
        <f>6739.1-7735.56</f>
        <v>-996.46</v>
      </c>
      <c r="E79" s="8"/>
      <c r="H79" s="9"/>
      <c r="I79" s="5"/>
      <c r="J79" s="5"/>
    </row>
    <row r="80" spans="1:10" ht="15.75">
      <c r="A80" s="12" t="s">
        <v>16</v>
      </c>
      <c r="B80" s="12" t="s">
        <v>17</v>
      </c>
      <c r="C80" s="12" t="s">
        <v>18</v>
      </c>
      <c r="D80" s="20">
        <v>111802880</v>
      </c>
      <c r="E80" s="21">
        <v>111803274</v>
      </c>
      <c r="H80" s="9"/>
      <c r="I80" s="5"/>
      <c r="J80" s="5"/>
    </row>
    <row r="96" spans="1:10">
      <c r="A96" s="1" t="s">
        <v>0</v>
      </c>
      <c r="B96" s="2"/>
      <c r="C96" s="2"/>
      <c r="D96" s="2"/>
      <c r="E96" s="2"/>
      <c r="F96" s="2"/>
      <c r="G96" s="2"/>
      <c r="H96" s="2"/>
      <c r="I96" s="2"/>
      <c r="J96" s="2"/>
    </row>
    <row r="97" spans="1:10">
      <c r="A97" s="3" t="s">
        <v>504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103" t="s">
        <v>0</v>
      </c>
      <c r="B98" s="103" t="s">
        <v>2</v>
      </c>
      <c r="C98" s="103" t="s">
        <v>3</v>
      </c>
      <c r="D98" s="103" t="s">
        <v>4</v>
      </c>
      <c r="E98" s="103" t="s">
        <v>5</v>
      </c>
      <c r="F98" s="105" t="s">
        <v>6</v>
      </c>
      <c r="G98" s="106"/>
      <c r="H98" s="107"/>
      <c r="I98" s="103" t="s">
        <v>7</v>
      </c>
      <c r="J98" s="103" t="s">
        <v>8</v>
      </c>
    </row>
    <row r="99" spans="1:10">
      <c r="A99" s="104"/>
      <c r="B99" s="104"/>
      <c r="C99" s="104"/>
      <c r="D99" s="104"/>
      <c r="E99" s="104"/>
      <c r="F99" s="46" t="s">
        <v>9</v>
      </c>
      <c r="G99" s="46" t="s">
        <v>10</v>
      </c>
      <c r="H99" s="46" t="s">
        <v>11</v>
      </c>
      <c r="I99" s="104"/>
      <c r="J99" s="104"/>
    </row>
    <row r="100" spans="1:10">
      <c r="A100" s="5" t="s">
        <v>534</v>
      </c>
      <c r="B100" s="6">
        <v>44816.796278657406</v>
      </c>
      <c r="C100" s="5" t="s">
        <v>130</v>
      </c>
      <c r="D100" s="11"/>
      <c r="E100" s="8"/>
      <c r="F100" s="9">
        <v>8336.75</v>
      </c>
      <c r="I100" s="7" t="s">
        <v>9</v>
      </c>
      <c r="J100" s="5" t="s">
        <v>130</v>
      </c>
    </row>
    <row r="101" spans="1:10">
      <c r="A101" s="10" t="s">
        <v>15</v>
      </c>
      <c r="B101" s="3"/>
      <c r="C101" s="3"/>
      <c r="D101" s="11"/>
      <c r="E101" s="8"/>
      <c r="H101" s="9"/>
      <c r="I101" s="7"/>
      <c r="J101" s="8"/>
    </row>
    <row r="102" spans="1:10" ht="15.75">
      <c r="A102" s="12" t="s">
        <v>16</v>
      </c>
      <c r="B102" s="12" t="s">
        <v>17</v>
      </c>
      <c r="C102" s="12" t="s">
        <v>18</v>
      </c>
      <c r="D102" s="20">
        <v>111806225</v>
      </c>
      <c r="E102" s="21">
        <v>111806312</v>
      </c>
      <c r="H102" s="9"/>
      <c r="I102" s="7"/>
      <c r="J102" s="8"/>
    </row>
    <row r="105" spans="1:10">
      <c r="A105" s="1" t="s">
        <v>0</v>
      </c>
      <c r="B105" s="2"/>
      <c r="C105" s="2"/>
      <c r="D105" s="2"/>
      <c r="E105" s="2"/>
      <c r="F105" s="2"/>
      <c r="G105" s="2"/>
      <c r="H105" s="2"/>
      <c r="I105" s="2"/>
      <c r="J105" s="2"/>
    </row>
    <row r="106" spans="1:10">
      <c r="A106" s="3" t="s">
        <v>542</v>
      </c>
      <c r="B106" s="2"/>
      <c r="C106" s="2"/>
      <c r="D106" s="2"/>
      <c r="E106" s="2"/>
      <c r="F106" s="2"/>
      <c r="G106" s="2"/>
      <c r="H106" s="2"/>
      <c r="I106" s="2"/>
      <c r="J106" s="2"/>
    </row>
    <row r="107" spans="1:10">
      <c r="A107" s="103" t="s">
        <v>0</v>
      </c>
      <c r="B107" s="103" t="s">
        <v>2</v>
      </c>
      <c r="C107" s="103" t="s">
        <v>3</v>
      </c>
      <c r="D107" s="103" t="s">
        <v>4</v>
      </c>
      <c r="E107" s="103" t="s">
        <v>5</v>
      </c>
      <c r="F107" s="105" t="s">
        <v>6</v>
      </c>
      <c r="G107" s="106"/>
      <c r="H107" s="107"/>
      <c r="I107" s="103" t="s">
        <v>7</v>
      </c>
      <c r="J107" s="103" t="s">
        <v>8</v>
      </c>
    </row>
    <row r="108" spans="1:10">
      <c r="A108" s="104"/>
      <c r="B108" s="104"/>
      <c r="C108" s="104"/>
      <c r="D108" s="104"/>
      <c r="E108" s="104"/>
      <c r="F108" s="46" t="s">
        <v>9</v>
      </c>
      <c r="G108" s="46" t="s">
        <v>10</v>
      </c>
      <c r="H108" s="46" t="s">
        <v>11</v>
      </c>
      <c r="I108" s="104"/>
      <c r="J108" s="104"/>
    </row>
    <row r="109" spans="1:10">
      <c r="A109" s="5" t="s">
        <v>568</v>
      </c>
      <c r="B109" s="6">
        <v>44817.813332210651</v>
      </c>
      <c r="C109" s="5" t="s">
        <v>130</v>
      </c>
      <c r="D109" s="11"/>
      <c r="E109" s="8"/>
      <c r="F109" s="9">
        <v>9753.65</v>
      </c>
      <c r="I109" s="7" t="s">
        <v>9</v>
      </c>
      <c r="J109" s="5" t="s">
        <v>130</v>
      </c>
    </row>
    <row r="110" spans="1:10">
      <c r="A110" s="5" t="s">
        <v>568</v>
      </c>
      <c r="B110" s="6">
        <v>44817.813332210651</v>
      </c>
      <c r="C110" s="5" t="s">
        <v>130</v>
      </c>
      <c r="D110" s="11"/>
      <c r="E110" s="8"/>
      <c r="H110" s="9">
        <v>41</v>
      </c>
      <c r="I110" s="5" t="s">
        <v>33</v>
      </c>
      <c r="J110" s="5" t="s">
        <v>130</v>
      </c>
    </row>
    <row r="111" spans="1:10">
      <c r="A111" s="10" t="s">
        <v>15</v>
      </c>
      <c r="B111" s="3"/>
      <c r="C111" s="3"/>
      <c r="D111" s="11"/>
      <c r="E111" s="8"/>
      <c r="H111" s="9"/>
      <c r="I111" s="5"/>
      <c r="J111" s="5"/>
    </row>
    <row r="112" spans="1:10" ht="15.75">
      <c r="A112" s="12" t="s">
        <v>16</v>
      </c>
      <c r="B112" s="12" t="s">
        <v>17</v>
      </c>
      <c r="C112" s="12" t="s">
        <v>18</v>
      </c>
      <c r="D112" s="20">
        <v>111808255</v>
      </c>
      <c r="E112" s="21">
        <v>111808337</v>
      </c>
      <c r="H112" s="9"/>
      <c r="I112" s="5"/>
      <c r="J112" s="5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573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3" t="s">
        <v>0</v>
      </c>
      <c r="B117" s="103" t="s">
        <v>2</v>
      </c>
      <c r="C117" s="103" t="s">
        <v>3</v>
      </c>
      <c r="D117" s="103" t="s">
        <v>4</v>
      </c>
      <c r="E117" s="103" t="s">
        <v>5</v>
      </c>
      <c r="F117" s="105" t="s">
        <v>6</v>
      </c>
      <c r="G117" s="106"/>
      <c r="H117" s="107"/>
      <c r="I117" s="103" t="s">
        <v>7</v>
      </c>
      <c r="J117" s="103" t="s">
        <v>8</v>
      </c>
    </row>
    <row r="118" spans="1:10">
      <c r="A118" s="104"/>
      <c r="B118" s="104"/>
      <c r="C118" s="104"/>
      <c r="D118" s="104"/>
      <c r="E118" s="104"/>
      <c r="F118" s="46" t="s">
        <v>9</v>
      </c>
      <c r="G118" s="46" t="s">
        <v>10</v>
      </c>
      <c r="H118" s="46" t="s">
        <v>11</v>
      </c>
      <c r="I118" s="104"/>
      <c r="J118" s="104"/>
    </row>
    <row r="119" spans="1:10">
      <c r="A119" s="5" t="s">
        <v>598</v>
      </c>
      <c r="B119" s="6">
        <v>44818.849902685186</v>
      </c>
      <c r="C119" s="5" t="s">
        <v>130</v>
      </c>
      <c r="D119" s="11"/>
      <c r="E119" s="8"/>
      <c r="F119" s="9">
        <v>9166.67</v>
      </c>
      <c r="I119" s="7" t="s">
        <v>9</v>
      </c>
      <c r="J119" s="5" t="s">
        <v>130</v>
      </c>
    </row>
    <row r="120" spans="1:10">
      <c r="A120" s="5" t="s">
        <v>598</v>
      </c>
      <c r="B120" s="6">
        <v>44818.849902685186</v>
      </c>
      <c r="C120" s="5" t="s">
        <v>130</v>
      </c>
      <c r="D120" s="11"/>
      <c r="E120" s="8"/>
      <c r="H120" s="9">
        <v>89.94</v>
      </c>
      <c r="I120" s="5" t="s">
        <v>33</v>
      </c>
      <c r="J120" s="5" t="s">
        <v>130</v>
      </c>
    </row>
    <row r="121" spans="1:10">
      <c r="A121" s="10" t="s">
        <v>15</v>
      </c>
      <c r="B121" s="3"/>
      <c r="C121" s="3"/>
      <c r="D121" s="11"/>
      <c r="E121" s="8"/>
      <c r="H121" s="9"/>
      <c r="I121" s="7"/>
      <c r="J121" s="5"/>
    </row>
    <row r="122" spans="1:10" ht="15.75">
      <c r="A122" s="12" t="s">
        <v>16</v>
      </c>
      <c r="B122" s="12" t="s">
        <v>17</v>
      </c>
      <c r="C122" s="12" t="s">
        <v>18</v>
      </c>
      <c r="D122" s="20">
        <v>111821088</v>
      </c>
      <c r="E122" s="21">
        <v>111822401</v>
      </c>
      <c r="H122" s="9"/>
      <c r="I122" s="7"/>
      <c r="J122" s="5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606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103" t="s">
        <v>0</v>
      </c>
      <c r="B127" s="103" t="s">
        <v>2</v>
      </c>
      <c r="C127" s="103" t="s">
        <v>3</v>
      </c>
      <c r="D127" s="103" t="s">
        <v>4</v>
      </c>
      <c r="E127" s="103" t="s">
        <v>5</v>
      </c>
      <c r="F127" s="105" t="s">
        <v>6</v>
      </c>
      <c r="G127" s="106"/>
      <c r="H127" s="107"/>
      <c r="I127" s="103" t="s">
        <v>7</v>
      </c>
      <c r="J127" s="103" t="s">
        <v>8</v>
      </c>
    </row>
    <row r="128" spans="1:10">
      <c r="A128" s="104"/>
      <c r="B128" s="104"/>
      <c r="C128" s="104"/>
      <c r="D128" s="104"/>
      <c r="E128" s="104"/>
      <c r="F128" s="46" t="s">
        <v>9</v>
      </c>
      <c r="G128" s="46" t="s">
        <v>10</v>
      </c>
      <c r="H128" s="46" t="s">
        <v>11</v>
      </c>
      <c r="I128" s="104"/>
      <c r="J128" s="104"/>
    </row>
    <row r="129" spans="1:10">
      <c r="A129" s="5" t="s">
        <v>633</v>
      </c>
      <c r="B129" s="6">
        <v>44819.948848831016</v>
      </c>
      <c r="C129" s="5" t="s">
        <v>130</v>
      </c>
      <c r="D129" s="11"/>
      <c r="E129" s="8"/>
      <c r="F129" s="9">
        <v>9263.1200000000008</v>
      </c>
      <c r="I129" s="7" t="s">
        <v>9</v>
      </c>
      <c r="J129" s="5" t="s">
        <v>130</v>
      </c>
    </row>
    <row r="130" spans="1:10">
      <c r="A130" s="5" t="s">
        <v>633</v>
      </c>
      <c r="B130" s="6">
        <v>44819.948848831016</v>
      </c>
      <c r="C130" s="5" t="s">
        <v>130</v>
      </c>
      <c r="D130" s="11"/>
      <c r="E130" s="8"/>
      <c r="H130" s="9">
        <v>25.44</v>
      </c>
      <c r="I130" s="5" t="s">
        <v>33</v>
      </c>
      <c r="J130" s="5" t="s">
        <v>130</v>
      </c>
    </row>
    <row r="131" spans="1:10">
      <c r="A131" s="10" t="s">
        <v>15</v>
      </c>
      <c r="B131" s="3"/>
      <c r="C131" s="3"/>
      <c r="D131" s="11"/>
      <c r="E131" s="8"/>
      <c r="F131" s="62"/>
      <c r="H131" s="9"/>
      <c r="I131" s="7"/>
      <c r="J131" s="8"/>
    </row>
    <row r="132" spans="1:10" ht="15.75">
      <c r="A132" s="12" t="s">
        <v>16</v>
      </c>
      <c r="B132" s="12" t="s">
        <v>17</v>
      </c>
      <c r="C132" s="12" t="s">
        <v>18</v>
      </c>
      <c r="D132" s="20">
        <v>111833419</v>
      </c>
      <c r="E132" s="21">
        <v>111833656</v>
      </c>
      <c r="H132" s="9"/>
      <c r="I132" s="7"/>
      <c r="J132" s="8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650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103" t="s">
        <v>0</v>
      </c>
      <c r="B137" s="103" t="s">
        <v>2</v>
      </c>
      <c r="C137" s="103" t="s">
        <v>3</v>
      </c>
      <c r="D137" s="103" t="s">
        <v>4</v>
      </c>
      <c r="E137" s="103" t="s">
        <v>5</v>
      </c>
      <c r="F137" s="105" t="s">
        <v>6</v>
      </c>
      <c r="G137" s="106"/>
      <c r="H137" s="107"/>
      <c r="I137" s="103" t="s">
        <v>7</v>
      </c>
      <c r="J137" s="103" t="s">
        <v>8</v>
      </c>
    </row>
    <row r="138" spans="1:10">
      <c r="A138" s="104"/>
      <c r="B138" s="104"/>
      <c r="C138" s="104"/>
      <c r="D138" s="104"/>
      <c r="E138" s="104"/>
      <c r="F138" s="46" t="s">
        <v>9</v>
      </c>
      <c r="G138" s="46" t="s">
        <v>10</v>
      </c>
      <c r="H138" s="46" t="s">
        <v>11</v>
      </c>
      <c r="I138" s="104"/>
      <c r="J138" s="104"/>
    </row>
    <row r="139" spans="1:10">
      <c r="A139" s="5" t="s">
        <v>695</v>
      </c>
      <c r="B139" s="6">
        <v>44820.791262037033</v>
      </c>
      <c r="C139" s="5" t="s">
        <v>130</v>
      </c>
      <c r="D139" s="11"/>
      <c r="E139" s="8"/>
      <c r="F139" s="9">
        <v>20716.86</v>
      </c>
      <c r="I139" s="7" t="s">
        <v>9</v>
      </c>
      <c r="J139" s="5" t="s">
        <v>130</v>
      </c>
    </row>
    <row r="140" spans="1:10">
      <c r="A140" s="10" t="s">
        <v>15</v>
      </c>
      <c r="B140" s="3"/>
      <c r="C140" s="3"/>
      <c r="D140" s="11"/>
      <c r="E140" s="8"/>
      <c r="H140" s="9"/>
      <c r="I140" s="7"/>
      <c r="J140" s="8"/>
    </row>
    <row r="141" spans="1:10" ht="15.75">
      <c r="A141" s="12" t="s">
        <v>16</v>
      </c>
      <c r="B141" s="12" t="s">
        <v>17</v>
      </c>
      <c r="C141" s="12" t="s">
        <v>18</v>
      </c>
      <c r="D141" s="20">
        <v>111833495</v>
      </c>
      <c r="E141" s="21">
        <v>111833657</v>
      </c>
      <c r="H141" s="9"/>
      <c r="I141" s="7"/>
      <c r="J141" s="8"/>
    </row>
    <row r="142" spans="1:10">
      <c r="A142" s="5"/>
      <c r="B142" s="6"/>
      <c r="C142" s="5"/>
      <c r="D142" s="11"/>
      <c r="E142" s="8"/>
      <c r="H142" s="9"/>
      <c r="I142" s="7"/>
      <c r="J142" s="8"/>
    </row>
    <row r="143" spans="1:10">
      <c r="A143" s="5"/>
      <c r="B143" s="6"/>
      <c r="C143" s="5"/>
      <c r="D143" s="11"/>
      <c r="E143" s="8"/>
      <c r="H143" s="9"/>
      <c r="I143" s="7"/>
      <c r="J143" s="8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645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3" t="s">
        <v>0</v>
      </c>
      <c r="B146" s="103" t="s">
        <v>2</v>
      </c>
      <c r="C146" s="103" t="s">
        <v>3</v>
      </c>
      <c r="D146" s="103" t="s">
        <v>4</v>
      </c>
      <c r="E146" s="103" t="s">
        <v>5</v>
      </c>
      <c r="F146" s="105" t="s">
        <v>6</v>
      </c>
      <c r="G146" s="106"/>
      <c r="H146" s="107"/>
      <c r="I146" s="103" t="s">
        <v>7</v>
      </c>
      <c r="J146" s="103" t="s">
        <v>8</v>
      </c>
    </row>
    <row r="147" spans="1:10">
      <c r="A147" s="104"/>
      <c r="B147" s="104"/>
      <c r="C147" s="104"/>
      <c r="D147" s="104"/>
      <c r="E147" s="104"/>
      <c r="F147" s="46" t="s">
        <v>9</v>
      </c>
      <c r="G147" s="46" t="s">
        <v>10</v>
      </c>
      <c r="H147" s="46" t="s">
        <v>11</v>
      </c>
      <c r="I147" s="104"/>
      <c r="J147" s="104"/>
    </row>
    <row r="148" spans="1:10">
      <c r="A148" s="5" t="s">
        <v>696</v>
      </c>
      <c r="B148" s="6">
        <v>44821.561013287035</v>
      </c>
      <c r="C148" s="5" t="s">
        <v>130</v>
      </c>
      <c r="D148" s="11"/>
      <c r="E148" s="8"/>
      <c r="F148" s="9">
        <v>5719.02</v>
      </c>
      <c r="I148" s="7" t="s">
        <v>9</v>
      </c>
      <c r="J148" s="5" t="s">
        <v>130</v>
      </c>
    </row>
    <row r="149" spans="1:10">
      <c r="A149" s="10" t="s">
        <v>15</v>
      </c>
      <c r="B149" s="3"/>
      <c r="C149" s="3"/>
      <c r="D149" s="11"/>
      <c r="E149" s="8"/>
      <c r="H149" s="9"/>
      <c r="I149" s="7"/>
      <c r="J149" s="8"/>
    </row>
    <row r="150" spans="1:10" ht="15.75">
      <c r="A150" s="12" t="s">
        <v>16</v>
      </c>
      <c r="B150" s="12" t="s">
        <v>17</v>
      </c>
      <c r="C150" s="12" t="s">
        <v>18</v>
      </c>
      <c r="D150" s="20">
        <v>111841908</v>
      </c>
      <c r="E150" s="21">
        <v>111842102</v>
      </c>
      <c r="H150" s="9"/>
      <c r="I150" s="7"/>
      <c r="J150" s="8"/>
    </row>
    <row r="153" spans="1:10">
      <c r="A153" s="1" t="s">
        <v>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3" t="s">
        <v>708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103" t="s">
        <v>0</v>
      </c>
      <c r="B155" s="103" t="s">
        <v>2</v>
      </c>
      <c r="C155" s="103" t="s">
        <v>3</v>
      </c>
      <c r="D155" s="103" t="s">
        <v>4</v>
      </c>
      <c r="E155" s="103" t="s">
        <v>5</v>
      </c>
      <c r="F155" s="105" t="s">
        <v>6</v>
      </c>
      <c r="G155" s="106"/>
      <c r="H155" s="107"/>
      <c r="I155" s="103" t="s">
        <v>7</v>
      </c>
      <c r="J155" s="103" t="s">
        <v>8</v>
      </c>
    </row>
    <row r="156" spans="1:10">
      <c r="A156" s="104"/>
      <c r="B156" s="104"/>
      <c r="C156" s="104"/>
      <c r="D156" s="104"/>
      <c r="E156" s="104"/>
      <c r="F156" s="46" t="s">
        <v>9</v>
      </c>
      <c r="G156" s="46" t="s">
        <v>10</v>
      </c>
      <c r="H156" s="46" t="s">
        <v>11</v>
      </c>
      <c r="I156" s="104"/>
      <c r="J156" s="104"/>
    </row>
    <row r="157" spans="1:10">
      <c r="A157" s="5" t="s">
        <v>736</v>
      </c>
      <c r="B157" s="6">
        <v>44823.802146030095</v>
      </c>
      <c r="C157" s="5" t="s">
        <v>130</v>
      </c>
      <c r="D157" s="11"/>
      <c r="E157" s="8"/>
      <c r="F157" s="9">
        <v>10225.98</v>
      </c>
      <c r="I157" s="7" t="s">
        <v>9</v>
      </c>
      <c r="J157" s="5" t="s">
        <v>130</v>
      </c>
    </row>
    <row r="158" spans="1:10">
      <c r="A158" s="10" t="s">
        <v>15</v>
      </c>
      <c r="B158" s="3"/>
      <c r="C158" s="3"/>
      <c r="D158" s="11"/>
      <c r="E158" s="8"/>
      <c r="H158" s="9"/>
      <c r="I158" s="7"/>
      <c r="J158" s="5"/>
    </row>
    <row r="159" spans="1:10" ht="15.75">
      <c r="A159" s="12" t="s">
        <v>16</v>
      </c>
      <c r="B159" s="12" t="s">
        <v>17</v>
      </c>
      <c r="C159" s="12" t="s">
        <v>18</v>
      </c>
      <c r="D159" s="20">
        <v>111848955</v>
      </c>
      <c r="E159" s="21">
        <v>111848992</v>
      </c>
      <c r="H159" s="9"/>
      <c r="I159" s="7"/>
      <c r="J159" s="5"/>
    </row>
    <row r="162" spans="1:10">
      <c r="A162" s="1" t="s">
        <v>0</v>
      </c>
      <c r="B162" s="2"/>
      <c r="C162" s="2"/>
      <c r="D162" s="2"/>
      <c r="E162" s="2"/>
      <c r="F162" s="2"/>
      <c r="G162" s="2"/>
      <c r="H162" s="2"/>
      <c r="I162" s="2"/>
      <c r="J162" s="2"/>
    </row>
    <row r="163" spans="1:10">
      <c r="A163" s="3" t="s">
        <v>746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103" t="s">
        <v>0</v>
      </c>
      <c r="B164" s="103" t="s">
        <v>2</v>
      </c>
      <c r="C164" s="103" t="s">
        <v>3</v>
      </c>
      <c r="D164" s="103" t="s">
        <v>4</v>
      </c>
      <c r="E164" s="103" t="s">
        <v>5</v>
      </c>
      <c r="F164" s="105" t="s">
        <v>6</v>
      </c>
      <c r="G164" s="106"/>
      <c r="H164" s="107"/>
      <c r="I164" s="103" t="s">
        <v>7</v>
      </c>
      <c r="J164" s="103" t="s">
        <v>8</v>
      </c>
    </row>
    <row r="165" spans="1:10">
      <c r="A165" s="104"/>
      <c r="B165" s="104"/>
      <c r="C165" s="104"/>
      <c r="D165" s="104"/>
      <c r="E165" s="104"/>
      <c r="F165" s="46" t="s">
        <v>9</v>
      </c>
      <c r="G165" s="46" t="s">
        <v>10</v>
      </c>
      <c r="H165" s="46" t="s">
        <v>11</v>
      </c>
      <c r="I165" s="104"/>
      <c r="J165" s="104"/>
    </row>
    <row r="166" spans="1:10">
      <c r="A166" s="5" t="s">
        <v>774</v>
      </c>
      <c r="B166" s="6">
        <v>44824.795152500003</v>
      </c>
      <c r="C166" s="5" t="s">
        <v>130</v>
      </c>
      <c r="D166" s="11"/>
      <c r="E166" s="8"/>
      <c r="F166" s="9">
        <v>10042.16</v>
      </c>
      <c r="I166" s="7" t="s">
        <v>9</v>
      </c>
      <c r="J166" s="5" t="s">
        <v>130</v>
      </c>
    </row>
    <row r="167" spans="1:10">
      <c r="A167" s="10" t="s">
        <v>15</v>
      </c>
      <c r="B167" s="3"/>
      <c r="C167" s="3"/>
      <c r="D167" s="11"/>
      <c r="E167" s="8"/>
      <c r="H167" s="9"/>
      <c r="I167" s="7"/>
      <c r="J167" s="5"/>
    </row>
    <row r="168" spans="1:10" ht="15.75">
      <c r="A168" s="12" t="s">
        <v>16</v>
      </c>
      <c r="B168" s="12" t="s">
        <v>17</v>
      </c>
      <c r="C168" s="12" t="s">
        <v>18</v>
      </c>
      <c r="D168" s="20">
        <v>111856725</v>
      </c>
      <c r="E168" s="21">
        <v>111856933</v>
      </c>
      <c r="H168" s="9"/>
      <c r="I168" s="7"/>
      <c r="J168" s="5"/>
    </row>
    <row r="171" spans="1:10">
      <c r="A171" s="1" t="s">
        <v>0</v>
      </c>
      <c r="B171" s="2"/>
      <c r="C171" s="2"/>
      <c r="D171" s="2"/>
      <c r="E171" s="2"/>
      <c r="F171" s="2"/>
      <c r="G171" s="2"/>
      <c r="H171" s="2"/>
      <c r="I171" s="2"/>
      <c r="J171" s="2"/>
    </row>
    <row r="172" spans="1:10">
      <c r="A172" s="3" t="s">
        <v>784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103" t="s">
        <v>0</v>
      </c>
      <c r="B173" s="103" t="s">
        <v>2</v>
      </c>
      <c r="C173" s="103" t="s">
        <v>3</v>
      </c>
      <c r="D173" s="103" t="s">
        <v>4</v>
      </c>
      <c r="E173" s="103" t="s">
        <v>5</v>
      </c>
      <c r="F173" s="105" t="s">
        <v>6</v>
      </c>
      <c r="G173" s="106"/>
      <c r="H173" s="107"/>
      <c r="I173" s="103" t="s">
        <v>7</v>
      </c>
      <c r="J173" s="103" t="s">
        <v>8</v>
      </c>
    </row>
    <row r="174" spans="1:10">
      <c r="A174" s="104"/>
      <c r="B174" s="104"/>
      <c r="C174" s="104"/>
      <c r="D174" s="104"/>
      <c r="E174" s="104"/>
      <c r="F174" s="46" t="s">
        <v>9</v>
      </c>
      <c r="G174" s="46" t="s">
        <v>10</v>
      </c>
      <c r="H174" s="46" t="s">
        <v>11</v>
      </c>
      <c r="I174" s="104"/>
      <c r="J174" s="104"/>
    </row>
    <row r="175" spans="1:10">
      <c r="A175" s="5" t="s">
        <v>810</v>
      </c>
      <c r="B175" s="6">
        <v>44825.797840636573</v>
      </c>
      <c r="C175" s="5" t="s">
        <v>130</v>
      </c>
      <c r="D175" s="11"/>
      <c r="E175" s="8"/>
      <c r="F175" s="9">
        <v>10840.4</v>
      </c>
      <c r="I175" s="7" t="s">
        <v>9</v>
      </c>
      <c r="J175" s="5" t="s">
        <v>130</v>
      </c>
    </row>
    <row r="176" spans="1:10">
      <c r="A176" s="10" t="s">
        <v>15</v>
      </c>
      <c r="B176" s="3"/>
      <c r="C176" s="3"/>
      <c r="D176" s="11"/>
      <c r="E176" s="8"/>
      <c r="H176" s="9"/>
      <c r="I176" s="7"/>
      <c r="J176" s="5"/>
    </row>
    <row r="177" spans="1:10" ht="15.75">
      <c r="A177" s="12" t="s">
        <v>16</v>
      </c>
      <c r="B177" s="12" t="s">
        <v>17</v>
      </c>
      <c r="C177" s="12" t="s">
        <v>18</v>
      </c>
      <c r="D177" s="20">
        <v>111858329</v>
      </c>
      <c r="E177" s="21">
        <v>111864201</v>
      </c>
      <c r="H177" s="9"/>
      <c r="I177" s="7"/>
      <c r="J177" s="5"/>
    </row>
    <row r="180" spans="1:10">
      <c r="A180" s="1" t="s">
        <v>0</v>
      </c>
      <c r="B180" s="2"/>
      <c r="C180" s="2"/>
      <c r="D180" s="2"/>
      <c r="E180" s="2"/>
      <c r="F180" s="2"/>
      <c r="G180" s="2"/>
      <c r="H180" s="2"/>
      <c r="I180" s="2"/>
      <c r="J180" s="2"/>
    </row>
    <row r="181" spans="1:10">
      <c r="A181" s="3" t="s">
        <v>817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103" t="s">
        <v>0</v>
      </c>
      <c r="B182" s="103" t="s">
        <v>2</v>
      </c>
      <c r="C182" s="103" t="s">
        <v>3</v>
      </c>
      <c r="D182" s="103" t="s">
        <v>4</v>
      </c>
      <c r="E182" s="103" t="s">
        <v>5</v>
      </c>
      <c r="F182" s="105" t="s">
        <v>6</v>
      </c>
      <c r="G182" s="106"/>
      <c r="H182" s="107"/>
      <c r="I182" s="103" t="s">
        <v>7</v>
      </c>
      <c r="J182" s="103" t="s">
        <v>8</v>
      </c>
    </row>
    <row r="183" spans="1:10">
      <c r="A183" s="104"/>
      <c r="B183" s="104"/>
      <c r="C183" s="104"/>
      <c r="D183" s="104"/>
      <c r="E183" s="104"/>
      <c r="F183" s="46" t="s">
        <v>9</v>
      </c>
      <c r="G183" s="46" t="s">
        <v>10</v>
      </c>
      <c r="H183" s="46" t="s">
        <v>11</v>
      </c>
      <c r="I183" s="104"/>
      <c r="J183" s="104"/>
    </row>
    <row r="184" spans="1:10">
      <c r="A184" s="5" t="s">
        <v>844</v>
      </c>
      <c r="B184" s="6">
        <v>44826.805222824078</v>
      </c>
      <c r="C184" s="5" t="s">
        <v>130</v>
      </c>
      <c r="D184" s="11"/>
      <c r="E184" s="8"/>
      <c r="F184" s="9">
        <v>7507.04</v>
      </c>
      <c r="I184" s="7" t="s">
        <v>9</v>
      </c>
      <c r="J184" s="5" t="s">
        <v>130</v>
      </c>
    </row>
    <row r="185" spans="1:10">
      <c r="A185" s="5" t="s">
        <v>844</v>
      </c>
      <c r="B185" s="6">
        <v>44826.805222824078</v>
      </c>
      <c r="C185" s="5" t="s">
        <v>130</v>
      </c>
      <c r="D185" s="11"/>
      <c r="E185" s="8"/>
      <c r="H185" s="9">
        <v>86.01</v>
      </c>
      <c r="I185" s="5" t="s">
        <v>33</v>
      </c>
      <c r="J185" s="5" t="s">
        <v>130</v>
      </c>
    </row>
    <row r="186" spans="1:10">
      <c r="A186" s="10" t="s">
        <v>15</v>
      </c>
      <c r="B186" s="3"/>
      <c r="C186" s="3"/>
      <c r="D186" s="11"/>
      <c r="E186" s="8"/>
      <c r="H186" s="9"/>
      <c r="I186" s="7"/>
      <c r="J186" s="5"/>
    </row>
    <row r="187" spans="1:10" ht="15.75">
      <c r="A187" s="12" t="s">
        <v>16</v>
      </c>
      <c r="B187" s="12" t="s">
        <v>17</v>
      </c>
      <c r="C187" s="12" t="s">
        <v>18</v>
      </c>
      <c r="D187" s="20">
        <v>111866088</v>
      </c>
      <c r="E187" s="21">
        <v>111866234</v>
      </c>
      <c r="H187" s="9"/>
      <c r="I187" s="7"/>
      <c r="J187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853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3" t="s">
        <v>0</v>
      </c>
      <c r="B192" s="103" t="s">
        <v>2</v>
      </c>
      <c r="C192" s="103" t="s">
        <v>3</v>
      </c>
      <c r="D192" s="103" t="s">
        <v>4</v>
      </c>
      <c r="E192" s="103" t="s">
        <v>5</v>
      </c>
      <c r="F192" s="105" t="s">
        <v>6</v>
      </c>
      <c r="G192" s="106"/>
      <c r="H192" s="107"/>
      <c r="I192" s="103" t="s">
        <v>7</v>
      </c>
      <c r="J192" s="103" t="s">
        <v>8</v>
      </c>
    </row>
    <row r="193" spans="1:10">
      <c r="A193" s="104"/>
      <c r="B193" s="104"/>
      <c r="C193" s="104"/>
      <c r="D193" s="104"/>
      <c r="E193" s="104"/>
      <c r="F193" s="46" t="s">
        <v>9</v>
      </c>
      <c r="G193" s="46" t="s">
        <v>10</v>
      </c>
      <c r="H193" s="46" t="s">
        <v>11</v>
      </c>
      <c r="I193" s="104"/>
      <c r="J193" s="104"/>
    </row>
    <row r="194" spans="1:10">
      <c r="A194" s="5" t="s">
        <v>900</v>
      </c>
      <c r="B194" s="6">
        <v>44827.798283611111</v>
      </c>
      <c r="C194" s="5" t="s">
        <v>130</v>
      </c>
      <c r="D194" s="11"/>
      <c r="E194" s="8"/>
      <c r="F194" s="9">
        <v>11161.63</v>
      </c>
      <c r="I194" s="7" t="s">
        <v>9</v>
      </c>
      <c r="J194" s="5" t="s">
        <v>130</v>
      </c>
    </row>
    <row r="195" spans="1:10">
      <c r="A195" s="10" t="s">
        <v>15</v>
      </c>
      <c r="B195" s="3"/>
      <c r="C195" s="3"/>
      <c r="D195" s="11"/>
      <c r="E195" s="8"/>
      <c r="H195" s="9"/>
      <c r="I195" s="7"/>
      <c r="J195" s="5"/>
    </row>
    <row r="196" spans="1:10" ht="15.75">
      <c r="A196" s="12" t="s">
        <v>16</v>
      </c>
      <c r="B196" s="12" t="s">
        <v>17</v>
      </c>
      <c r="C196" s="12" t="s">
        <v>18</v>
      </c>
      <c r="D196" s="20">
        <v>111866090</v>
      </c>
      <c r="E196" s="21">
        <v>111866235</v>
      </c>
      <c r="H196" s="9"/>
      <c r="I196" s="7"/>
      <c r="J196" s="5"/>
    </row>
    <row r="197" spans="1:10">
      <c r="A197" s="5"/>
      <c r="B197" s="6"/>
      <c r="C197" s="5"/>
      <c r="D197" s="11"/>
      <c r="E197" s="8"/>
      <c r="H197" s="9"/>
      <c r="I197" s="7"/>
      <c r="J197" s="5"/>
    </row>
    <row r="198" spans="1:10">
      <c r="A198" s="5"/>
      <c r="B198" s="6"/>
      <c r="C198" s="5"/>
      <c r="D198" s="11"/>
      <c r="E198" s="8"/>
      <c r="H198" s="9"/>
      <c r="I198" s="7"/>
      <c r="J198" s="5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855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3" t="s">
        <v>0</v>
      </c>
      <c r="B201" s="103" t="s">
        <v>2</v>
      </c>
      <c r="C201" s="103" t="s">
        <v>3</v>
      </c>
      <c r="D201" s="103" t="s">
        <v>4</v>
      </c>
      <c r="E201" s="103" t="s">
        <v>5</v>
      </c>
      <c r="F201" s="105" t="s">
        <v>6</v>
      </c>
      <c r="G201" s="106"/>
      <c r="H201" s="107"/>
      <c r="I201" s="103" t="s">
        <v>7</v>
      </c>
      <c r="J201" s="103" t="s">
        <v>8</v>
      </c>
    </row>
    <row r="202" spans="1:10">
      <c r="A202" s="104"/>
      <c r="B202" s="104"/>
      <c r="C202" s="104"/>
      <c r="D202" s="104"/>
      <c r="E202" s="104"/>
      <c r="F202" s="46" t="s">
        <v>9</v>
      </c>
      <c r="G202" s="46" t="s">
        <v>10</v>
      </c>
      <c r="H202" s="46" t="s">
        <v>11</v>
      </c>
      <c r="I202" s="104"/>
      <c r="J202" s="104"/>
    </row>
    <row r="203" spans="1:10">
      <c r="A203" s="5" t="s">
        <v>901</v>
      </c>
      <c r="B203" s="6">
        <v>44828.554811122682</v>
      </c>
      <c r="C203" s="5" t="s">
        <v>130</v>
      </c>
      <c r="D203" s="11"/>
      <c r="E203" s="8"/>
      <c r="F203" s="9">
        <v>4763.5600000000004</v>
      </c>
      <c r="I203" s="7" t="s">
        <v>9</v>
      </c>
      <c r="J203" s="5" t="s">
        <v>130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0">
        <v>111867546</v>
      </c>
      <c r="E205" s="21">
        <v>111883196</v>
      </c>
      <c r="H205" s="9"/>
      <c r="I205" s="7"/>
      <c r="J205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911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943</v>
      </c>
      <c r="B212" s="6">
        <v>44830.798682280096</v>
      </c>
      <c r="C212" s="5" t="s">
        <v>130</v>
      </c>
      <c r="D212" s="11"/>
      <c r="E212" s="8"/>
      <c r="F212" s="9">
        <v>7940.3</v>
      </c>
      <c r="I212" s="7" t="s">
        <v>9</v>
      </c>
      <c r="J212" s="5" t="s">
        <v>130</v>
      </c>
    </row>
    <row r="213" spans="1:10">
      <c r="A213" s="10" t="s">
        <v>15</v>
      </c>
      <c r="B213" s="3"/>
      <c r="C213" s="3"/>
      <c r="D213" s="11"/>
      <c r="E213" s="8"/>
      <c r="H213" s="9"/>
      <c r="I213" s="7"/>
      <c r="J213" s="8"/>
    </row>
    <row r="214" spans="1:10" ht="15.75">
      <c r="A214" s="12" t="s">
        <v>16</v>
      </c>
      <c r="B214" s="12" t="s">
        <v>17</v>
      </c>
      <c r="C214" s="12" t="s">
        <v>18</v>
      </c>
      <c r="D214" s="20">
        <v>111889406</v>
      </c>
      <c r="E214" s="21">
        <v>111889483</v>
      </c>
      <c r="H214" s="9"/>
      <c r="I214" s="7"/>
      <c r="J214" s="8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952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3" t="s">
        <v>0</v>
      </c>
      <c r="B219" s="103" t="s">
        <v>2</v>
      </c>
      <c r="C219" s="103" t="s">
        <v>3</v>
      </c>
      <c r="D219" s="103" t="s">
        <v>4</v>
      </c>
      <c r="E219" s="103" t="s">
        <v>5</v>
      </c>
      <c r="F219" s="105" t="s">
        <v>6</v>
      </c>
      <c r="G219" s="106"/>
      <c r="H219" s="107"/>
      <c r="I219" s="103" t="s">
        <v>7</v>
      </c>
      <c r="J219" s="103" t="s">
        <v>8</v>
      </c>
    </row>
    <row r="220" spans="1:10">
      <c r="A220" s="104"/>
      <c r="B220" s="104"/>
      <c r="C220" s="104"/>
      <c r="D220" s="104"/>
      <c r="E220" s="104"/>
      <c r="F220" s="46" t="s">
        <v>9</v>
      </c>
      <c r="G220" s="46" t="s">
        <v>10</v>
      </c>
      <c r="H220" s="46" t="s">
        <v>11</v>
      </c>
      <c r="I220" s="104"/>
      <c r="J220" s="104"/>
    </row>
    <row r="221" spans="1:10">
      <c r="A221" s="5" t="s">
        <v>980</v>
      </c>
      <c r="B221" s="6">
        <v>44831.794041157409</v>
      </c>
      <c r="C221" s="5" t="s">
        <v>130</v>
      </c>
      <c r="D221" s="11"/>
      <c r="E221" s="8"/>
      <c r="F221" s="9">
        <v>7544.97</v>
      </c>
      <c r="I221" s="7" t="s">
        <v>9</v>
      </c>
      <c r="J221" s="5" t="s">
        <v>130</v>
      </c>
    </row>
    <row r="222" spans="1:10">
      <c r="A222" s="10" t="s">
        <v>15</v>
      </c>
      <c r="B222" s="3"/>
      <c r="C222" s="3"/>
      <c r="D222" s="11"/>
      <c r="E222" s="8"/>
      <c r="H222" s="9"/>
      <c r="I222" s="7"/>
      <c r="J222" s="5"/>
    </row>
    <row r="223" spans="1:10" ht="15.75">
      <c r="A223" s="12" t="s">
        <v>16</v>
      </c>
      <c r="B223" s="12" t="s">
        <v>17</v>
      </c>
      <c r="C223" s="12" t="s">
        <v>18</v>
      </c>
      <c r="D223" s="20">
        <v>111897316</v>
      </c>
      <c r="E223" s="21">
        <v>111897459</v>
      </c>
      <c r="H223" s="9"/>
      <c r="I223" s="7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990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1015</v>
      </c>
      <c r="B230" s="6">
        <v>44832.794703032407</v>
      </c>
      <c r="C230" s="5" t="s">
        <v>130</v>
      </c>
      <c r="D230" s="11"/>
      <c r="E230" s="8"/>
      <c r="F230" s="9">
        <v>4663.28</v>
      </c>
      <c r="I230" s="7" t="s">
        <v>9</v>
      </c>
      <c r="J230" s="5" t="s">
        <v>130</v>
      </c>
    </row>
    <row r="231" spans="1:10">
      <c r="A231" s="10" t="s">
        <v>15</v>
      </c>
      <c r="B231" s="3"/>
      <c r="C231" s="3"/>
      <c r="D231" s="11"/>
      <c r="E231" s="8"/>
      <c r="H231" s="9"/>
      <c r="I231" s="7"/>
      <c r="J231" s="8"/>
    </row>
    <row r="232" spans="1:10" ht="15.75">
      <c r="A232" s="12" t="s">
        <v>16</v>
      </c>
      <c r="B232" s="12" t="s">
        <v>17</v>
      </c>
      <c r="C232" s="12" t="s">
        <v>18</v>
      </c>
      <c r="D232" s="20">
        <v>111905026</v>
      </c>
      <c r="E232" s="21">
        <v>111906176</v>
      </c>
      <c r="H232" s="9"/>
      <c r="I232" s="7"/>
      <c r="J232" s="8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1023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3" t="s">
        <v>0</v>
      </c>
      <c r="B237" s="103" t="s">
        <v>2</v>
      </c>
      <c r="C237" s="103" t="s">
        <v>3</v>
      </c>
      <c r="D237" s="103" t="s">
        <v>4</v>
      </c>
      <c r="E237" s="103" t="s">
        <v>5</v>
      </c>
      <c r="F237" s="105" t="s">
        <v>6</v>
      </c>
      <c r="G237" s="106"/>
      <c r="H237" s="107"/>
      <c r="I237" s="103" t="s">
        <v>7</v>
      </c>
      <c r="J237" s="103" t="s">
        <v>8</v>
      </c>
    </row>
    <row r="238" spans="1:10">
      <c r="A238" s="104"/>
      <c r="B238" s="104"/>
      <c r="C238" s="104"/>
      <c r="D238" s="104"/>
      <c r="E238" s="104"/>
      <c r="F238" s="46" t="s">
        <v>9</v>
      </c>
      <c r="G238" s="46" t="s">
        <v>10</v>
      </c>
      <c r="H238" s="46" t="s">
        <v>11</v>
      </c>
      <c r="I238" s="104"/>
      <c r="J238" s="104"/>
    </row>
    <row r="239" spans="1:10">
      <c r="A239" s="5" t="s">
        <v>1050</v>
      </c>
      <c r="B239" s="6">
        <v>44833.798196134259</v>
      </c>
      <c r="C239" s="5" t="s">
        <v>130</v>
      </c>
      <c r="D239" s="11"/>
      <c r="E239" s="8"/>
      <c r="F239" s="9">
        <v>5112.5600000000004</v>
      </c>
      <c r="I239" s="7" t="s">
        <v>9</v>
      </c>
      <c r="J239" s="5" t="s">
        <v>130</v>
      </c>
    </row>
    <row r="240" spans="1:10">
      <c r="A240" s="10" t="s">
        <v>15</v>
      </c>
      <c r="B240" s="3"/>
      <c r="C240" s="3"/>
      <c r="D240" s="11"/>
      <c r="E240" s="8"/>
      <c r="H240" s="9"/>
      <c r="I240" s="7"/>
      <c r="J240" s="5"/>
    </row>
    <row r="241" spans="1:10" ht="15.75">
      <c r="A241" s="12" t="s">
        <v>16</v>
      </c>
      <c r="B241" s="12" t="s">
        <v>17</v>
      </c>
      <c r="C241" s="12" t="s">
        <v>18</v>
      </c>
      <c r="D241" s="20">
        <v>111916859</v>
      </c>
      <c r="E241" s="21">
        <v>111920591</v>
      </c>
      <c r="H241" s="9"/>
      <c r="I241" s="7"/>
      <c r="J241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1061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3" t="s">
        <v>0</v>
      </c>
      <c r="B246" s="103" t="s">
        <v>2</v>
      </c>
      <c r="C246" s="103" t="s">
        <v>3</v>
      </c>
      <c r="D246" s="103" t="s">
        <v>4</v>
      </c>
      <c r="E246" s="103" t="s">
        <v>5</v>
      </c>
      <c r="F246" s="105" t="s">
        <v>6</v>
      </c>
      <c r="G246" s="106"/>
      <c r="H246" s="107"/>
      <c r="I246" s="103" t="s">
        <v>7</v>
      </c>
      <c r="J246" s="103" t="s">
        <v>8</v>
      </c>
    </row>
    <row r="247" spans="1:10">
      <c r="A247" s="104"/>
      <c r="B247" s="104"/>
      <c r="C247" s="104"/>
      <c r="D247" s="104"/>
      <c r="E247" s="104"/>
      <c r="F247" s="46" t="s">
        <v>9</v>
      </c>
      <c r="G247" s="46" t="s">
        <v>10</v>
      </c>
      <c r="H247" s="46" t="s">
        <v>11</v>
      </c>
      <c r="I247" s="104"/>
      <c r="J247" s="104"/>
    </row>
    <row r="248" spans="1:10">
      <c r="A248" s="5" t="s">
        <v>1110</v>
      </c>
      <c r="B248" s="6">
        <v>44834.947558298612</v>
      </c>
      <c r="C248" s="5" t="s">
        <v>130</v>
      </c>
      <c r="D248" s="11"/>
      <c r="E248" s="8"/>
      <c r="F248" s="9">
        <v>5238.42</v>
      </c>
      <c r="I248" s="7" t="s">
        <v>9</v>
      </c>
      <c r="J248" s="5" t="s">
        <v>130</v>
      </c>
    </row>
    <row r="249" spans="1:10">
      <c r="A249" s="10" t="s">
        <v>15</v>
      </c>
      <c r="B249" s="3"/>
      <c r="C249" s="3"/>
      <c r="D249" s="11"/>
      <c r="E249" s="8"/>
      <c r="H249" s="9"/>
      <c r="I249" s="5"/>
      <c r="J249" s="5"/>
    </row>
    <row r="250" spans="1:10" ht="15.75">
      <c r="A250" s="12" t="s">
        <v>16</v>
      </c>
      <c r="B250" s="12" t="s">
        <v>17</v>
      </c>
      <c r="C250" s="12" t="s">
        <v>18</v>
      </c>
      <c r="D250" s="20">
        <v>111925759</v>
      </c>
      <c r="E250" s="21">
        <v>111926016</v>
      </c>
      <c r="H250" s="9"/>
      <c r="I250" s="5"/>
      <c r="J250" s="5"/>
    </row>
    <row r="251" spans="1:10">
      <c r="A251" s="5"/>
      <c r="B251" s="6"/>
      <c r="C251" s="5"/>
      <c r="D251" s="11"/>
      <c r="E251" s="8"/>
      <c r="H251" s="9"/>
      <c r="I251" s="5"/>
      <c r="J251" s="5"/>
    </row>
    <row r="252" spans="1:10">
      <c r="A252" s="5"/>
      <c r="B252" s="6"/>
      <c r="C252" s="5"/>
      <c r="D252" s="11"/>
      <c r="E252" s="8"/>
      <c r="H252" s="9"/>
      <c r="I252" s="5"/>
      <c r="J252" s="5"/>
    </row>
    <row r="253" spans="1:10">
      <c r="A253" s="1" t="s">
        <v>0</v>
      </c>
      <c r="B253" s="2"/>
      <c r="C253" s="2"/>
      <c r="D253" s="2"/>
      <c r="E253" s="2"/>
      <c r="F253" s="2"/>
      <c r="G253" s="2"/>
      <c r="H253" s="2"/>
      <c r="I253" s="2"/>
      <c r="J253" s="2"/>
    </row>
    <row r="254" spans="1:10">
      <c r="A254" s="3" t="s">
        <v>1057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103" t="s">
        <v>0</v>
      </c>
      <c r="B255" s="103" t="s">
        <v>2</v>
      </c>
      <c r="C255" s="103" t="s">
        <v>3</v>
      </c>
      <c r="D255" s="103" t="s">
        <v>4</v>
      </c>
      <c r="E255" s="103" t="s">
        <v>5</v>
      </c>
      <c r="F255" s="105" t="s">
        <v>6</v>
      </c>
      <c r="G255" s="106"/>
      <c r="H255" s="107"/>
      <c r="I255" s="103" t="s">
        <v>7</v>
      </c>
      <c r="J255" s="103" t="s">
        <v>8</v>
      </c>
    </row>
    <row r="256" spans="1:10">
      <c r="A256" s="104"/>
      <c r="B256" s="104"/>
      <c r="C256" s="104"/>
      <c r="D256" s="104"/>
      <c r="E256" s="104"/>
      <c r="F256" s="46" t="s">
        <v>9</v>
      </c>
      <c r="G256" s="46" t="s">
        <v>10</v>
      </c>
      <c r="H256" s="46" t="s">
        <v>11</v>
      </c>
      <c r="I256" s="104"/>
      <c r="J256" s="104"/>
    </row>
    <row r="257" spans="1:10">
      <c r="A257" s="5" t="s">
        <v>1111</v>
      </c>
      <c r="B257" s="6">
        <v>44835.577085219906</v>
      </c>
      <c r="C257" s="5" t="s">
        <v>130</v>
      </c>
      <c r="D257" s="11"/>
      <c r="E257" s="8"/>
      <c r="F257" s="9">
        <v>7999.04</v>
      </c>
      <c r="I257" s="7" t="s">
        <v>9</v>
      </c>
      <c r="J257" s="5" t="s">
        <v>130</v>
      </c>
    </row>
    <row r="258" spans="1:10">
      <c r="A258" s="10" t="s">
        <v>15</v>
      </c>
      <c r="B258" s="3"/>
      <c r="C258" s="3"/>
      <c r="D258" s="11"/>
      <c r="E258" s="8"/>
      <c r="H258" s="9"/>
      <c r="I258" s="5"/>
      <c r="J258" s="5"/>
    </row>
    <row r="259" spans="1:10" ht="15.75">
      <c r="A259" s="12" t="s">
        <v>16</v>
      </c>
      <c r="B259" s="12" t="s">
        <v>17</v>
      </c>
      <c r="C259" s="12" t="s">
        <v>18</v>
      </c>
      <c r="D259" s="20">
        <v>111925792</v>
      </c>
      <c r="E259" s="21">
        <v>111926017</v>
      </c>
      <c r="H259" s="9"/>
      <c r="I259" s="5"/>
      <c r="J259" s="5"/>
    </row>
    <row r="262" spans="1:10">
      <c r="A262" s="1" t="s">
        <v>0</v>
      </c>
      <c r="B262" s="2"/>
      <c r="C262" s="2"/>
      <c r="D262" s="2"/>
      <c r="E262" s="2"/>
      <c r="F262" s="2"/>
      <c r="G262" s="2"/>
      <c r="H262" s="2"/>
      <c r="I262" s="2"/>
      <c r="J262" s="2"/>
    </row>
    <row r="263" spans="1:10">
      <c r="A263" s="3" t="s">
        <v>1131</v>
      </c>
      <c r="B263" s="2"/>
      <c r="C263" s="2"/>
      <c r="D263" s="2"/>
      <c r="E263" s="2"/>
      <c r="F263" s="2"/>
      <c r="G263" s="2"/>
      <c r="H263" s="2"/>
      <c r="I263" s="2"/>
      <c r="J263" s="2"/>
    </row>
    <row r="264" spans="1:10">
      <c r="A264" s="103" t="s">
        <v>0</v>
      </c>
      <c r="B264" s="103" t="s">
        <v>2</v>
      </c>
      <c r="C264" s="103" t="s">
        <v>3</v>
      </c>
      <c r="D264" s="103" t="s">
        <v>4</v>
      </c>
      <c r="E264" s="103" t="s">
        <v>5</v>
      </c>
      <c r="F264" s="105" t="s">
        <v>6</v>
      </c>
      <c r="G264" s="106"/>
      <c r="H264" s="107"/>
      <c r="I264" s="103" t="s">
        <v>7</v>
      </c>
      <c r="J264" s="103" t="s">
        <v>8</v>
      </c>
    </row>
    <row r="265" spans="1:10">
      <c r="A265" s="104"/>
      <c r="B265" s="104"/>
      <c r="C265" s="104"/>
      <c r="D265" s="104"/>
      <c r="E265" s="104"/>
      <c r="F265" s="46" t="s">
        <v>9</v>
      </c>
      <c r="G265" s="46" t="s">
        <v>10</v>
      </c>
      <c r="H265" s="46" t="s">
        <v>11</v>
      </c>
      <c r="I265" s="104"/>
      <c r="J265" s="104"/>
    </row>
    <row r="266" spans="1:10">
      <c r="A266" s="5" t="s">
        <v>1160</v>
      </c>
      <c r="B266" s="6">
        <v>44837.792686018518</v>
      </c>
      <c r="C266" s="5" t="s">
        <v>130</v>
      </c>
      <c r="D266" s="11"/>
      <c r="E266" s="8"/>
      <c r="F266" s="9">
        <v>4165.25</v>
      </c>
      <c r="I266" s="7" t="s">
        <v>9</v>
      </c>
      <c r="J266" s="5" t="s">
        <v>130</v>
      </c>
    </row>
    <row r="267" spans="1:10">
      <c r="A267" s="10" t="s">
        <v>15</v>
      </c>
      <c r="B267" s="3"/>
      <c r="C267" s="3"/>
      <c r="D267" s="11"/>
      <c r="E267" s="8"/>
      <c r="H267" s="9"/>
      <c r="I267" s="7"/>
      <c r="J267" s="8"/>
    </row>
    <row r="268" spans="1:10" ht="15.75">
      <c r="A268" s="12" t="s">
        <v>16</v>
      </c>
      <c r="B268" s="12" t="s">
        <v>17</v>
      </c>
      <c r="C268" s="12" t="s">
        <v>18</v>
      </c>
      <c r="D268" s="20">
        <v>111927610</v>
      </c>
      <c r="E268" s="21">
        <v>111927761</v>
      </c>
      <c r="H268" s="9"/>
      <c r="I268" s="7"/>
      <c r="J268" s="8"/>
    </row>
    <row r="271" spans="1:10">
      <c r="A271" s="1" t="s">
        <v>0</v>
      </c>
      <c r="B271" s="2"/>
      <c r="C271" s="2"/>
      <c r="D271" s="2"/>
      <c r="E271" s="2"/>
      <c r="F271" s="2"/>
      <c r="G271" s="2"/>
      <c r="H271" s="2"/>
      <c r="I271" s="2"/>
      <c r="J271" s="2"/>
    </row>
    <row r="272" spans="1:10">
      <c r="A272" s="3" t="s">
        <v>1170</v>
      </c>
      <c r="B272" s="2"/>
      <c r="C272" s="2"/>
      <c r="D272" s="2"/>
      <c r="E272" s="2"/>
      <c r="F272" s="2"/>
      <c r="G272" s="2"/>
      <c r="H272" s="2"/>
      <c r="I272" s="2"/>
      <c r="J272" s="2"/>
    </row>
    <row r="273" spans="1:10">
      <c r="A273" s="103" t="s">
        <v>0</v>
      </c>
      <c r="B273" s="103" t="s">
        <v>2</v>
      </c>
      <c r="C273" s="103" t="s">
        <v>3</v>
      </c>
      <c r="D273" s="103" t="s">
        <v>4</v>
      </c>
      <c r="E273" s="103" t="s">
        <v>5</v>
      </c>
      <c r="F273" s="105" t="s">
        <v>6</v>
      </c>
      <c r="G273" s="106"/>
      <c r="H273" s="107"/>
      <c r="I273" s="103" t="s">
        <v>7</v>
      </c>
      <c r="J273" s="103" t="s">
        <v>8</v>
      </c>
    </row>
    <row r="274" spans="1:10">
      <c r="A274" s="104"/>
      <c r="B274" s="104"/>
      <c r="C274" s="104"/>
      <c r="D274" s="104"/>
      <c r="E274" s="104"/>
      <c r="F274" s="46" t="s">
        <v>9</v>
      </c>
      <c r="G274" s="46" t="s">
        <v>10</v>
      </c>
      <c r="H274" s="46" t="s">
        <v>11</v>
      </c>
      <c r="I274" s="104"/>
      <c r="J274" s="104"/>
    </row>
    <row r="275" spans="1:10">
      <c r="A275" s="5" t="s">
        <v>1196</v>
      </c>
      <c r="B275" s="6">
        <v>44838.796861805553</v>
      </c>
      <c r="C275" s="5" t="s">
        <v>130</v>
      </c>
      <c r="D275" s="11"/>
      <c r="E275" s="8"/>
      <c r="F275" s="9">
        <v>9334.99</v>
      </c>
      <c r="I275" s="7" t="s">
        <v>9</v>
      </c>
      <c r="J275" s="5" t="s">
        <v>130</v>
      </c>
    </row>
    <row r="276" spans="1:10">
      <c r="A276" s="5" t="s">
        <v>1196</v>
      </c>
      <c r="B276" s="6">
        <v>44838.796861805553</v>
      </c>
      <c r="C276" s="5" t="s">
        <v>130</v>
      </c>
      <c r="D276" s="11"/>
      <c r="E276" s="8"/>
      <c r="H276" s="9">
        <v>144.22</v>
      </c>
      <c r="I276" s="7" t="s">
        <v>1132</v>
      </c>
      <c r="J276" s="5" t="s">
        <v>130</v>
      </c>
    </row>
    <row r="277" spans="1:10">
      <c r="A277" s="10" t="s">
        <v>15</v>
      </c>
      <c r="B277" s="3"/>
      <c r="C277" s="3"/>
      <c r="D277" s="11"/>
      <c r="E277" s="8"/>
      <c r="H277" s="9"/>
      <c r="I277" s="7"/>
      <c r="J277" s="8"/>
    </row>
    <row r="278" spans="1:10" ht="15.75">
      <c r="A278" s="12" t="s">
        <v>16</v>
      </c>
      <c r="B278" s="12" t="s">
        <v>17</v>
      </c>
      <c r="C278" s="12" t="s">
        <v>18</v>
      </c>
      <c r="D278" s="20">
        <v>111946409</v>
      </c>
      <c r="E278" s="21">
        <v>111951857</v>
      </c>
      <c r="H278" s="9"/>
      <c r="I278" s="7"/>
      <c r="J278" s="8"/>
    </row>
    <row r="281" spans="1:10">
      <c r="A281" s="1" t="s">
        <v>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3" t="s">
        <v>1205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103" t="s">
        <v>0</v>
      </c>
      <c r="B283" s="103" t="s">
        <v>2</v>
      </c>
      <c r="C283" s="103" t="s">
        <v>3</v>
      </c>
      <c r="D283" s="103" t="s">
        <v>4</v>
      </c>
      <c r="E283" s="103" t="s">
        <v>5</v>
      </c>
      <c r="F283" s="105" t="s">
        <v>6</v>
      </c>
      <c r="G283" s="106"/>
      <c r="H283" s="107"/>
      <c r="I283" s="103" t="s">
        <v>7</v>
      </c>
      <c r="J283" s="103" t="s">
        <v>8</v>
      </c>
    </row>
    <row r="284" spans="1:10">
      <c r="A284" s="104"/>
      <c r="B284" s="104"/>
      <c r="C284" s="104"/>
      <c r="D284" s="104"/>
      <c r="E284" s="104"/>
      <c r="F284" s="46" t="s">
        <v>9</v>
      </c>
      <c r="G284" s="46" t="s">
        <v>10</v>
      </c>
      <c r="H284" s="46" t="s">
        <v>11</v>
      </c>
      <c r="I284" s="104"/>
      <c r="J284" s="104"/>
    </row>
    <row r="285" spans="1:10">
      <c r="A285" s="5" t="s">
        <v>1231</v>
      </c>
      <c r="B285" s="6">
        <v>44839.800219803241</v>
      </c>
      <c r="C285" s="5" t="s">
        <v>130</v>
      </c>
      <c r="D285" s="11"/>
      <c r="E285" s="8"/>
      <c r="F285" s="9">
        <v>13464.68</v>
      </c>
      <c r="I285" s="7" t="s">
        <v>9</v>
      </c>
      <c r="J285" s="5" t="s">
        <v>130</v>
      </c>
    </row>
    <row r="286" spans="1:10">
      <c r="A286" s="5" t="s">
        <v>1231</v>
      </c>
      <c r="B286" s="6">
        <v>44839.800219803241</v>
      </c>
      <c r="C286" s="5" t="s">
        <v>130</v>
      </c>
      <c r="D286" s="11"/>
      <c r="E286" s="8"/>
      <c r="H286" s="9">
        <v>40</v>
      </c>
      <c r="I286" s="5" t="s">
        <v>33</v>
      </c>
      <c r="J286" s="5" t="s">
        <v>130</v>
      </c>
    </row>
    <row r="287" spans="1:10">
      <c r="A287" s="10" t="s">
        <v>15</v>
      </c>
      <c r="B287" s="3"/>
      <c r="C287" s="3"/>
      <c r="D287" s="11"/>
      <c r="E287" s="8"/>
      <c r="H287" s="9"/>
      <c r="I287" s="7"/>
      <c r="J287" s="8"/>
    </row>
    <row r="288" spans="1:10" ht="15.75">
      <c r="A288" s="12" t="s">
        <v>16</v>
      </c>
      <c r="B288" s="12" t="s">
        <v>17</v>
      </c>
      <c r="C288" s="12" t="s">
        <v>18</v>
      </c>
      <c r="D288" s="20">
        <v>111958380</v>
      </c>
      <c r="E288" s="21">
        <v>111958487</v>
      </c>
      <c r="H288" s="9"/>
      <c r="I288" s="7"/>
      <c r="J288" s="8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1239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3" t="s">
        <v>0</v>
      </c>
      <c r="B293" s="103" t="s">
        <v>2</v>
      </c>
      <c r="C293" s="103" t="s">
        <v>3</v>
      </c>
      <c r="D293" s="103" t="s">
        <v>4</v>
      </c>
      <c r="E293" s="103" t="s">
        <v>5</v>
      </c>
      <c r="F293" s="105" t="s">
        <v>6</v>
      </c>
      <c r="G293" s="106"/>
      <c r="H293" s="107"/>
      <c r="I293" s="103" t="s">
        <v>7</v>
      </c>
      <c r="J293" s="103" t="s">
        <v>8</v>
      </c>
    </row>
    <row r="294" spans="1:10">
      <c r="A294" s="104"/>
      <c r="B294" s="104"/>
      <c r="C294" s="104"/>
      <c r="D294" s="104"/>
      <c r="E294" s="104"/>
      <c r="F294" s="46" t="s">
        <v>9</v>
      </c>
      <c r="G294" s="46" t="s">
        <v>10</v>
      </c>
      <c r="H294" s="46" t="s">
        <v>11</v>
      </c>
      <c r="I294" s="104"/>
      <c r="J294" s="104"/>
    </row>
    <row r="295" spans="1:10">
      <c r="A295" s="5" t="s">
        <v>1264</v>
      </c>
      <c r="B295" s="6">
        <v>44840.795356921299</v>
      </c>
      <c r="C295" s="5" t="s">
        <v>130</v>
      </c>
      <c r="D295" s="11"/>
      <c r="E295" s="8"/>
      <c r="F295" s="9">
        <v>7941.16</v>
      </c>
      <c r="I295" s="7" t="s">
        <v>9</v>
      </c>
      <c r="J295" s="5" t="s">
        <v>130</v>
      </c>
    </row>
    <row r="296" spans="1:10">
      <c r="A296" s="10" t="s">
        <v>15</v>
      </c>
      <c r="B296" s="3"/>
      <c r="C296" s="3"/>
      <c r="D296" s="11"/>
      <c r="E296" s="8"/>
      <c r="H296" s="9"/>
      <c r="I296" s="7"/>
      <c r="J296" s="5"/>
    </row>
    <row r="297" spans="1:10" ht="15.75">
      <c r="A297" s="12" t="s">
        <v>16</v>
      </c>
      <c r="B297" s="12" t="s">
        <v>17</v>
      </c>
      <c r="C297" s="12" t="s">
        <v>18</v>
      </c>
      <c r="D297" s="20">
        <v>111968938</v>
      </c>
      <c r="E297" s="21">
        <v>111969040</v>
      </c>
      <c r="H297" s="9"/>
      <c r="I297" s="7"/>
      <c r="J297" s="5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1274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103" t="s">
        <v>0</v>
      </c>
      <c r="B302" s="103" t="s">
        <v>2</v>
      </c>
      <c r="C302" s="103" t="s">
        <v>3</v>
      </c>
      <c r="D302" s="103" t="s">
        <v>4</v>
      </c>
      <c r="E302" s="103" t="s">
        <v>5</v>
      </c>
      <c r="F302" s="105" t="s">
        <v>6</v>
      </c>
      <c r="G302" s="106"/>
      <c r="H302" s="107"/>
      <c r="I302" s="103" t="s">
        <v>7</v>
      </c>
      <c r="J302" s="103" t="s">
        <v>8</v>
      </c>
    </row>
    <row r="303" spans="1:10">
      <c r="A303" s="104"/>
      <c r="B303" s="104"/>
      <c r="C303" s="104"/>
      <c r="D303" s="104"/>
      <c r="E303" s="104"/>
      <c r="F303" s="46" t="s">
        <v>9</v>
      </c>
      <c r="G303" s="46" t="s">
        <v>10</v>
      </c>
      <c r="H303" s="46" t="s">
        <v>11</v>
      </c>
      <c r="I303" s="104"/>
      <c r="J303" s="104"/>
    </row>
    <row r="304" spans="1:10">
      <c r="A304" s="5" t="s">
        <v>1319</v>
      </c>
      <c r="B304" s="6">
        <v>44841.792846076387</v>
      </c>
      <c r="C304" s="5" t="s">
        <v>130</v>
      </c>
      <c r="D304" s="11"/>
      <c r="E304" s="8"/>
      <c r="F304" s="9">
        <v>8091.6</v>
      </c>
      <c r="I304" s="7" t="s">
        <v>9</v>
      </c>
      <c r="J304" s="5" t="s">
        <v>130</v>
      </c>
    </row>
    <row r="305" spans="1:10">
      <c r="A305" s="5" t="s">
        <v>1319</v>
      </c>
      <c r="B305" s="6">
        <v>44841.792846076387</v>
      </c>
      <c r="C305" s="5" t="s">
        <v>130</v>
      </c>
      <c r="D305" s="11"/>
      <c r="E305" s="8"/>
      <c r="H305" s="9">
        <v>59</v>
      </c>
      <c r="I305" s="5" t="s">
        <v>33</v>
      </c>
      <c r="J305" s="5" t="s">
        <v>130</v>
      </c>
    </row>
    <row r="306" spans="1:10">
      <c r="A306" s="10" t="s">
        <v>15</v>
      </c>
      <c r="B306" s="3"/>
      <c r="C306" s="3"/>
      <c r="D306" s="11"/>
      <c r="E306" s="8"/>
      <c r="H306" s="9"/>
      <c r="I306" s="7"/>
      <c r="J306" s="5"/>
    </row>
    <row r="307" spans="1:10" ht="15.75">
      <c r="A307" s="12" t="s">
        <v>16</v>
      </c>
      <c r="B307" s="12" t="s">
        <v>17</v>
      </c>
      <c r="C307" s="12" t="s">
        <v>18</v>
      </c>
      <c r="D307" s="20">
        <v>111968939</v>
      </c>
      <c r="E307" s="21">
        <v>111969041</v>
      </c>
      <c r="H307" s="9"/>
      <c r="I307" s="7"/>
      <c r="J307" s="5"/>
    </row>
    <row r="308" spans="1:10">
      <c r="A308" s="5"/>
      <c r="B308" s="6"/>
      <c r="C308" s="5"/>
      <c r="D308" s="11"/>
      <c r="E308" s="8"/>
      <c r="H308" s="9"/>
      <c r="I308" s="7"/>
      <c r="J308" s="5"/>
    </row>
    <row r="309" spans="1:10">
      <c r="A309" s="5"/>
      <c r="B309" s="6"/>
      <c r="C309" s="5"/>
      <c r="D309" s="11"/>
      <c r="E309" s="8"/>
      <c r="H309" s="9"/>
      <c r="I309" s="7"/>
      <c r="J309" s="5"/>
    </row>
    <row r="310" spans="1:10">
      <c r="A310" s="1" t="s">
        <v>0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3" t="s">
        <v>1270</v>
      </c>
      <c r="B311" s="2"/>
      <c r="C311" s="2"/>
      <c r="D311" s="2"/>
      <c r="E311" s="2"/>
      <c r="F311" s="2"/>
      <c r="G311" s="2"/>
      <c r="H311" s="2"/>
      <c r="I311" s="2"/>
      <c r="J311" s="2"/>
    </row>
    <row r="312" spans="1:10">
      <c r="A312" s="103" t="s">
        <v>0</v>
      </c>
      <c r="B312" s="103" t="s">
        <v>2</v>
      </c>
      <c r="C312" s="103" t="s">
        <v>3</v>
      </c>
      <c r="D312" s="103" t="s">
        <v>4</v>
      </c>
      <c r="E312" s="103" t="s">
        <v>5</v>
      </c>
      <c r="F312" s="105" t="s">
        <v>6</v>
      </c>
      <c r="G312" s="106"/>
      <c r="H312" s="107"/>
      <c r="I312" s="103" t="s">
        <v>7</v>
      </c>
      <c r="J312" s="103" t="s">
        <v>8</v>
      </c>
    </row>
    <row r="313" spans="1:10">
      <c r="A313" s="104"/>
      <c r="B313" s="104"/>
      <c r="C313" s="104"/>
      <c r="D313" s="104"/>
      <c r="E313" s="104"/>
      <c r="F313" s="46" t="s">
        <v>9</v>
      </c>
      <c r="G313" s="46" t="s">
        <v>10</v>
      </c>
      <c r="H313" s="46" t="s">
        <v>11</v>
      </c>
      <c r="I313" s="104"/>
      <c r="J313" s="104"/>
    </row>
    <row r="314" spans="1:10">
      <c r="A314" s="5" t="s">
        <v>1320</v>
      </c>
      <c r="B314" s="6">
        <v>44842.551540810186</v>
      </c>
      <c r="C314" s="5" t="s">
        <v>130</v>
      </c>
      <c r="D314" s="11"/>
      <c r="E314" s="8"/>
      <c r="F314" s="9">
        <v>5853.67</v>
      </c>
      <c r="I314" s="7" t="s">
        <v>9</v>
      </c>
      <c r="J314" s="5" t="s">
        <v>130</v>
      </c>
    </row>
    <row r="315" spans="1:10">
      <c r="A315" s="10" t="s">
        <v>15</v>
      </c>
      <c r="B315" s="3"/>
      <c r="C315" s="3"/>
      <c r="D315" s="11"/>
      <c r="E315" s="8"/>
      <c r="H315" s="9"/>
      <c r="I315" s="7"/>
      <c r="J315" s="5"/>
    </row>
    <row r="316" spans="1:10" ht="15.75">
      <c r="A316" s="12" t="s">
        <v>16</v>
      </c>
      <c r="B316" s="12" t="s">
        <v>17</v>
      </c>
      <c r="C316" s="12" t="s">
        <v>18</v>
      </c>
      <c r="D316" s="20">
        <v>111976929</v>
      </c>
      <c r="E316" s="21">
        <v>111977119</v>
      </c>
      <c r="H316" s="9"/>
      <c r="I316" s="7"/>
      <c r="J316" s="5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1337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3" t="s">
        <v>0</v>
      </c>
      <c r="B321" s="103" t="s">
        <v>2</v>
      </c>
      <c r="C321" s="103" t="s">
        <v>3</v>
      </c>
      <c r="D321" s="103" t="s">
        <v>4</v>
      </c>
      <c r="E321" s="103" t="s">
        <v>5</v>
      </c>
      <c r="F321" s="105" t="s">
        <v>6</v>
      </c>
      <c r="G321" s="106"/>
      <c r="H321" s="107"/>
      <c r="I321" s="103" t="s">
        <v>7</v>
      </c>
      <c r="J321" s="103" t="s">
        <v>8</v>
      </c>
    </row>
    <row r="322" spans="1:10">
      <c r="A322" s="104"/>
      <c r="B322" s="104"/>
      <c r="C322" s="104"/>
      <c r="D322" s="104"/>
      <c r="E322" s="104"/>
      <c r="F322" s="46" t="s">
        <v>9</v>
      </c>
      <c r="G322" s="46" t="s">
        <v>10</v>
      </c>
      <c r="H322" s="46" t="s">
        <v>11</v>
      </c>
      <c r="I322" s="104"/>
      <c r="J322" s="104"/>
    </row>
    <row r="323" spans="1:10">
      <c r="A323" s="5" t="s">
        <v>1366</v>
      </c>
      <c r="B323" s="6">
        <v>44844.790820590279</v>
      </c>
      <c r="C323" s="5" t="s">
        <v>130</v>
      </c>
      <c r="D323" s="11"/>
      <c r="E323" s="8"/>
      <c r="F323" s="9">
        <v>11106.45</v>
      </c>
      <c r="I323" s="7" t="s">
        <v>9</v>
      </c>
      <c r="J323" s="5" t="s">
        <v>130</v>
      </c>
    </row>
    <row r="324" spans="1:10">
      <c r="A324" s="10" t="s">
        <v>15</v>
      </c>
      <c r="B324" s="3"/>
      <c r="C324" s="3"/>
      <c r="D324" s="11"/>
      <c r="E324" s="8"/>
      <c r="H324" s="9"/>
      <c r="I324" s="7"/>
      <c r="J324" s="5"/>
    </row>
    <row r="325" spans="1:10" ht="15.75">
      <c r="A325" s="12" t="s">
        <v>16</v>
      </c>
      <c r="B325" s="12" t="s">
        <v>17</v>
      </c>
      <c r="C325" s="12" t="s">
        <v>18</v>
      </c>
      <c r="D325" s="20">
        <v>111983697</v>
      </c>
      <c r="E325" s="21">
        <v>111983764</v>
      </c>
      <c r="H325" s="9"/>
      <c r="I325" s="7"/>
      <c r="J325" s="5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1374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1406</v>
      </c>
      <c r="B332" s="6">
        <v>44845.797602673614</v>
      </c>
      <c r="C332" s="5" t="s">
        <v>130</v>
      </c>
      <c r="D332" s="11"/>
      <c r="E332" s="8"/>
      <c r="F332" s="9">
        <v>9554.27</v>
      </c>
      <c r="I332" s="7" t="s">
        <v>9</v>
      </c>
      <c r="J332" s="5" t="s">
        <v>130</v>
      </c>
    </row>
    <row r="333" spans="1:10">
      <c r="A333" s="5" t="s">
        <v>1406</v>
      </c>
      <c r="B333" s="6">
        <v>44845.797602673614</v>
      </c>
      <c r="C333" s="5" t="s">
        <v>130</v>
      </c>
      <c r="D333" s="11"/>
      <c r="E333" s="8"/>
      <c r="H333" s="9">
        <v>102.3</v>
      </c>
      <c r="I333" s="5" t="s">
        <v>33</v>
      </c>
      <c r="J333" s="5" t="s">
        <v>130</v>
      </c>
    </row>
    <row r="334" spans="1:10">
      <c r="A334" s="5" t="s">
        <v>1406</v>
      </c>
      <c r="B334" s="6">
        <v>44845.797602673614</v>
      </c>
      <c r="C334" s="5" t="s">
        <v>130</v>
      </c>
      <c r="D334" s="11"/>
      <c r="E334" s="8"/>
      <c r="H334" s="9">
        <v>30.8</v>
      </c>
      <c r="I334" s="7" t="s">
        <v>1132</v>
      </c>
      <c r="J334" s="5" t="s">
        <v>130</v>
      </c>
    </row>
    <row r="335" spans="1:10">
      <c r="A335" s="10" t="s">
        <v>15</v>
      </c>
      <c r="B335" s="3"/>
      <c r="C335" s="3"/>
      <c r="D335" s="11"/>
      <c r="E335" s="8"/>
      <c r="H335" s="9"/>
      <c r="I335" s="7"/>
      <c r="J335" s="5"/>
    </row>
    <row r="336" spans="1:10" ht="15.75">
      <c r="A336" s="12" t="s">
        <v>16</v>
      </c>
      <c r="B336" s="12" t="s">
        <v>17</v>
      </c>
      <c r="C336" s="12" t="s">
        <v>18</v>
      </c>
      <c r="D336" s="20">
        <v>111991484</v>
      </c>
      <c r="E336" s="21">
        <v>111991633</v>
      </c>
      <c r="H336" s="9"/>
      <c r="I336" s="7"/>
      <c r="J336" s="5"/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1415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103" t="s">
        <v>0</v>
      </c>
      <c r="B341" s="103" t="s">
        <v>2</v>
      </c>
      <c r="C341" s="103" t="s">
        <v>3</v>
      </c>
      <c r="D341" s="103" t="s">
        <v>4</v>
      </c>
      <c r="E341" s="103" t="s">
        <v>5</v>
      </c>
      <c r="F341" s="105" t="s">
        <v>6</v>
      </c>
      <c r="G341" s="106"/>
      <c r="H341" s="107"/>
      <c r="I341" s="103" t="s">
        <v>7</v>
      </c>
      <c r="J341" s="103" t="s">
        <v>8</v>
      </c>
    </row>
    <row r="342" spans="1:10">
      <c r="A342" s="104"/>
      <c r="B342" s="104"/>
      <c r="C342" s="104"/>
      <c r="D342" s="104"/>
      <c r="E342" s="104"/>
      <c r="F342" s="46" t="s">
        <v>9</v>
      </c>
      <c r="G342" s="46" t="s">
        <v>10</v>
      </c>
      <c r="H342" s="46" t="s">
        <v>11</v>
      </c>
      <c r="I342" s="104"/>
      <c r="J342" s="104"/>
    </row>
    <row r="343" spans="1:10">
      <c r="A343" s="5" t="s">
        <v>1443</v>
      </c>
      <c r="B343" s="6">
        <v>44846.792116585646</v>
      </c>
      <c r="C343" s="5" t="s">
        <v>130</v>
      </c>
      <c r="D343" s="11"/>
      <c r="E343" s="8"/>
      <c r="F343" s="9">
        <v>6541.11</v>
      </c>
      <c r="I343" s="7" t="s">
        <v>9</v>
      </c>
      <c r="J343" s="5" t="s">
        <v>130</v>
      </c>
    </row>
    <row r="344" spans="1:10">
      <c r="A344" s="10" t="s">
        <v>15</v>
      </c>
      <c r="B344" s="3"/>
      <c r="C344" s="3"/>
      <c r="D344" s="11"/>
      <c r="E344" s="8"/>
      <c r="H344" s="9"/>
      <c r="I344" s="7"/>
      <c r="J344" s="8"/>
    </row>
    <row r="345" spans="1:10" ht="15.75">
      <c r="A345" s="12" t="s">
        <v>16</v>
      </c>
      <c r="B345" s="12" t="s">
        <v>17</v>
      </c>
      <c r="C345" s="12" t="s">
        <v>18</v>
      </c>
      <c r="D345" s="20">
        <v>112000518</v>
      </c>
      <c r="E345" s="21">
        <v>112000612</v>
      </c>
      <c r="H345" s="9"/>
      <c r="I345" s="7"/>
      <c r="J345" s="8"/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1451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103" t="s">
        <v>0</v>
      </c>
      <c r="B350" s="103" t="s">
        <v>2</v>
      </c>
      <c r="C350" s="103" t="s">
        <v>3</v>
      </c>
      <c r="D350" s="103" t="s">
        <v>4</v>
      </c>
      <c r="E350" s="103" t="s">
        <v>5</v>
      </c>
      <c r="F350" s="105" t="s">
        <v>6</v>
      </c>
      <c r="G350" s="106"/>
      <c r="H350" s="107"/>
      <c r="I350" s="103" t="s">
        <v>7</v>
      </c>
      <c r="J350" s="103" t="s">
        <v>8</v>
      </c>
    </row>
    <row r="351" spans="1:10">
      <c r="A351" s="104"/>
      <c r="B351" s="104"/>
      <c r="C351" s="104"/>
      <c r="D351" s="104"/>
      <c r="E351" s="104"/>
      <c r="F351" s="46" t="s">
        <v>9</v>
      </c>
      <c r="G351" s="46" t="s">
        <v>10</v>
      </c>
      <c r="H351" s="46" t="s">
        <v>11</v>
      </c>
      <c r="I351" s="104"/>
      <c r="J351" s="104"/>
    </row>
    <row r="352" spans="1:10">
      <c r="A352" s="5" t="s">
        <v>1480</v>
      </c>
      <c r="B352" s="6">
        <v>44847.794935324077</v>
      </c>
      <c r="C352" s="5" t="s">
        <v>130</v>
      </c>
      <c r="D352" s="11"/>
      <c r="E352" s="8"/>
      <c r="F352" s="9">
        <v>6734.28</v>
      </c>
      <c r="I352" s="7" t="s">
        <v>9</v>
      </c>
      <c r="J352" s="5" t="s">
        <v>130</v>
      </c>
    </row>
    <row r="353" spans="1:10">
      <c r="A353" s="10" t="s">
        <v>15</v>
      </c>
      <c r="B353" s="3"/>
      <c r="C353" s="3"/>
      <c r="D353" s="11"/>
      <c r="E353" s="8"/>
      <c r="H353" s="9"/>
      <c r="I353" s="7"/>
      <c r="J353" s="8"/>
    </row>
    <row r="354" spans="1:10" ht="15.75">
      <c r="A354" s="12" t="s">
        <v>16</v>
      </c>
      <c r="B354" s="12" t="s">
        <v>17</v>
      </c>
      <c r="C354" s="12" t="s">
        <v>18</v>
      </c>
      <c r="D354" s="20">
        <v>112010818</v>
      </c>
      <c r="E354" s="21">
        <v>112010939</v>
      </c>
      <c r="H354" s="9"/>
      <c r="I354" s="7"/>
      <c r="J354" s="8"/>
    </row>
    <row r="357" spans="1:10">
      <c r="A357" s="1" t="s">
        <v>0</v>
      </c>
      <c r="B357" s="2"/>
      <c r="C357" s="2"/>
      <c r="D357" s="2"/>
      <c r="E357" s="2"/>
      <c r="F357" s="2"/>
      <c r="G357" s="2"/>
      <c r="H357" s="2"/>
      <c r="I357" s="2"/>
      <c r="J357" s="2"/>
    </row>
    <row r="358" spans="1:10">
      <c r="A358" s="3" t="s">
        <v>1496</v>
      </c>
      <c r="B358" s="2"/>
      <c r="C358" s="2"/>
      <c r="D358" s="2"/>
      <c r="E358" s="2"/>
      <c r="F358" s="2"/>
      <c r="G358" s="2"/>
      <c r="H358" s="2"/>
      <c r="I358" s="2"/>
      <c r="J358" s="2"/>
    </row>
    <row r="359" spans="1:10">
      <c r="A359" s="103" t="s">
        <v>0</v>
      </c>
      <c r="B359" s="103" t="s">
        <v>2</v>
      </c>
      <c r="C359" s="103" t="s">
        <v>3</v>
      </c>
      <c r="D359" s="103" t="s">
        <v>4</v>
      </c>
      <c r="E359" s="103" t="s">
        <v>5</v>
      </c>
      <c r="F359" s="105" t="s">
        <v>6</v>
      </c>
      <c r="G359" s="106"/>
      <c r="H359" s="107"/>
      <c r="I359" s="103" t="s">
        <v>7</v>
      </c>
      <c r="J359" s="103" t="s">
        <v>8</v>
      </c>
    </row>
    <row r="360" spans="1:10">
      <c r="A360" s="104"/>
      <c r="B360" s="104"/>
      <c r="C360" s="104"/>
      <c r="D360" s="104"/>
      <c r="E360" s="104"/>
      <c r="F360" s="46" t="s">
        <v>9</v>
      </c>
      <c r="G360" s="46" t="s">
        <v>10</v>
      </c>
      <c r="H360" s="46" t="s">
        <v>11</v>
      </c>
      <c r="I360" s="104"/>
      <c r="J360" s="104"/>
    </row>
    <row r="361" spans="1:10">
      <c r="A361" s="5" t="s">
        <v>1547</v>
      </c>
      <c r="B361" s="6">
        <v>44848.79247547454</v>
      </c>
      <c r="C361" s="5" t="s">
        <v>130</v>
      </c>
      <c r="D361" s="11"/>
      <c r="E361" s="8"/>
      <c r="F361" s="9">
        <v>8515.93</v>
      </c>
      <c r="I361" s="7" t="s">
        <v>9</v>
      </c>
      <c r="J361" s="5" t="s">
        <v>130</v>
      </c>
    </row>
    <row r="362" spans="1:10">
      <c r="A362" s="5" t="s">
        <v>1547</v>
      </c>
      <c r="B362" s="6">
        <v>44848.79247547454</v>
      </c>
      <c r="C362" s="5" t="s">
        <v>130</v>
      </c>
      <c r="D362" s="11"/>
      <c r="E362" s="8"/>
      <c r="H362" s="9">
        <v>236.7</v>
      </c>
      <c r="I362" s="5" t="s">
        <v>33</v>
      </c>
      <c r="J362" s="5" t="s">
        <v>130</v>
      </c>
    </row>
    <row r="363" spans="1:10">
      <c r="A363" s="10" t="s">
        <v>15</v>
      </c>
      <c r="B363" s="3"/>
      <c r="C363" s="3"/>
      <c r="D363" s="11"/>
      <c r="E363" s="8"/>
      <c r="H363" s="9"/>
      <c r="I363" s="7"/>
      <c r="J363" s="8"/>
    </row>
    <row r="364" spans="1:10" ht="15.75">
      <c r="A364" s="12" t="s">
        <v>16</v>
      </c>
      <c r="B364" s="12" t="s">
        <v>17</v>
      </c>
      <c r="C364" s="12" t="s">
        <v>18</v>
      </c>
      <c r="D364" s="20">
        <v>112010820</v>
      </c>
      <c r="E364" s="21">
        <v>112010940</v>
      </c>
      <c r="H364" s="9"/>
      <c r="I364" s="7"/>
      <c r="J364" s="8"/>
    </row>
    <row r="365" spans="1:10">
      <c r="A365" s="5"/>
      <c r="B365" s="6"/>
      <c r="C365" s="5"/>
      <c r="D365" s="11"/>
      <c r="E365" s="8"/>
      <c r="H365" s="9"/>
      <c r="I365" s="7"/>
      <c r="J365" s="8"/>
    </row>
    <row r="366" spans="1:10">
      <c r="A366" s="5"/>
      <c r="B366" s="6"/>
      <c r="C366" s="5"/>
      <c r="D366" s="11"/>
      <c r="E366" s="8"/>
      <c r="H366" s="9"/>
      <c r="I366" s="7"/>
      <c r="J366" s="8"/>
    </row>
    <row r="367" spans="1:10">
      <c r="A367" s="1" t="s">
        <v>0</v>
      </c>
      <c r="B367" s="2"/>
      <c r="C367" s="2"/>
      <c r="D367" s="2"/>
      <c r="E367" s="2"/>
      <c r="F367" s="2"/>
      <c r="G367" s="2"/>
      <c r="H367" s="2"/>
      <c r="I367" s="2"/>
      <c r="J367" s="2"/>
    </row>
    <row r="368" spans="1:10">
      <c r="A368" s="3" t="s">
        <v>1491</v>
      </c>
      <c r="B368" s="2"/>
      <c r="C368" s="2"/>
      <c r="D368" s="2"/>
      <c r="E368" s="2"/>
      <c r="F368" s="2"/>
      <c r="G368" s="2"/>
      <c r="H368" s="2"/>
      <c r="I368" s="2"/>
      <c r="J368" s="2"/>
    </row>
    <row r="369" spans="1:10">
      <c r="A369" s="103" t="s">
        <v>0</v>
      </c>
      <c r="B369" s="103" t="s">
        <v>2</v>
      </c>
      <c r="C369" s="103" t="s">
        <v>3</v>
      </c>
      <c r="D369" s="103" t="s">
        <v>4</v>
      </c>
      <c r="E369" s="103" t="s">
        <v>5</v>
      </c>
      <c r="F369" s="105" t="s">
        <v>6</v>
      </c>
      <c r="G369" s="106"/>
      <c r="H369" s="107"/>
      <c r="I369" s="103" t="s">
        <v>7</v>
      </c>
      <c r="J369" s="103" t="s">
        <v>8</v>
      </c>
    </row>
    <row r="370" spans="1:10">
      <c r="A370" s="104"/>
      <c r="B370" s="104"/>
      <c r="C370" s="104"/>
      <c r="D370" s="104"/>
      <c r="E370" s="104"/>
      <c r="F370" s="46" t="s">
        <v>9</v>
      </c>
      <c r="G370" s="46" t="s">
        <v>10</v>
      </c>
      <c r="H370" s="46" t="s">
        <v>11</v>
      </c>
      <c r="I370" s="104"/>
      <c r="J370" s="104"/>
    </row>
    <row r="371" spans="1:10">
      <c r="A371" s="5" t="s">
        <v>1546</v>
      </c>
      <c r="B371" s="6">
        <v>44849.575919490744</v>
      </c>
      <c r="C371" s="5" t="s">
        <v>130</v>
      </c>
      <c r="D371" s="11"/>
      <c r="E371" s="8"/>
      <c r="F371" s="9">
        <v>7393.28</v>
      </c>
      <c r="I371" s="7" t="s">
        <v>9</v>
      </c>
      <c r="J371" s="5" t="s">
        <v>130</v>
      </c>
    </row>
    <row r="372" spans="1:10">
      <c r="A372" s="10" t="s">
        <v>15</v>
      </c>
      <c r="B372" s="3"/>
      <c r="C372" s="3"/>
      <c r="D372" s="11"/>
      <c r="E372" s="8"/>
      <c r="H372" s="9"/>
      <c r="I372" s="7"/>
      <c r="J372" s="8"/>
    </row>
    <row r="373" spans="1:10" ht="15.75">
      <c r="A373" s="12" t="s">
        <v>16</v>
      </c>
      <c r="B373" s="12" t="s">
        <v>17</v>
      </c>
      <c r="C373" s="12" t="s">
        <v>18</v>
      </c>
      <c r="D373" s="20">
        <v>112020953</v>
      </c>
      <c r="E373" s="21">
        <v>112021079</v>
      </c>
      <c r="H373" s="9"/>
      <c r="I373" s="7"/>
      <c r="J373" s="8"/>
    </row>
    <row r="376" spans="1:10">
      <c r="A376" s="1" t="s">
        <v>0</v>
      </c>
      <c r="B376" s="2"/>
      <c r="C376" s="2"/>
      <c r="D376" s="2"/>
      <c r="E376" s="2"/>
      <c r="F376" s="2"/>
      <c r="G376" s="2"/>
      <c r="H376" s="2"/>
      <c r="I376" s="2"/>
      <c r="J376" s="2"/>
    </row>
    <row r="377" spans="1:10">
      <c r="A377" s="3" t="s">
        <v>1564</v>
      </c>
      <c r="B377" s="2"/>
      <c r="C377" s="2"/>
      <c r="D377" s="2"/>
      <c r="E377" s="2"/>
      <c r="F377" s="2"/>
      <c r="G377" s="2"/>
      <c r="H377" s="2"/>
      <c r="I377" s="2"/>
      <c r="J377" s="2"/>
    </row>
    <row r="378" spans="1:10">
      <c r="A378" s="103" t="s">
        <v>0</v>
      </c>
      <c r="B378" s="103" t="s">
        <v>2</v>
      </c>
      <c r="C378" s="103" t="s">
        <v>3</v>
      </c>
      <c r="D378" s="103" t="s">
        <v>4</v>
      </c>
      <c r="E378" s="103" t="s">
        <v>5</v>
      </c>
      <c r="F378" s="105" t="s">
        <v>6</v>
      </c>
      <c r="G378" s="106"/>
      <c r="H378" s="107"/>
      <c r="I378" s="103" t="s">
        <v>7</v>
      </c>
      <c r="J378" s="103" t="s">
        <v>8</v>
      </c>
    </row>
    <row r="379" spans="1:10">
      <c r="A379" s="104"/>
      <c r="B379" s="104"/>
      <c r="C379" s="104"/>
      <c r="D379" s="104"/>
      <c r="E379" s="104"/>
      <c r="F379" s="46" t="s">
        <v>9</v>
      </c>
      <c r="G379" s="46" t="s">
        <v>10</v>
      </c>
      <c r="H379" s="46" t="s">
        <v>11</v>
      </c>
      <c r="I379" s="104"/>
      <c r="J379" s="104"/>
    </row>
    <row r="380" spans="1:10">
      <c r="A380" s="5" t="s">
        <v>1593</v>
      </c>
      <c r="B380" s="6">
        <v>44851.792890358796</v>
      </c>
      <c r="C380" s="5" t="s">
        <v>130</v>
      </c>
      <c r="D380" s="11"/>
      <c r="E380" s="8"/>
      <c r="F380" s="9">
        <v>11724.6</v>
      </c>
      <c r="I380" s="7" t="s">
        <v>9</v>
      </c>
      <c r="J380" s="5" t="s">
        <v>130</v>
      </c>
    </row>
    <row r="381" spans="1:10">
      <c r="A381" s="5" t="s">
        <v>1593</v>
      </c>
      <c r="B381" s="6">
        <v>44851.792890358796</v>
      </c>
      <c r="C381" s="5" t="s">
        <v>130</v>
      </c>
      <c r="D381" s="11"/>
      <c r="E381" s="8"/>
      <c r="H381" s="9">
        <v>124.4</v>
      </c>
      <c r="I381" s="5" t="s">
        <v>33</v>
      </c>
      <c r="J381" s="5" t="s">
        <v>130</v>
      </c>
    </row>
    <row r="382" spans="1:10">
      <c r="A382" s="10" t="s">
        <v>15</v>
      </c>
      <c r="B382" s="3"/>
      <c r="C382" s="3"/>
      <c r="D382" s="11"/>
      <c r="E382" s="8"/>
      <c r="H382" s="9"/>
      <c r="I382" s="7"/>
      <c r="J382" s="5"/>
    </row>
    <row r="383" spans="1:10" ht="15.75">
      <c r="A383" s="12" t="s">
        <v>16</v>
      </c>
      <c r="B383" s="12" t="s">
        <v>17</v>
      </c>
      <c r="C383" s="12" t="s">
        <v>18</v>
      </c>
      <c r="D383" s="20">
        <v>112027608</v>
      </c>
      <c r="E383" s="21">
        <v>112028033</v>
      </c>
      <c r="H383" s="9"/>
      <c r="I383" s="7"/>
      <c r="J383" s="5"/>
    </row>
    <row r="386" spans="1:10">
      <c r="A386" s="1" t="s">
        <v>0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3" t="s">
        <v>1603</v>
      </c>
      <c r="B387" s="2"/>
      <c r="C387" s="2"/>
      <c r="D387" s="2"/>
      <c r="E387" s="2"/>
      <c r="F387" s="2"/>
      <c r="G387" s="2"/>
      <c r="H387" s="2"/>
      <c r="I387" s="2"/>
      <c r="J387" s="2"/>
    </row>
    <row r="388" spans="1:10">
      <c r="A388" s="103" t="s">
        <v>0</v>
      </c>
      <c r="B388" s="103" t="s">
        <v>2</v>
      </c>
      <c r="C388" s="103" t="s">
        <v>3</v>
      </c>
      <c r="D388" s="103" t="s">
        <v>4</v>
      </c>
      <c r="E388" s="103" t="s">
        <v>5</v>
      </c>
      <c r="F388" s="105" t="s">
        <v>6</v>
      </c>
      <c r="G388" s="106"/>
      <c r="H388" s="107"/>
      <c r="I388" s="103" t="s">
        <v>7</v>
      </c>
      <c r="J388" s="103" t="s">
        <v>8</v>
      </c>
    </row>
    <row r="389" spans="1:10">
      <c r="A389" s="104"/>
      <c r="B389" s="104"/>
      <c r="C389" s="104"/>
      <c r="D389" s="104"/>
      <c r="E389" s="104"/>
      <c r="F389" s="46" t="s">
        <v>9</v>
      </c>
      <c r="G389" s="46" t="s">
        <v>10</v>
      </c>
      <c r="H389" s="46" t="s">
        <v>11</v>
      </c>
      <c r="I389" s="104"/>
      <c r="J389" s="104"/>
    </row>
    <row r="390" spans="1:10">
      <c r="A390" s="5" t="s">
        <v>1631</v>
      </c>
      <c r="B390" s="6">
        <v>44852.797748020836</v>
      </c>
      <c r="C390" s="5" t="s">
        <v>130</v>
      </c>
      <c r="D390" s="11"/>
      <c r="E390" s="8"/>
      <c r="F390" s="9">
        <v>11132.87</v>
      </c>
      <c r="I390" s="7" t="s">
        <v>9</v>
      </c>
      <c r="J390" s="5" t="s">
        <v>130</v>
      </c>
    </row>
    <row r="391" spans="1:10">
      <c r="A391" s="10" t="s">
        <v>15</v>
      </c>
      <c r="B391" s="3"/>
      <c r="C391" s="3"/>
      <c r="D391" s="11"/>
      <c r="E391" s="8"/>
      <c r="F391" s="7"/>
      <c r="G391" s="5"/>
      <c r="H391" s="9"/>
      <c r="I391" s="5"/>
      <c r="J391" s="7"/>
    </row>
    <row r="392" spans="1:10">
      <c r="A392" s="12" t="s">
        <v>16</v>
      </c>
      <c r="B392" s="12" t="s">
        <v>17</v>
      </c>
      <c r="C392" s="12" t="s">
        <v>18</v>
      </c>
      <c r="D392" s="11"/>
      <c r="E392" s="8"/>
      <c r="F392" s="7"/>
      <c r="G392" s="5"/>
      <c r="H392" s="9"/>
      <c r="I392" s="5"/>
      <c r="J392" s="7"/>
    </row>
  </sheetData>
  <mergeCells count="320"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I359:I360"/>
    <mergeCell ref="J359:J360"/>
    <mergeCell ref="A359:A360"/>
    <mergeCell ref="B359:B360"/>
    <mergeCell ref="C359:C360"/>
    <mergeCell ref="D359:D360"/>
    <mergeCell ref="E359:E360"/>
    <mergeCell ref="F359:H359"/>
    <mergeCell ref="I330:I331"/>
    <mergeCell ref="J330:J331"/>
    <mergeCell ref="A330:A331"/>
    <mergeCell ref="B330:B331"/>
    <mergeCell ref="C330:C331"/>
    <mergeCell ref="D330:D331"/>
    <mergeCell ref="E330:E331"/>
    <mergeCell ref="F330:H330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312:I313"/>
    <mergeCell ref="J312:J313"/>
    <mergeCell ref="A312:A313"/>
    <mergeCell ref="B312:B313"/>
    <mergeCell ref="C312:C313"/>
    <mergeCell ref="D312:D313"/>
    <mergeCell ref="E312:E313"/>
    <mergeCell ref="F312:H312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J293:J294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A293:A294"/>
    <mergeCell ref="B293:B294"/>
    <mergeCell ref="C293:C294"/>
    <mergeCell ref="D293:D294"/>
    <mergeCell ref="E293:E294"/>
    <mergeCell ref="F293:H293"/>
    <mergeCell ref="I293:I294"/>
    <mergeCell ref="E264:E265"/>
    <mergeCell ref="A273:A274"/>
    <mergeCell ref="B273:B274"/>
    <mergeCell ref="C273:C274"/>
    <mergeCell ref="D273:D274"/>
    <mergeCell ref="E273:E274"/>
    <mergeCell ref="F273:H273"/>
    <mergeCell ref="I273:I274"/>
    <mergeCell ref="J273:J274"/>
    <mergeCell ref="F264:H264"/>
    <mergeCell ref="A264:A265"/>
    <mergeCell ref="B264:B265"/>
    <mergeCell ref="C264:C265"/>
    <mergeCell ref="D264:D265"/>
    <mergeCell ref="I264:I265"/>
    <mergeCell ref="J264:J265"/>
    <mergeCell ref="I237:I238"/>
    <mergeCell ref="J237:J238"/>
    <mergeCell ref="J255:J256"/>
    <mergeCell ref="I255:I256"/>
    <mergeCell ref="F255:H255"/>
    <mergeCell ref="E255:E256"/>
    <mergeCell ref="E237:E238"/>
    <mergeCell ref="F237:H237"/>
    <mergeCell ref="B255:B256"/>
    <mergeCell ref="F192:H192"/>
    <mergeCell ref="E219:E220"/>
    <mergeCell ref="F219:H219"/>
    <mergeCell ref="E228:E229"/>
    <mergeCell ref="F228:H228"/>
    <mergeCell ref="A255:A256"/>
    <mergeCell ref="A201:A202"/>
    <mergeCell ref="B201:B202"/>
    <mergeCell ref="A210:A211"/>
    <mergeCell ref="B228:B229"/>
    <mergeCell ref="C228:C229"/>
    <mergeCell ref="D228:D229"/>
    <mergeCell ref="A228:A229"/>
    <mergeCell ref="D255:D256"/>
    <mergeCell ref="C255:C256"/>
    <mergeCell ref="A237:A238"/>
    <mergeCell ref="B237:B238"/>
    <mergeCell ref="C237:C238"/>
    <mergeCell ref="D237:D238"/>
    <mergeCell ref="B210:B211"/>
    <mergeCell ref="C210:C211"/>
    <mergeCell ref="D210:D211"/>
    <mergeCell ref="E201:E202"/>
    <mergeCell ref="F201:H201"/>
    <mergeCell ref="I201:I202"/>
    <mergeCell ref="J201:J202"/>
    <mergeCell ref="I228:I229"/>
    <mergeCell ref="J228:J229"/>
    <mergeCell ref="E210:E211"/>
    <mergeCell ref="F210:H210"/>
    <mergeCell ref="I210:I211"/>
    <mergeCell ref="J210:J211"/>
    <mergeCell ref="I219:I220"/>
    <mergeCell ref="I57:I58"/>
    <mergeCell ref="J57:J58"/>
    <mergeCell ref="A57:A58"/>
    <mergeCell ref="B57:B58"/>
    <mergeCell ref="C57:C58"/>
    <mergeCell ref="D57:D58"/>
    <mergeCell ref="E57:E58"/>
    <mergeCell ref="F57:H57"/>
    <mergeCell ref="I76:I77"/>
    <mergeCell ref="J76:J77"/>
    <mergeCell ref="A76:A77"/>
    <mergeCell ref="B76:B77"/>
    <mergeCell ref="C76:C77"/>
    <mergeCell ref="D76:D77"/>
    <mergeCell ref="E76:E77"/>
    <mergeCell ref="F76:H76"/>
    <mergeCell ref="F67:H67"/>
    <mergeCell ref="I67:I68"/>
    <mergeCell ref="J67:J68"/>
    <mergeCell ref="A67:A68"/>
    <mergeCell ref="B67:B68"/>
    <mergeCell ref="C67:C68"/>
    <mergeCell ref="D67:D68"/>
    <mergeCell ref="E67:E68"/>
    <mergeCell ref="I3:I4"/>
    <mergeCell ref="J3:J4"/>
    <mergeCell ref="A3:A4"/>
    <mergeCell ref="B3:B4"/>
    <mergeCell ref="C3:C4"/>
    <mergeCell ref="D3:D4"/>
    <mergeCell ref="E3:E4"/>
    <mergeCell ref="F3:H3"/>
    <mergeCell ref="F48:H48"/>
    <mergeCell ref="I48:I49"/>
    <mergeCell ref="J48:J49"/>
    <mergeCell ref="A48:A49"/>
    <mergeCell ref="B48:B49"/>
    <mergeCell ref="C48:C49"/>
    <mergeCell ref="D48:D49"/>
    <mergeCell ref="E48:E49"/>
    <mergeCell ref="A12:A13"/>
    <mergeCell ref="B12:B13"/>
    <mergeCell ref="C12:C13"/>
    <mergeCell ref="D12:D13"/>
    <mergeCell ref="E12:E13"/>
    <mergeCell ref="F12:H12"/>
    <mergeCell ref="I12:I13"/>
    <mergeCell ref="J12:J13"/>
    <mergeCell ref="A21:A22"/>
    <mergeCell ref="B21:B22"/>
    <mergeCell ref="C21:C22"/>
    <mergeCell ref="D21:D22"/>
    <mergeCell ref="E21:E22"/>
    <mergeCell ref="F39:H39"/>
    <mergeCell ref="I39:I40"/>
    <mergeCell ref="J39:J40"/>
    <mergeCell ref="A39:A40"/>
    <mergeCell ref="B39:B40"/>
    <mergeCell ref="C39:C40"/>
    <mergeCell ref="D39:D40"/>
    <mergeCell ref="E39:E40"/>
    <mergeCell ref="F21:H21"/>
    <mergeCell ref="I21:I22"/>
    <mergeCell ref="J21:J22"/>
    <mergeCell ref="F98:H98"/>
    <mergeCell ref="I98:I99"/>
    <mergeCell ref="J98:J99"/>
    <mergeCell ref="A98:A99"/>
    <mergeCell ref="B98:B99"/>
    <mergeCell ref="C98:C99"/>
    <mergeCell ref="D98:D99"/>
    <mergeCell ref="E98:E99"/>
    <mergeCell ref="F107:H107"/>
    <mergeCell ref="I107:I108"/>
    <mergeCell ref="J107:J108"/>
    <mergeCell ref="A107:A108"/>
    <mergeCell ref="B107:B108"/>
    <mergeCell ref="C107:C108"/>
    <mergeCell ref="D107:D108"/>
    <mergeCell ref="E107:E108"/>
    <mergeCell ref="A137:A138"/>
    <mergeCell ref="B137:B138"/>
    <mergeCell ref="C137:C138"/>
    <mergeCell ref="D137:D138"/>
    <mergeCell ref="E137:E138"/>
    <mergeCell ref="F146:H146"/>
    <mergeCell ref="I146:I147"/>
    <mergeCell ref="J146:J147"/>
    <mergeCell ref="I117:I118"/>
    <mergeCell ref="J117:J118"/>
    <mergeCell ref="A117:A118"/>
    <mergeCell ref="B117:B118"/>
    <mergeCell ref="C117:C118"/>
    <mergeCell ref="D117:D118"/>
    <mergeCell ref="E117:E118"/>
    <mergeCell ref="F117:H117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J137:J138"/>
    <mergeCell ref="F137:H137"/>
    <mergeCell ref="F182:H182"/>
    <mergeCell ref="I182:I183"/>
    <mergeCell ref="J182:J183"/>
    <mergeCell ref="I155:I156"/>
    <mergeCell ref="J155:J156"/>
    <mergeCell ref="F155:H155"/>
    <mergeCell ref="F173:H173"/>
    <mergeCell ref="I173:I174"/>
    <mergeCell ref="J173:J174"/>
    <mergeCell ref="I164:I165"/>
    <mergeCell ref="J164:J165"/>
    <mergeCell ref="I137:I138"/>
    <mergeCell ref="A146:A147"/>
    <mergeCell ref="B146:B147"/>
    <mergeCell ref="C146:C147"/>
    <mergeCell ref="D146:D147"/>
    <mergeCell ref="E146:E147"/>
    <mergeCell ref="A182:A183"/>
    <mergeCell ref="B182:B183"/>
    <mergeCell ref="C182:C183"/>
    <mergeCell ref="D182:D183"/>
    <mergeCell ref="E182:E183"/>
    <mergeCell ref="A155:A156"/>
    <mergeCell ref="B155:B156"/>
    <mergeCell ref="C155:C156"/>
    <mergeCell ref="D155:D156"/>
    <mergeCell ref="E155:E156"/>
    <mergeCell ref="A173:A174"/>
    <mergeCell ref="B173:B174"/>
    <mergeCell ref="C173:C174"/>
    <mergeCell ref="D173:D174"/>
    <mergeCell ref="E173:E174"/>
    <mergeCell ref="A164:A165"/>
    <mergeCell ref="B164:B165"/>
    <mergeCell ref="C164:C165"/>
    <mergeCell ref="D164:D165"/>
    <mergeCell ref="E164:E165"/>
    <mergeCell ref="F164:H164"/>
    <mergeCell ref="E192:E193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J219:J220"/>
    <mergeCell ref="A219:A220"/>
    <mergeCell ref="B219:B220"/>
    <mergeCell ref="C219:C220"/>
    <mergeCell ref="D219:D220"/>
    <mergeCell ref="A192:A193"/>
    <mergeCell ref="B192:B193"/>
    <mergeCell ref="C192:C193"/>
    <mergeCell ref="D192:D193"/>
    <mergeCell ref="I192:I193"/>
    <mergeCell ref="J192:J193"/>
    <mergeCell ref="C201:C202"/>
    <mergeCell ref="D201:D202"/>
    <mergeCell ref="I369:I370"/>
    <mergeCell ref="J369:J370"/>
    <mergeCell ref="A369:A370"/>
    <mergeCell ref="B369:B370"/>
    <mergeCell ref="C369:C370"/>
    <mergeCell ref="D369:D370"/>
    <mergeCell ref="E369:E370"/>
    <mergeCell ref="F369:H369"/>
    <mergeCell ref="A388:A389"/>
    <mergeCell ref="B388:B389"/>
    <mergeCell ref="C388:C389"/>
    <mergeCell ref="D388:D389"/>
    <mergeCell ref="E388:E389"/>
    <mergeCell ref="F388:H388"/>
    <mergeCell ref="I388:I389"/>
    <mergeCell ref="J388:J389"/>
    <mergeCell ref="I378:I379"/>
    <mergeCell ref="J378:J379"/>
    <mergeCell ref="A378:A379"/>
    <mergeCell ref="B378:B379"/>
    <mergeCell ref="C378:C379"/>
    <mergeCell ref="D378:D379"/>
    <mergeCell ref="E378:E379"/>
    <mergeCell ref="F378:H37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F8F11-A3F8-4C1E-B3E6-4815E40C5761}">
  <sheetPr>
    <tabColor theme="8"/>
  </sheetPr>
  <dimension ref="A1:J501"/>
  <sheetViews>
    <sheetView topLeftCell="A486" workbookViewId="0">
      <selection activeCell="D491" sqref="D49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5" max="5" width="24" bestFit="1" customWidth="1"/>
    <col min="6" max="6" width="10.140625" bestFit="1" customWidth="1"/>
    <col min="7" max="7" width="7.85546875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131</v>
      </c>
      <c r="B5" s="6">
        <v>44805.634048148146</v>
      </c>
      <c r="C5" s="5" t="s">
        <v>132</v>
      </c>
      <c r="D5" s="11"/>
      <c r="E5" s="8"/>
      <c r="F5" s="9">
        <v>2931.5</v>
      </c>
      <c r="I5" s="7" t="s">
        <v>9</v>
      </c>
      <c r="J5" s="5" t="s">
        <v>133</v>
      </c>
    </row>
    <row r="6" spans="1:10">
      <c r="A6" s="5" t="s">
        <v>131</v>
      </c>
      <c r="B6" s="6">
        <v>44805.634048148146</v>
      </c>
      <c r="C6" s="5" t="s">
        <v>132</v>
      </c>
      <c r="D6" s="11"/>
      <c r="E6" s="8"/>
      <c r="F6" s="9">
        <v>41834</v>
      </c>
      <c r="I6" s="7" t="s">
        <v>9</v>
      </c>
      <c r="J6" s="5" t="s">
        <v>134</v>
      </c>
    </row>
    <row r="7" spans="1:10" ht="13.5" customHeight="1">
      <c r="A7" s="5" t="s">
        <v>131</v>
      </c>
      <c r="B7" s="6">
        <v>44805.634048148146</v>
      </c>
      <c r="C7" s="5" t="s">
        <v>132</v>
      </c>
      <c r="D7" s="11"/>
      <c r="E7" s="8"/>
      <c r="F7" s="9">
        <v>3481</v>
      </c>
      <c r="I7" s="7" t="s">
        <v>9</v>
      </c>
      <c r="J7" s="8" t="s">
        <v>135</v>
      </c>
    </row>
    <row r="8" spans="1:10">
      <c r="A8" s="10" t="s">
        <v>15</v>
      </c>
      <c r="B8" s="3"/>
      <c r="C8" s="3"/>
      <c r="D8" s="11"/>
      <c r="E8" s="8"/>
      <c r="F8" s="14">
        <f>SUM(F5:G7)</f>
        <v>48246.5</v>
      </c>
      <c r="H8" s="9"/>
      <c r="I8" s="7"/>
      <c r="J8" s="8"/>
    </row>
    <row r="9" spans="1:10" ht="15.75">
      <c r="A9" s="12" t="s">
        <v>16</v>
      </c>
      <c r="B9" s="12" t="s">
        <v>17</v>
      </c>
      <c r="C9" s="12" t="s">
        <v>18</v>
      </c>
      <c r="D9" s="21">
        <v>111734739</v>
      </c>
      <c r="E9" s="8"/>
      <c r="H9" s="9"/>
      <c r="I9" s="7"/>
      <c r="J9" s="8"/>
    </row>
    <row r="12" spans="1:10">
      <c r="A12" s="1" t="s">
        <v>0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146</v>
      </c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103" t="s">
        <v>0</v>
      </c>
      <c r="B14" s="103" t="s">
        <v>2</v>
      </c>
      <c r="C14" s="103" t="s">
        <v>3</v>
      </c>
      <c r="D14" s="103" t="s">
        <v>4</v>
      </c>
      <c r="E14" s="103" t="s">
        <v>5</v>
      </c>
      <c r="F14" s="105" t="s">
        <v>6</v>
      </c>
      <c r="G14" s="106"/>
      <c r="H14" s="107"/>
      <c r="I14" s="103" t="s">
        <v>7</v>
      </c>
      <c r="J14" s="103" t="s">
        <v>8</v>
      </c>
    </row>
    <row r="15" spans="1:10">
      <c r="A15" s="104"/>
      <c r="B15" s="104"/>
      <c r="C15" s="104"/>
      <c r="D15" s="104"/>
      <c r="E15" s="104"/>
      <c r="F15" s="4" t="s">
        <v>9</v>
      </c>
      <c r="G15" s="4" t="s">
        <v>10</v>
      </c>
      <c r="H15" s="4" t="s">
        <v>11</v>
      </c>
      <c r="I15" s="104"/>
      <c r="J15" s="104"/>
    </row>
    <row r="16" spans="1:10">
      <c r="A16" s="5" t="s">
        <v>249</v>
      </c>
      <c r="B16" s="6">
        <v>44806.712381134261</v>
      </c>
      <c r="C16" s="5" t="s">
        <v>132</v>
      </c>
      <c r="D16" s="11">
        <v>2920199898</v>
      </c>
      <c r="E16" s="5" t="s">
        <v>250</v>
      </c>
      <c r="H16" s="9">
        <v>4285.1099999999997</v>
      </c>
      <c r="I16" s="5" t="s">
        <v>22</v>
      </c>
      <c r="J16" s="5" t="s">
        <v>134</v>
      </c>
    </row>
    <row r="17" spans="1:10">
      <c r="A17" s="5" t="s">
        <v>249</v>
      </c>
      <c r="B17" s="6">
        <v>44806.712381134261</v>
      </c>
      <c r="C17" s="5" t="s">
        <v>132</v>
      </c>
      <c r="D17" s="11"/>
      <c r="E17" s="8"/>
      <c r="F17" s="9">
        <v>7328.6</v>
      </c>
      <c r="I17" s="7" t="s">
        <v>9</v>
      </c>
      <c r="J17" s="5" t="s">
        <v>134</v>
      </c>
    </row>
    <row r="18" spans="1:10">
      <c r="A18" s="5" t="s">
        <v>249</v>
      </c>
      <c r="B18" s="6">
        <v>44806.712381134261</v>
      </c>
      <c r="C18" s="5" t="s">
        <v>132</v>
      </c>
      <c r="D18" s="11"/>
      <c r="E18" s="8"/>
      <c r="F18" s="9">
        <v>7339.5</v>
      </c>
      <c r="I18" s="7" t="s">
        <v>9</v>
      </c>
      <c r="J18" s="8" t="s">
        <v>135</v>
      </c>
    </row>
    <row r="19" spans="1:10">
      <c r="A19" s="10" t="s">
        <v>15</v>
      </c>
      <c r="B19" s="3"/>
      <c r="C19" s="3"/>
      <c r="D19" s="11"/>
      <c r="E19" s="8"/>
      <c r="F19" s="14">
        <f>SUM(F16:G18)</f>
        <v>14668.1</v>
      </c>
      <c r="G19" s="9"/>
      <c r="I19" s="7"/>
      <c r="J19" s="8"/>
    </row>
    <row r="20" spans="1:10" ht="15.75">
      <c r="A20" s="12" t="s">
        <v>16</v>
      </c>
      <c r="B20" s="12" t="s">
        <v>17</v>
      </c>
      <c r="C20" s="12" t="s">
        <v>18</v>
      </c>
      <c r="D20" s="21">
        <v>111764935</v>
      </c>
      <c r="E20" s="8"/>
      <c r="H20" s="9"/>
      <c r="I20" s="7"/>
      <c r="J20" s="8"/>
    </row>
    <row r="21" spans="1:10">
      <c r="A21" s="5"/>
      <c r="B21" s="6"/>
      <c r="C21" s="5"/>
      <c r="D21" s="11"/>
      <c r="E21" s="8"/>
      <c r="H21" s="9"/>
      <c r="I21" s="7"/>
      <c r="J21" s="8"/>
    </row>
    <row r="22" spans="1:10">
      <c r="A22" s="5"/>
      <c r="B22" s="6"/>
      <c r="C22" s="5"/>
      <c r="D22" s="11"/>
      <c r="E22" s="8"/>
      <c r="H22" s="9"/>
      <c r="I22" s="7"/>
      <c r="J22" s="8"/>
    </row>
    <row r="23" spans="1:10">
      <c r="A23" s="1" t="s">
        <v>0</v>
      </c>
      <c r="B23" s="2"/>
      <c r="C23" s="2"/>
      <c r="D23" s="2"/>
      <c r="E23" s="2"/>
      <c r="F23" s="2"/>
      <c r="G23" s="2"/>
      <c r="H23" s="2"/>
      <c r="I23" s="2"/>
      <c r="J23" s="2"/>
    </row>
    <row r="24" spans="1:10">
      <c r="A24" s="3" t="s">
        <v>159</v>
      </c>
      <c r="B24" s="2"/>
      <c r="C24" s="2"/>
      <c r="D24" s="2"/>
      <c r="E24" s="2"/>
      <c r="F24" s="2"/>
      <c r="G24" s="2"/>
      <c r="H24" s="2"/>
      <c r="I24" s="2"/>
      <c r="J24" s="2"/>
    </row>
    <row r="25" spans="1:10">
      <c r="A25" s="103" t="s">
        <v>0</v>
      </c>
      <c r="B25" s="103" t="s">
        <v>2</v>
      </c>
      <c r="C25" s="103" t="s">
        <v>3</v>
      </c>
      <c r="D25" s="103" t="s">
        <v>4</v>
      </c>
      <c r="E25" s="103" t="s">
        <v>5</v>
      </c>
      <c r="F25" s="105" t="s">
        <v>6</v>
      </c>
      <c r="G25" s="106"/>
      <c r="H25" s="107"/>
      <c r="I25" s="103" t="s">
        <v>7</v>
      </c>
      <c r="J25" s="103" t="s">
        <v>8</v>
      </c>
    </row>
    <row r="26" spans="1:10">
      <c r="A26" s="104"/>
      <c r="B26" s="104"/>
      <c r="C26" s="104"/>
      <c r="D26" s="104"/>
      <c r="E26" s="104"/>
      <c r="F26" s="4" t="s">
        <v>9</v>
      </c>
      <c r="G26" s="4" t="s">
        <v>10</v>
      </c>
      <c r="H26" s="4" t="s">
        <v>11</v>
      </c>
      <c r="I26" s="104"/>
      <c r="J26" s="104"/>
    </row>
    <row r="27" spans="1:10">
      <c r="A27" s="5" t="s">
        <v>251</v>
      </c>
      <c r="B27" s="6">
        <v>44807.578388136571</v>
      </c>
      <c r="C27" s="5" t="s">
        <v>132</v>
      </c>
      <c r="D27" s="11"/>
      <c r="E27" s="8"/>
      <c r="F27" s="9">
        <v>5071.8999999999996</v>
      </c>
      <c r="I27" s="7" t="s">
        <v>9</v>
      </c>
      <c r="J27" s="5" t="s">
        <v>134</v>
      </c>
    </row>
    <row r="28" spans="1:10">
      <c r="A28" s="10" t="s">
        <v>15</v>
      </c>
      <c r="B28" s="3"/>
      <c r="C28" s="3"/>
      <c r="D28" s="11"/>
      <c r="E28" s="8"/>
      <c r="G28" s="9"/>
      <c r="I28" s="7"/>
      <c r="J28" s="8"/>
    </row>
    <row r="29" spans="1:10" ht="15.75">
      <c r="A29" s="12" t="s">
        <v>16</v>
      </c>
      <c r="B29" s="12" t="s">
        <v>17</v>
      </c>
      <c r="C29" s="12" t="s">
        <v>18</v>
      </c>
      <c r="D29" s="21">
        <v>111764936</v>
      </c>
      <c r="E29" s="8"/>
      <c r="H29" s="9"/>
      <c r="I29" s="7"/>
      <c r="J29" s="8"/>
    </row>
    <row r="32" spans="1:10">
      <c r="A32" s="1" t="s">
        <v>0</v>
      </c>
      <c r="B32" s="2"/>
      <c r="C32" s="2"/>
      <c r="D32" s="2"/>
      <c r="E32" s="2"/>
      <c r="F32" s="2"/>
      <c r="G32" s="2"/>
      <c r="H32" s="2"/>
      <c r="I32" s="2"/>
      <c r="J32" s="2"/>
    </row>
    <row r="33" spans="1:10">
      <c r="A33" s="3" t="s">
        <v>260</v>
      </c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27" t="s">
        <v>0</v>
      </c>
      <c r="B34" s="27" t="s">
        <v>2</v>
      </c>
      <c r="C34" s="27" t="s">
        <v>3</v>
      </c>
      <c r="D34" s="27" t="s">
        <v>4</v>
      </c>
      <c r="E34" s="27" t="s">
        <v>5</v>
      </c>
      <c r="F34" s="29" t="s">
        <v>6</v>
      </c>
      <c r="G34" s="30"/>
      <c r="H34" s="31"/>
      <c r="I34" s="27" t="s">
        <v>7</v>
      </c>
      <c r="J34" s="27" t="s">
        <v>8</v>
      </c>
    </row>
    <row r="35" spans="1:10">
      <c r="A35" s="28"/>
      <c r="B35" s="28"/>
      <c r="C35" s="28"/>
      <c r="D35" s="28"/>
      <c r="E35" s="28"/>
      <c r="F35" s="4" t="s">
        <v>9</v>
      </c>
      <c r="G35" s="4" t="s">
        <v>10</v>
      </c>
      <c r="H35" s="4" t="s">
        <v>11</v>
      </c>
      <c r="I35" s="28"/>
      <c r="J35" s="28"/>
    </row>
    <row r="36" spans="1:10">
      <c r="A36" s="5" t="s">
        <v>299</v>
      </c>
      <c r="B36" s="6">
        <v>44809.74905017361</v>
      </c>
      <c r="C36" s="5" t="s">
        <v>132</v>
      </c>
      <c r="D36" s="11">
        <v>20315108</v>
      </c>
      <c r="E36" s="5" t="s">
        <v>250</v>
      </c>
      <c r="H36" s="9">
        <v>15706.84</v>
      </c>
      <c r="I36" s="5" t="s">
        <v>22</v>
      </c>
      <c r="J36" s="5" t="s">
        <v>133</v>
      </c>
    </row>
    <row r="37" spans="1:10">
      <c r="A37" s="5" t="s">
        <v>299</v>
      </c>
      <c r="B37" s="6">
        <v>44809.74905017361</v>
      </c>
      <c r="C37" s="5" t="s">
        <v>132</v>
      </c>
      <c r="D37" s="13">
        <v>58670107263</v>
      </c>
      <c r="E37" s="8" t="s">
        <v>300</v>
      </c>
      <c r="H37" s="9">
        <v>5593.29</v>
      </c>
      <c r="I37" s="5" t="s">
        <v>22</v>
      </c>
      <c r="J37" s="5" t="s">
        <v>134</v>
      </c>
    </row>
    <row r="38" spans="1:10">
      <c r="A38" s="5" t="s">
        <v>299</v>
      </c>
      <c r="B38" s="6">
        <v>44809.74905017361</v>
      </c>
      <c r="C38" s="5" t="s">
        <v>132</v>
      </c>
      <c r="D38" s="11">
        <v>2922782539</v>
      </c>
      <c r="E38" s="5" t="s">
        <v>250</v>
      </c>
      <c r="H38" s="9">
        <v>2772.39</v>
      </c>
      <c r="I38" s="5" t="s">
        <v>22</v>
      </c>
      <c r="J38" s="8" t="s">
        <v>301</v>
      </c>
    </row>
    <row r="39" spans="1:10">
      <c r="A39" s="5" t="s">
        <v>299</v>
      </c>
      <c r="B39" s="6">
        <v>44809.74905017361</v>
      </c>
      <c r="C39" s="5" t="s">
        <v>132</v>
      </c>
      <c r="D39" s="11">
        <v>2922898115</v>
      </c>
      <c r="E39" s="5" t="s">
        <v>250</v>
      </c>
      <c r="H39" s="9">
        <v>2444</v>
      </c>
      <c r="I39" s="5" t="s">
        <v>22</v>
      </c>
      <c r="J39" s="8" t="s">
        <v>135</v>
      </c>
    </row>
    <row r="40" spans="1:10">
      <c r="A40" s="5" t="s">
        <v>299</v>
      </c>
      <c r="B40" s="6">
        <v>44809.74905017361</v>
      </c>
      <c r="C40" s="5" t="s">
        <v>132</v>
      </c>
      <c r="D40" s="11"/>
      <c r="E40" s="8"/>
      <c r="F40" s="9">
        <v>18548</v>
      </c>
      <c r="I40" s="7" t="s">
        <v>9</v>
      </c>
      <c r="J40" s="5" t="s">
        <v>133</v>
      </c>
    </row>
    <row r="41" spans="1:10">
      <c r="A41" s="5" t="s">
        <v>299</v>
      </c>
      <c r="B41" s="6">
        <v>44809.74905017361</v>
      </c>
      <c r="C41" s="5" t="s">
        <v>132</v>
      </c>
      <c r="D41" s="11"/>
      <c r="E41" s="8"/>
      <c r="F41" s="9">
        <v>12486.4</v>
      </c>
      <c r="I41" s="7" t="s">
        <v>9</v>
      </c>
      <c r="J41" s="5" t="s">
        <v>134</v>
      </c>
    </row>
    <row r="42" spans="1:10">
      <c r="A42" s="5" t="s">
        <v>299</v>
      </c>
      <c r="B42" s="6">
        <v>44809.74905017361</v>
      </c>
      <c r="C42" s="5" t="s">
        <v>132</v>
      </c>
      <c r="D42" s="11"/>
      <c r="E42" s="8"/>
      <c r="F42" s="9">
        <v>17942.099999999999</v>
      </c>
      <c r="I42" s="7" t="s">
        <v>9</v>
      </c>
      <c r="J42" s="8" t="s">
        <v>135</v>
      </c>
    </row>
    <row r="43" spans="1:10">
      <c r="A43" s="5" t="s">
        <v>299</v>
      </c>
      <c r="B43" s="6">
        <v>44809.74905017361</v>
      </c>
      <c r="C43" s="5" t="s">
        <v>132</v>
      </c>
      <c r="D43" s="11"/>
      <c r="E43" s="8"/>
      <c r="F43" s="9">
        <v>725.2</v>
      </c>
      <c r="I43" s="7" t="s">
        <v>9</v>
      </c>
      <c r="J43" s="8" t="s">
        <v>301</v>
      </c>
    </row>
    <row r="44" spans="1:10">
      <c r="A44" s="10" t="s">
        <v>15</v>
      </c>
      <c r="B44" s="3"/>
      <c r="C44" s="3"/>
      <c r="D44" s="11"/>
      <c r="E44" s="8"/>
      <c r="F44" s="33">
        <f>SUM(F36:G43)</f>
        <v>49701.7</v>
      </c>
      <c r="H44" s="9"/>
      <c r="I44" s="7"/>
      <c r="J44" s="5"/>
    </row>
    <row r="45" spans="1:10" ht="15.75">
      <c r="A45" s="12" t="s">
        <v>16</v>
      </c>
      <c r="B45" s="12" t="s">
        <v>17</v>
      </c>
      <c r="C45" s="12" t="s">
        <v>18</v>
      </c>
      <c r="D45" s="21">
        <v>111768336</v>
      </c>
      <c r="E45" s="8"/>
      <c r="H45" s="9"/>
      <c r="I45" s="7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312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103" t="s">
        <v>0</v>
      </c>
      <c r="B50" s="103" t="s">
        <v>2</v>
      </c>
      <c r="C50" s="103" t="s">
        <v>3</v>
      </c>
      <c r="D50" s="103" t="s">
        <v>4</v>
      </c>
      <c r="E50" s="103" t="s">
        <v>5</v>
      </c>
      <c r="F50" s="105" t="s">
        <v>6</v>
      </c>
      <c r="G50" s="106"/>
      <c r="H50" s="107"/>
      <c r="I50" s="103" t="s">
        <v>7</v>
      </c>
      <c r="J50" s="103" t="s">
        <v>8</v>
      </c>
    </row>
    <row r="51" spans="1:10">
      <c r="A51" s="104"/>
      <c r="B51" s="104"/>
      <c r="C51" s="104"/>
      <c r="D51" s="104"/>
      <c r="E51" s="104"/>
      <c r="F51" s="46" t="s">
        <v>9</v>
      </c>
      <c r="G51" s="46" t="s">
        <v>10</v>
      </c>
      <c r="H51" s="46" t="s">
        <v>11</v>
      </c>
      <c r="I51" s="104"/>
      <c r="J51" s="104"/>
    </row>
    <row r="52" spans="1:10">
      <c r="A52" s="5" t="s">
        <v>343</v>
      </c>
      <c r="B52" s="6">
        <v>44810.728504259256</v>
      </c>
      <c r="C52" s="5" t="s">
        <v>132</v>
      </c>
      <c r="D52" s="11">
        <v>39241371</v>
      </c>
      <c r="E52" s="8" t="s">
        <v>300</v>
      </c>
      <c r="H52" s="9">
        <v>2000</v>
      </c>
      <c r="I52" s="5" t="s">
        <v>22</v>
      </c>
      <c r="J52" s="5" t="s">
        <v>134</v>
      </c>
    </row>
    <row r="53" spans="1:10">
      <c r="A53" s="5" t="s">
        <v>343</v>
      </c>
      <c r="B53" s="6">
        <v>44810.728504259256</v>
      </c>
      <c r="C53" s="5" t="s">
        <v>132</v>
      </c>
      <c r="D53" s="11"/>
      <c r="E53" s="8"/>
      <c r="F53" s="9">
        <v>48554.1</v>
      </c>
      <c r="I53" s="7" t="s">
        <v>9</v>
      </c>
      <c r="J53" s="5" t="s">
        <v>134</v>
      </c>
    </row>
    <row r="54" spans="1:10">
      <c r="A54" s="5" t="s">
        <v>343</v>
      </c>
      <c r="B54" s="6">
        <v>44810.728504259256</v>
      </c>
      <c r="C54" s="5" t="s">
        <v>132</v>
      </c>
      <c r="D54" s="11"/>
      <c r="E54" s="8"/>
      <c r="F54" s="9">
        <v>8257.2000000000007</v>
      </c>
      <c r="I54" s="7" t="s">
        <v>9</v>
      </c>
      <c r="J54" s="8" t="s">
        <v>135</v>
      </c>
    </row>
    <row r="55" spans="1:10">
      <c r="A55" s="10" t="s">
        <v>15</v>
      </c>
      <c r="B55" s="3"/>
      <c r="C55" s="3"/>
      <c r="D55" s="11"/>
      <c r="E55" s="8"/>
      <c r="F55" s="45">
        <f>SUM(F52:G54)</f>
        <v>56811.3</v>
      </c>
      <c r="I55" s="7"/>
      <c r="J55" s="5"/>
    </row>
    <row r="56" spans="1:10" ht="15.75">
      <c r="A56" s="12" t="s">
        <v>16</v>
      </c>
      <c r="B56" s="12" t="s">
        <v>17</v>
      </c>
      <c r="C56" s="12" t="s">
        <v>18</v>
      </c>
      <c r="D56" s="21">
        <v>111768337</v>
      </c>
      <c r="E56" s="8"/>
      <c r="F56" s="9"/>
      <c r="I56" s="7"/>
      <c r="J56" s="5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357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389</v>
      </c>
      <c r="B63" s="6">
        <v>44811.745806168983</v>
      </c>
      <c r="C63" s="5" t="s">
        <v>132</v>
      </c>
      <c r="D63" s="13">
        <v>58650107540</v>
      </c>
      <c r="E63" s="8" t="s">
        <v>300</v>
      </c>
      <c r="H63" s="9">
        <v>568.79999999999995</v>
      </c>
      <c r="I63" s="5" t="s">
        <v>22</v>
      </c>
      <c r="J63" s="8" t="s">
        <v>135</v>
      </c>
    </row>
    <row r="64" spans="1:10">
      <c r="A64" s="5" t="s">
        <v>389</v>
      </c>
      <c r="B64" s="6">
        <v>44811.745806168983</v>
      </c>
      <c r="C64" s="5" t="s">
        <v>132</v>
      </c>
      <c r="D64" s="11"/>
      <c r="E64" s="8"/>
      <c r="F64" s="9">
        <v>5578.4</v>
      </c>
      <c r="I64" s="7" t="s">
        <v>9</v>
      </c>
      <c r="J64" s="5" t="s">
        <v>134</v>
      </c>
    </row>
    <row r="65" spans="1:10">
      <c r="A65" s="5" t="s">
        <v>389</v>
      </c>
      <c r="B65" s="6">
        <v>44811.745806168983</v>
      </c>
      <c r="C65" s="5" t="s">
        <v>132</v>
      </c>
      <c r="D65" s="11"/>
      <c r="E65" s="8"/>
      <c r="F65" s="9">
        <v>5675.5</v>
      </c>
      <c r="I65" s="7" t="s">
        <v>9</v>
      </c>
      <c r="J65" s="8" t="s">
        <v>135</v>
      </c>
    </row>
    <row r="66" spans="1:10">
      <c r="A66" s="10" t="s">
        <v>15</v>
      </c>
      <c r="B66" s="3"/>
      <c r="C66" s="3"/>
      <c r="D66" s="11"/>
      <c r="E66" s="8"/>
      <c r="F66" s="14">
        <f>SUM(F63:G65)</f>
        <v>11253.9</v>
      </c>
      <c r="H66" s="9"/>
      <c r="I66" s="7"/>
      <c r="J66" s="8"/>
    </row>
    <row r="67" spans="1:10" ht="15.75">
      <c r="A67" s="12" t="s">
        <v>16</v>
      </c>
      <c r="B67" s="12" t="s">
        <v>17</v>
      </c>
      <c r="C67" s="12" t="s">
        <v>18</v>
      </c>
      <c r="D67" s="21">
        <v>111794686</v>
      </c>
      <c r="E67" s="8"/>
      <c r="H67" s="9"/>
      <c r="I67" s="7"/>
      <c r="J67" s="8"/>
    </row>
    <row r="70" spans="1:10">
      <c r="A70" s="1" t="s">
        <v>0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3" t="s">
        <v>399</v>
      </c>
      <c r="B71" s="2"/>
      <c r="C71" s="2"/>
      <c r="D71" s="2"/>
      <c r="E71" s="2"/>
      <c r="F71" s="2"/>
      <c r="G71" s="2"/>
      <c r="H71" s="2"/>
      <c r="I71" s="2"/>
      <c r="J71" s="2"/>
    </row>
    <row r="72" spans="1:10">
      <c r="A72" s="103" t="s">
        <v>0</v>
      </c>
      <c r="B72" s="103" t="s">
        <v>2</v>
      </c>
      <c r="C72" s="103" t="s">
        <v>3</v>
      </c>
      <c r="D72" s="103" t="s">
        <v>4</v>
      </c>
      <c r="E72" s="103" t="s">
        <v>5</v>
      </c>
      <c r="F72" s="105" t="s">
        <v>6</v>
      </c>
      <c r="G72" s="106"/>
      <c r="H72" s="107"/>
      <c r="I72" s="103" t="s">
        <v>7</v>
      </c>
      <c r="J72" s="103" t="s">
        <v>8</v>
      </c>
    </row>
    <row r="73" spans="1:10">
      <c r="A73" s="104"/>
      <c r="B73" s="104"/>
      <c r="C73" s="104"/>
      <c r="D73" s="104"/>
      <c r="E73" s="104"/>
      <c r="F73" s="46" t="s">
        <v>9</v>
      </c>
      <c r="G73" s="46" t="s">
        <v>10</v>
      </c>
      <c r="H73" s="46" t="s">
        <v>11</v>
      </c>
      <c r="I73" s="104"/>
      <c r="J73" s="104"/>
    </row>
    <row r="74" spans="1:10">
      <c r="A74" s="5" t="s">
        <v>429</v>
      </c>
      <c r="B74" s="6">
        <v>44812.734815555559</v>
      </c>
      <c r="C74" s="5" t="s">
        <v>132</v>
      </c>
      <c r="D74" s="13">
        <v>58630108254</v>
      </c>
      <c r="E74" s="8" t="s">
        <v>300</v>
      </c>
      <c r="H74" s="9">
        <v>9504.84</v>
      </c>
      <c r="I74" s="5" t="s">
        <v>22</v>
      </c>
      <c r="J74" s="8" t="s">
        <v>135</v>
      </c>
    </row>
    <row r="75" spans="1:10">
      <c r="A75" s="5" t="s">
        <v>429</v>
      </c>
      <c r="B75" s="6">
        <v>44812.734815555559</v>
      </c>
      <c r="C75" s="5" t="s">
        <v>132</v>
      </c>
      <c r="D75" s="13">
        <v>45152805933</v>
      </c>
      <c r="E75" s="8" t="s">
        <v>300</v>
      </c>
      <c r="H75" s="9">
        <v>2000</v>
      </c>
      <c r="I75" s="5" t="s">
        <v>22</v>
      </c>
      <c r="J75" s="5" t="s">
        <v>134</v>
      </c>
    </row>
    <row r="76" spans="1:10">
      <c r="A76" s="5" t="s">
        <v>429</v>
      </c>
      <c r="B76" s="6">
        <v>44812.734815555559</v>
      </c>
      <c r="C76" s="5" t="s">
        <v>132</v>
      </c>
      <c r="D76" s="11"/>
      <c r="E76" s="8"/>
      <c r="F76" s="9">
        <v>42885</v>
      </c>
      <c r="I76" s="7" t="s">
        <v>9</v>
      </c>
      <c r="J76" s="5" t="s">
        <v>133</v>
      </c>
    </row>
    <row r="77" spans="1:10">
      <c r="A77" s="5" t="s">
        <v>429</v>
      </c>
      <c r="B77" s="6">
        <v>44812.734815555559</v>
      </c>
      <c r="C77" s="5" t="s">
        <v>132</v>
      </c>
      <c r="D77" s="11"/>
      <c r="E77" s="8"/>
      <c r="F77" s="9">
        <v>21992.2</v>
      </c>
      <c r="I77" s="7" t="s">
        <v>9</v>
      </c>
      <c r="J77" s="5" t="s">
        <v>134</v>
      </c>
    </row>
    <row r="78" spans="1:10">
      <c r="A78" s="5" t="s">
        <v>429</v>
      </c>
      <c r="B78" s="6">
        <v>44812.734815555559</v>
      </c>
      <c r="C78" s="5" t="s">
        <v>132</v>
      </c>
      <c r="D78" s="11"/>
      <c r="E78" s="8"/>
      <c r="F78" s="9">
        <v>12192.5</v>
      </c>
      <c r="I78" s="7" t="s">
        <v>9</v>
      </c>
      <c r="J78" s="8" t="s">
        <v>135</v>
      </c>
    </row>
    <row r="79" spans="1:10">
      <c r="A79" s="5" t="s">
        <v>429</v>
      </c>
      <c r="B79" s="6">
        <v>44812.734815555559</v>
      </c>
      <c r="C79" s="5" t="s">
        <v>132</v>
      </c>
      <c r="D79" s="11"/>
      <c r="E79" s="8"/>
      <c r="F79" s="9">
        <v>6143</v>
      </c>
      <c r="I79" s="7" t="s">
        <v>9</v>
      </c>
      <c r="J79" s="8" t="s">
        <v>301</v>
      </c>
    </row>
    <row r="80" spans="1:10">
      <c r="A80" s="10" t="s">
        <v>15</v>
      </c>
      <c r="B80" s="3"/>
      <c r="C80" s="3"/>
      <c r="D80" s="11"/>
      <c r="E80" s="8"/>
      <c r="F80" s="33">
        <f>SUM(F74:G79)</f>
        <v>83212.7</v>
      </c>
      <c r="H80" s="9"/>
      <c r="I80" s="7"/>
      <c r="J80" s="5"/>
    </row>
    <row r="81" spans="1:10" ht="15.75">
      <c r="A81" s="12" t="s">
        <v>16</v>
      </c>
      <c r="B81" s="12" t="s">
        <v>17</v>
      </c>
      <c r="C81" s="12" t="s">
        <v>18</v>
      </c>
      <c r="D81" s="21">
        <v>111794687</v>
      </c>
      <c r="E81" s="8"/>
      <c r="H81" s="9"/>
      <c r="I81" s="7"/>
      <c r="J81" s="5"/>
    </row>
    <row r="84" spans="1:10">
      <c r="A84" s="1" t="s">
        <v>0</v>
      </c>
      <c r="B84" s="2"/>
      <c r="C84" s="2"/>
      <c r="D84" s="2"/>
      <c r="E84" s="2"/>
      <c r="F84" s="2"/>
      <c r="G84" s="2"/>
      <c r="H84" s="2"/>
      <c r="I84" s="2"/>
      <c r="J84" s="2"/>
    </row>
    <row r="85" spans="1:10">
      <c r="A85" s="3" t="s">
        <v>441</v>
      </c>
      <c r="B85" s="2"/>
      <c r="C85" s="2"/>
      <c r="D85" s="2"/>
      <c r="E85" s="2"/>
      <c r="F85" s="2"/>
      <c r="G85" s="2"/>
      <c r="H85" s="2"/>
      <c r="I85" s="2"/>
      <c r="J85" s="2"/>
    </row>
    <row r="86" spans="1:10">
      <c r="A86" s="103" t="s">
        <v>0</v>
      </c>
      <c r="B86" s="103" t="s">
        <v>2</v>
      </c>
      <c r="C86" s="103" t="s">
        <v>3</v>
      </c>
      <c r="D86" s="103" t="s">
        <v>4</v>
      </c>
      <c r="E86" s="103" t="s">
        <v>5</v>
      </c>
      <c r="F86" s="105" t="s">
        <v>6</v>
      </c>
      <c r="G86" s="106"/>
      <c r="H86" s="107"/>
      <c r="I86" s="103" t="s">
        <v>7</v>
      </c>
      <c r="J86" s="103" t="s">
        <v>8</v>
      </c>
    </row>
    <row r="87" spans="1:10">
      <c r="A87" s="104"/>
      <c r="B87" s="104"/>
      <c r="C87" s="104"/>
      <c r="D87" s="104"/>
      <c r="E87" s="104"/>
      <c r="F87" s="46" t="s">
        <v>9</v>
      </c>
      <c r="G87" s="46" t="s">
        <v>10</v>
      </c>
      <c r="H87" s="46" t="s">
        <v>11</v>
      </c>
      <c r="I87" s="104"/>
      <c r="J87" s="104"/>
    </row>
    <row r="88" spans="1:10">
      <c r="A88" s="5" t="s">
        <v>492</v>
      </c>
      <c r="B88" s="6">
        <v>44813.782427245373</v>
      </c>
      <c r="C88" s="5" t="s">
        <v>132</v>
      </c>
      <c r="D88" s="11">
        <v>4255858</v>
      </c>
      <c r="E88" s="5" t="s">
        <v>73</v>
      </c>
      <c r="H88" s="9">
        <v>1329.87</v>
      </c>
      <c r="I88" s="5" t="s">
        <v>22</v>
      </c>
      <c r="J88" s="5" t="s">
        <v>134</v>
      </c>
    </row>
    <row r="89" spans="1:10">
      <c r="A89" s="5" t="s">
        <v>492</v>
      </c>
      <c r="B89" s="6">
        <v>44813.782427245373</v>
      </c>
      <c r="C89" s="5" t="s">
        <v>132</v>
      </c>
      <c r="D89" s="11">
        <v>2928117835</v>
      </c>
      <c r="E89" s="5" t="s">
        <v>250</v>
      </c>
      <c r="H89" s="9">
        <v>6041.73</v>
      </c>
      <c r="I89" s="5" t="s">
        <v>22</v>
      </c>
      <c r="J89" s="5" t="s">
        <v>134</v>
      </c>
    </row>
    <row r="90" spans="1:10">
      <c r="A90" s="5" t="s">
        <v>492</v>
      </c>
      <c r="B90" s="6">
        <v>44813.782427245373</v>
      </c>
      <c r="C90" s="5" t="s">
        <v>132</v>
      </c>
      <c r="D90" s="11"/>
      <c r="E90" s="8"/>
      <c r="F90" s="9">
        <v>19714.2</v>
      </c>
      <c r="I90" s="7" t="s">
        <v>9</v>
      </c>
      <c r="J90" s="5" t="s">
        <v>134</v>
      </c>
    </row>
    <row r="91" spans="1:10">
      <c r="A91" s="5" t="s">
        <v>492</v>
      </c>
      <c r="B91" s="6">
        <v>44813.782427245373</v>
      </c>
      <c r="C91" s="5" t="s">
        <v>132</v>
      </c>
      <c r="D91" s="11"/>
      <c r="E91" s="8"/>
      <c r="F91" s="9">
        <v>17478</v>
      </c>
      <c r="I91" s="7" t="s">
        <v>9</v>
      </c>
      <c r="J91" s="8" t="s">
        <v>135</v>
      </c>
    </row>
    <row r="92" spans="1:10">
      <c r="A92" s="5" t="s">
        <v>492</v>
      </c>
      <c r="B92" s="6">
        <v>44813.782427245373</v>
      </c>
      <c r="C92" s="5" t="s">
        <v>132</v>
      </c>
      <c r="D92" s="11"/>
      <c r="E92" s="8"/>
      <c r="F92" s="9">
        <v>2082</v>
      </c>
      <c r="I92" s="7" t="s">
        <v>9</v>
      </c>
      <c r="J92" s="8" t="s">
        <v>301</v>
      </c>
    </row>
    <row r="93" spans="1:10">
      <c r="A93" s="10" t="s">
        <v>15</v>
      </c>
      <c r="B93" s="3"/>
      <c r="C93" s="3"/>
      <c r="D93" s="11"/>
      <c r="E93" s="8"/>
      <c r="F93" s="32">
        <f>SUM(F88:G92)</f>
        <v>39274.199999999997</v>
      </c>
      <c r="I93" s="7"/>
      <c r="J93" s="8"/>
    </row>
    <row r="94" spans="1:10" ht="15.75">
      <c r="A94" s="12" t="s">
        <v>16</v>
      </c>
      <c r="B94" s="12" t="s">
        <v>17</v>
      </c>
      <c r="C94" s="12" t="s">
        <v>18</v>
      </c>
      <c r="D94" s="21">
        <v>111803140</v>
      </c>
      <c r="E94" s="8"/>
      <c r="F94" s="9"/>
      <c r="I94" s="7"/>
      <c r="J94" s="8"/>
    </row>
    <row r="95" spans="1:10">
      <c r="A95" s="5"/>
      <c r="B95" s="6"/>
      <c r="C95" s="5"/>
      <c r="D95" s="11"/>
      <c r="E95" s="8"/>
      <c r="F95" s="9"/>
      <c r="I95" s="7"/>
      <c r="J95" s="8"/>
    </row>
    <row r="96" spans="1:10">
      <c r="A96" s="5"/>
      <c r="B96" s="6"/>
      <c r="C96" s="5"/>
      <c r="D96" s="11"/>
      <c r="E96" s="8"/>
      <c r="F96" s="9"/>
      <c r="I96" s="7"/>
      <c r="J96" s="8"/>
    </row>
    <row r="97" spans="1:10">
      <c r="A97" s="1" t="s">
        <v>0</v>
      </c>
      <c r="B97" s="2"/>
      <c r="C97" s="2"/>
      <c r="D97" s="2"/>
      <c r="E97" s="2"/>
      <c r="F97" s="2"/>
      <c r="G97" s="2"/>
      <c r="H97" s="2"/>
      <c r="I97" s="2"/>
      <c r="J97" s="2"/>
    </row>
    <row r="98" spans="1:10">
      <c r="A98" s="3" t="s">
        <v>437</v>
      </c>
      <c r="B98" s="2"/>
      <c r="C98" s="2"/>
      <c r="D98" s="2"/>
      <c r="E98" s="2"/>
      <c r="F98" s="2"/>
      <c r="G98" s="2"/>
      <c r="H98" s="2"/>
      <c r="I98" s="2"/>
      <c r="J98" s="2"/>
    </row>
    <row r="99" spans="1:10">
      <c r="A99" s="103" t="s">
        <v>0</v>
      </c>
      <c r="B99" s="103" t="s">
        <v>2</v>
      </c>
      <c r="C99" s="103" t="s">
        <v>3</v>
      </c>
      <c r="D99" s="103" t="s">
        <v>4</v>
      </c>
      <c r="E99" s="103" t="s">
        <v>5</v>
      </c>
      <c r="F99" s="105" t="s">
        <v>6</v>
      </c>
      <c r="G99" s="106"/>
      <c r="H99" s="107"/>
      <c r="I99" s="103" t="s">
        <v>7</v>
      </c>
      <c r="J99" s="103" t="s">
        <v>8</v>
      </c>
    </row>
    <row r="100" spans="1:10">
      <c r="A100" s="104"/>
      <c r="B100" s="104"/>
      <c r="C100" s="104"/>
      <c r="D100" s="104"/>
      <c r="E100" s="104"/>
      <c r="F100" s="46" t="s">
        <v>9</v>
      </c>
      <c r="G100" s="46" t="s">
        <v>10</v>
      </c>
      <c r="H100" s="46" t="s">
        <v>11</v>
      </c>
      <c r="I100" s="104"/>
      <c r="J100" s="104"/>
    </row>
    <row r="101" spans="1:10">
      <c r="A101" s="5" t="s">
        <v>493</v>
      </c>
      <c r="B101" s="6">
        <v>44814.588013136578</v>
      </c>
      <c r="C101" s="5" t="s">
        <v>132</v>
      </c>
      <c r="D101" s="11"/>
      <c r="E101" s="8"/>
      <c r="F101" s="9">
        <v>21670</v>
      </c>
      <c r="I101" s="7" t="s">
        <v>9</v>
      </c>
      <c r="J101" s="5" t="s">
        <v>134</v>
      </c>
    </row>
    <row r="102" spans="1:10">
      <c r="A102" s="5" t="s">
        <v>493</v>
      </c>
      <c r="B102" s="6">
        <v>44814.588013136578</v>
      </c>
      <c r="C102" s="5" t="s">
        <v>132</v>
      </c>
      <c r="D102" s="11"/>
      <c r="E102" s="8"/>
      <c r="F102" s="9">
        <v>2458.5</v>
      </c>
      <c r="I102" s="7" t="s">
        <v>9</v>
      </c>
      <c r="J102" s="8" t="s">
        <v>301</v>
      </c>
    </row>
    <row r="103" spans="1:10">
      <c r="A103" s="10" t="s">
        <v>15</v>
      </c>
      <c r="B103" s="3"/>
      <c r="C103" s="3"/>
      <c r="D103" s="11"/>
      <c r="E103" s="8"/>
      <c r="F103" s="32">
        <f>SUM(F101:G102)</f>
        <v>24128.5</v>
      </c>
      <c r="H103" s="9"/>
      <c r="I103" s="5"/>
      <c r="J103" s="5"/>
    </row>
    <row r="104" spans="1:10" ht="15.75">
      <c r="A104" s="12" t="s">
        <v>16</v>
      </c>
      <c r="B104" s="12" t="s">
        <v>17</v>
      </c>
      <c r="C104" s="12" t="s">
        <v>18</v>
      </c>
      <c r="D104" s="21">
        <v>111803141</v>
      </c>
      <c r="E104" s="8"/>
      <c r="H104" s="9"/>
      <c r="I104" s="5"/>
      <c r="J104" s="5"/>
    </row>
    <row r="107" spans="1:10">
      <c r="A107" s="1" t="s">
        <v>0</v>
      </c>
      <c r="B107" s="2"/>
      <c r="C107" s="2"/>
      <c r="D107" s="2"/>
      <c r="E107" s="2"/>
      <c r="F107" s="2"/>
      <c r="G107" s="2"/>
      <c r="H107" s="2"/>
      <c r="I107" s="2"/>
      <c r="J107" s="2"/>
    </row>
    <row r="108" spans="1:10">
      <c r="A108" s="3" t="s">
        <v>504</v>
      </c>
      <c r="B108" s="2"/>
      <c r="C108" s="2"/>
      <c r="D108" s="2"/>
      <c r="E108" s="2"/>
      <c r="F108" s="2"/>
      <c r="G108" s="2"/>
      <c r="H108" s="2"/>
      <c r="I108" s="2"/>
      <c r="J108" s="2"/>
    </row>
    <row r="109" spans="1:10">
      <c r="A109" s="103" t="s">
        <v>0</v>
      </c>
      <c r="B109" s="103" t="s">
        <v>2</v>
      </c>
      <c r="C109" s="103" t="s">
        <v>3</v>
      </c>
      <c r="D109" s="103" t="s">
        <v>4</v>
      </c>
      <c r="E109" s="103" t="s">
        <v>5</v>
      </c>
      <c r="F109" s="105" t="s">
        <v>6</v>
      </c>
      <c r="G109" s="106"/>
      <c r="H109" s="107"/>
      <c r="I109" s="103" t="s">
        <v>7</v>
      </c>
      <c r="J109" s="103" t="s">
        <v>8</v>
      </c>
    </row>
    <row r="110" spans="1:10">
      <c r="A110" s="104"/>
      <c r="B110" s="104"/>
      <c r="C110" s="104"/>
      <c r="D110" s="104"/>
      <c r="E110" s="104"/>
      <c r="F110" s="46" t="s">
        <v>9</v>
      </c>
      <c r="G110" s="46" t="s">
        <v>10</v>
      </c>
      <c r="H110" s="46" t="s">
        <v>11</v>
      </c>
      <c r="I110" s="104"/>
      <c r="J110" s="104"/>
    </row>
    <row r="111" spans="1:10">
      <c r="A111" s="5" t="s">
        <v>535</v>
      </c>
      <c r="B111" s="6">
        <v>44816.759241793981</v>
      </c>
      <c r="C111" s="5" t="s">
        <v>132</v>
      </c>
      <c r="D111" s="11"/>
      <c r="E111" s="8"/>
      <c r="G111" s="9">
        <v>40797.53</v>
      </c>
      <c r="I111" s="7" t="s">
        <v>10</v>
      </c>
      <c r="J111" s="5" t="s">
        <v>134</v>
      </c>
    </row>
    <row r="112" spans="1:10">
      <c r="A112" s="5" t="s">
        <v>535</v>
      </c>
      <c r="B112" s="6">
        <v>44816.759241793981</v>
      </c>
      <c r="C112" s="5" t="s">
        <v>132</v>
      </c>
      <c r="D112" s="11">
        <v>2928524390</v>
      </c>
      <c r="E112" s="5" t="s">
        <v>250</v>
      </c>
      <c r="H112" s="9">
        <v>1797.66</v>
      </c>
      <c r="I112" s="5" t="s">
        <v>22</v>
      </c>
      <c r="J112" s="5" t="s">
        <v>133</v>
      </c>
    </row>
    <row r="113" spans="1:10">
      <c r="A113" s="5" t="s">
        <v>535</v>
      </c>
      <c r="B113" s="6">
        <v>44816.759241793981</v>
      </c>
      <c r="C113" s="5" t="s">
        <v>132</v>
      </c>
      <c r="D113" s="11">
        <v>2928531146</v>
      </c>
      <c r="E113" s="5" t="s">
        <v>250</v>
      </c>
      <c r="H113" s="9">
        <v>4133.0600000000004</v>
      </c>
      <c r="I113" s="5" t="s">
        <v>22</v>
      </c>
      <c r="J113" s="5" t="s">
        <v>133</v>
      </c>
    </row>
    <row r="114" spans="1:10">
      <c r="A114" s="5" t="s">
        <v>535</v>
      </c>
      <c r="B114" s="6">
        <v>44816.759241793981</v>
      </c>
      <c r="C114" s="5" t="s">
        <v>132</v>
      </c>
      <c r="D114" s="11">
        <v>2928531146</v>
      </c>
      <c r="E114" s="5" t="s">
        <v>250</v>
      </c>
      <c r="H114" s="9">
        <v>1612.8</v>
      </c>
      <c r="I114" s="5" t="s">
        <v>22</v>
      </c>
      <c r="J114" s="5" t="s">
        <v>133</v>
      </c>
    </row>
    <row r="115" spans="1:10">
      <c r="A115" s="5" t="s">
        <v>535</v>
      </c>
      <c r="B115" s="6">
        <v>44816.759241793981</v>
      </c>
      <c r="C115" s="5" t="s">
        <v>132</v>
      </c>
      <c r="D115" s="11">
        <v>2928524390</v>
      </c>
      <c r="E115" s="5" t="s">
        <v>250</v>
      </c>
      <c r="H115" s="9">
        <v>255.12</v>
      </c>
      <c r="I115" s="5" t="s">
        <v>22</v>
      </c>
      <c r="J115" s="5" t="s">
        <v>133</v>
      </c>
    </row>
    <row r="116" spans="1:10">
      <c r="A116" s="5" t="s">
        <v>535</v>
      </c>
      <c r="B116" s="6">
        <v>44816.759241793981</v>
      </c>
      <c r="C116" s="5" t="s">
        <v>132</v>
      </c>
      <c r="D116" s="11">
        <v>2928326014</v>
      </c>
      <c r="E116" s="8" t="s">
        <v>184</v>
      </c>
      <c r="H116" s="9">
        <v>831.02</v>
      </c>
      <c r="I116" s="5" t="s">
        <v>22</v>
      </c>
      <c r="J116" s="5" t="s">
        <v>133</v>
      </c>
    </row>
    <row r="117" spans="1:10">
      <c r="A117" s="5" t="s">
        <v>535</v>
      </c>
      <c r="B117" s="6">
        <v>44816.759241793981</v>
      </c>
      <c r="C117" s="5" t="s">
        <v>132</v>
      </c>
      <c r="D117" s="11"/>
      <c r="E117" s="8"/>
      <c r="F117" s="9">
        <v>45549</v>
      </c>
      <c r="I117" s="7" t="s">
        <v>9</v>
      </c>
      <c r="J117" s="5" t="s">
        <v>133</v>
      </c>
    </row>
    <row r="118" spans="1:10">
      <c r="A118" s="5" t="s">
        <v>535</v>
      </c>
      <c r="B118" s="6">
        <v>44816.759241793981</v>
      </c>
      <c r="C118" s="5" t="s">
        <v>132</v>
      </c>
      <c r="D118" s="11"/>
      <c r="E118" s="8"/>
      <c r="F118" s="9">
        <v>26318.7</v>
      </c>
      <c r="I118" s="7" t="s">
        <v>9</v>
      </c>
      <c r="J118" s="5" t="s">
        <v>134</v>
      </c>
    </row>
    <row r="119" spans="1:10">
      <c r="A119" s="5" t="s">
        <v>535</v>
      </c>
      <c r="B119" s="6">
        <v>44816.759241793981</v>
      </c>
      <c r="C119" s="5" t="s">
        <v>132</v>
      </c>
      <c r="D119" s="11"/>
      <c r="E119" s="8"/>
      <c r="F119" s="9">
        <v>10141.5</v>
      </c>
      <c r="I119" s="7" t="s">
        <v>9</v>
      </c>
      <c r="J119" s="8" t="s">
        <v>135</v>
      </c>
    </row>
    <row r="120" spans="1:10">
      <c r="A120" s="5" t="s">
        <v>535</v>
      </c>
      <c r="B120" s="6">
        <v>44816.759241793981</v>
      </c>
      <c r="C120" s="5" t="s">
        <v>132</v>
      </c>
      <c r="D120" s="11"/>
      <c r="E120" s="8"/>
      <c r="F120" s="9">
        <v>4341.2</v>
      </c>
      <c r="I120" s="7" t="s">
        <v>9</v>
      </c>
      <c r="J120" s="8" t="s">
        <v>301</v>
      </c>
    </row>
    <row r="121" spans="1:10">
      <c r="A121" s="10" t="s">
        <v>15</v>
      </c>
      <c r="B121" s="3"/>
      <c r="C121" s="3"/>
      <c r="D121" s="16">
        <f>125755.93+1392</f>
        <v>127147.93</v>
      </c>
      <c r="E121" s="8"/>
      <c r="F121" s="14">
        <f>SUM(F111:G120)</f>
        <v>127147.93</v>
      </c>
      <c r="H121" s="9"/>
      <c r="I121" s="7"/>
      <c r="J121" s="8"/>
    </row>
    <row r="122" spans="1:10">
      <c r="A122" s="12" t="s">
        <v>16</v>
      </c>
      <c r="B122" s="12" t="s">
        <v>17</v>
      </c>
      <c r="C122" s="12" t="s">
        <v>18</v>
      </c>
      <c r="D122" s="11"/>
      <c r="E122" s="8"/>
      <c r="H122" s="9"/>
      <c r="I122" s="7"/>
      <c r="J122" s="8"/>
    </row>
    <row r="123" spans="1:10" ht="15.75">
      <c r="D123" s="21">
        <v>111808338</v>
      </c>
    </row>
    <row r="124" spans="1:10" ht="15.75">
      <c r="D124" s="21">
        <v>111809747</v>
      </c>
    </row>
    <row r="126" spans="1:10">
      <c r="A126" s="1" t="s">
        <v>0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3" t="s">
        <v>542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103" t="s">
        <v>0</v>
      </c>
      <c r="B128" s="103" t="s">
        <v>2</v>
      </c>
      <c r="C128" s="103" t="s">
        <v>3</v>
      </c>
      <c r="D128" s="103" t="s">
        <v>4</v>
      </c>
      <c r="E128" s="103" t="s">
        <v>5</v>
      </c>
      <c r="F128" s="105" t="s">
        <v>6</v>
      </c>
      <c r="G128" s="106"/>
      <c r="H128" s="107"/>
      <c r="I128" s="103" t="s">
        <v>7</v>
      </c>
      <c r="J128" s="103" t="s">
        <v>8</v>
      </c>
    </row>
    <row r="129" spans="1:10">
      <c r="A129" s="104"/>
      <c r="B129" s="104"/>
      <c r="C129" s="104"/>
      <c r="D129" s="104"/>
      <c r="E129" s="104"/>
      <c r="F129" s="46" t="s">
        <v>9</v>
      </c>
      <c r="G129" s="46" t="s">
        <v>10</v>
      </c>
      <c r="H129" s="46" t="s">
        <v>11</v>
      </c>
      <c r="I129" s="104"/>
      <c r="J129" s="104"/>
    </row>
    <row r="130" spans="1:10">
      <c r="A130" s="5" t="s">
        <v>569</v>
      </c>
      <c r="B130" s="6">
        <v>44817.744556076388</v>
      </c>
      <c r="C130" s="5" t="s">
        <v>132</v>
      </c>
      <c r="D130" s="11">
        <v>2932546904</v>
      </c>
      <c r="E130" s="5" t="s">
        <v>250</v>
      </c>
      <c r="H130" s="9">
        <v>5000</v>
      </c>
      <c r="I130" s="5" t="s">
        <v>22</v>
      </c>
      <c r="J130" s="5" t="s">
        <v>134</v>
      </c>
    </row>
    <row r="131" spans="1:10">
      <c r="A131" s="5" t="s">
        <v>569</v>
      </c>
      <c r="B131" s="6">
        <v>44817.744556076388</v>
      </c>
      <c r="C131" s="5" t="s">
        <v>132</v>
      </c>
      <c r="D131" s="11"/>
      <c r="E131" s="8"/>
      <c r="F131" s="9">
        <v>73448.399999999994</v>
      </c>
      <c r="I131" s="7" t="s">
        <v>9</v>
      </c>
      <c r="J131" s="5" t="s">
        <v>134</v>
      </c>
    </row>
    <row r="132" spans="1:10">
      <c r="A132" s="5" t="s">
        <v>569</v>
      </c>
      <c r="B132" s="6">
        <v>44817.744556076388</v>
      </c>
      <c r="C132" s="5" t="s">
        <v>132</v>
      </c>
      <c r="D132" s="11"/>
      <c r="E132" s="8"/>
      <c r="F132" s="9">
        <v>17565.2</v>
      </c>
      <c r="I132" s="7" t="s">
        <v>9</v>
      </c>
      <c r="J132" s="8" t="s">
        <v>135</v>
      </c>
    </row>
    <row r="133" spans="1:10">
      <c r="A133" s="10" t="s">
        <v>15</v>
      </c>
      <c r="B133" s="3"/>
      <c r="C133" s="3"/>
      <c r="D133" s="11"/>
      <c r="E133" s="8"/>
      <c r="F133" s="33">
        <f>SUM(F130:G132)</f>
        <v>91013.599999999991</v>
      </c>
      <c r="H133" s="9"/>
      <c r="I133" s="5"/>
      <c r="J133" s="5"/>
    </row>
    <row r="134" spans="1:10" ht="15.75">
      <c r="A134" s="12" t="s">
        <v>16</v>
      </c>
      <c r="B134" s="12" t="s">
        <v>17</v>
      </c>
      <c r="C134" s="12" t="s">
        <v>18</v>
      </c>
      <c r="D134" s="21">
        <v>111808339</v>
      </c>
      <c r="E134" s="8"/>
      <c r="H134" s="9"/>
      <c r="I134" s="5"/>
      <c r="J134" s="5"/>
    </row>
    <row r="137" spans="1:10">
      <c r="A137" s="1" t="s">
        <v>0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3" t="s">
        <v>573</v>
      </c>
      <c r="B138" s="2"/>
      <c r="C138" s="2"/>
      <c r="D138" s="2"/>
      <c r="E138" s="2"/>
      <c r="F138" s="2"/>
      <c r="G138" s="2"/>
      <c r="H138" s="2"/>
      <c r="I138" s="2"/>
      <c r="J138" s="2"/>
    </row>
    <row r="139" spans="1:10">
      <c r="A139" s="103" t="s">
        <v>0</v>
      </c>
      <c r="B139" s="103" t="s">
        <v>2</v>
      </c>
      <c r="C139" s="103" t="s">
        <v>3</v>
      </c>
      <c r="D139" s="103" t="s">
        <v>4</v>
      </c>
      <c r="E139" s="103" t="s">
        <v>5</v>
      </c>
      <c r="F139" s="105" t="s">
        <v>6</v>
      </c>
      <c r="G139" s="106"/>
      <c r="H139" s="107"/>
      <c r="I139" s="103" t="s">
        <v>7</v>
      </c>
      <c r="J139" s="103" t="s">
        <v>8</v>
      </c>
    </row>
    <row r="140" spans="1:10">
      <c r="A140" s="104"/>
      <c r="B140" s="104"/>
      <c r="C140" s="104"/>
      <c r="D140" s="104"/>
      <c r="E140" s="104"/>
      <c r="F140" s="46" t="s">
        <v>9</v>
      </c>
      <c r="G140" s="46" t="s">
        <v>10</v>
      </c>
      <c r="H140" s="46" t="s">
        <v>11</v>
      </c>
      <c r="I140" s="104"/>
      <c r="J140" s="104"/>
    </row>
    <row r="141" spans="1:10">
      <c r="A141" s="5" t="s">
        <v>599</v>
      </c>
      <c r="B141" s="6">
        <v>44818.758063356479</v>
      </c>
      <c r="C141" s="5" t="s">
        <v>132</v>
      </c>
      <c r="D141" s="11">
        <v>2931697332</v>
      </c>
      <c r="E141" s="5" t="s">
        <v>250</v>
      </c>
      <c r="H141" s="9">
        <v>200</v>
      </c>
      <c r="I141" s="5" t="s">
        <v>22</v>
      </c>
      <c r="J141" s="5" t="s">
        <v>133</v>
      </c>
    </row>
    <row r="142" spans="1:10">
      <c r="A142" s="5" t="s">
        <v>599</v>
      </c>
      <c r="B142" s="6">
        <v>44818.758063356479</v>
      </c>
      <c r="C142" s="5" t="s">
        <v>132</v>
      </c>
      <c r="D142" s="13">
        <v>58660107876</v>
      </c>
      <c r="E142" s="8" t="s">
        <v>300</v>
      </c>
      <c r="H142" s="9">
        <v>36123.69</v>
      </c>
      <c r="I142" s="5" t="s">
        <v>22</v>
      </c>
      <c r="J142" s="5" t="s">
        <v>134</v>
      </c>
    </row>
    <row r="143" spans="1:10">
      <c r="A143" s="5" t="s">
        <v>599</v>
      </c>
      <c r="B143" s="6">
        <v>44818.758063356479</v>
      </c>
      <c r="C143" s="5" t="s">
        <v>132</v>
      </c>
      <c r="D143" s="11">
        <v>21442075</v>
      </c>
      <c r="E143" s="5" t="s">
        <v>250</v>
      </c>
      <c r="H143" s="9">
        <v>448.8</v>
      </c>
      <c r="I143" s="5" t="s">
        <v>22</v>
      </c>
      <c r="J143" s="8" t="s">
        <v>301</v>
      </c>
    </row>
    <row r="144" spans="1:10">
      <c r="A144" s="5" t="s">
        <v>599</v>
      </c>
      <c r="B144" s="6">
        <v>44818.758063356479</v>
      </c>
      <c r="C144" s="5" t="s">
        <v>132</v>
      </c>
      <c r="D144" s="11"/>
      <c r="E144" s="8"/>
      <c r="F144" s="9">
        <v>54995</v>
      </c>
      <c r="I144" s="7" t="s">
        <v>9</v>
      </c>
      <c r="J144" s="5" t="s">
        <v>133</v>
      </c>
    </row>
    <row r="145" spans="1:10">
      <c r="A145" s="5" t="s">
        <v>599</v>
      </c>
      <c r="B145" s="6">
        <v>44818.758063356479</v>
      </c>
      <c r="C145" s="5" t="s">
        <v>132</v>
      </c>
      <c r="D145" s="11"/>
      <c r="E145" s="8"/>
      <c r="F145" s="9">
        <v>13334.5</v>
      </c>
      <c r="I145" s="7" t="s">
        <v>9</v>
      </c>
      <c r="J145" s="5" t="s">
        <v>134</v>
      </c>
    </row>
    <row r="146" spans="1:10">
      <c r="A146" s="5" t="s">
        <v>599</v>
      </c>
      <c r="B146" s="6">
        <v>44818.758063356479</v>
      </c>
      <c r="C146" s="5" t="s">
        <v>132</v>
      </c>
      <c r="D146" s="11"/>
      <c r="E146" s="8"/>
      <c r="F146" s="9">
        <v>5204.5</v>
      </c>
      <c r="I146" s="7" t="s">
        <v>9</v>
      </c>
      <c r="J146" s="8" t="s">
        <v>301</v>
      </c>
    </row>
    <row r="147" spans="1:10">
      <c r="A147" s="10" t="s">
        <v>15</v>
      </c>
      <c r="B147" s="3"/>
      <c r="C147" s="3"/>
      <c r="D147" s="15">
        <f>67270+6264</f>
        <v>73534</v>
      </c>
      <c r="E147" s="8"/>
      <c r="F147" s="33">
        <f>SUM(F141:G146)</f>
        <v>73534</v>
      </c>
      <c r="H147" s="9"/>
      <c r="I147" s="7"/>
      <c r="J147" s="5"/>
    </row>
    <row r="148" spans="1:10">
      <c r="A148" s="12" t="s">
        <v>16</v>
      </c>
      <c r="B148" s="12" t="s">
        <v>17</v>
      </c>
      <c r="C148" s="12" t="s">
        <v>18</v>
      </c>
      <c r="D148" s="11"/>
      <c r="E148" s="8"/>
      <c r="H148" s="9"/>
      <c r="I148" s="7"/>
      <c r="J148" s="5"/>
    </row>
    <row r="149" spans="1:10" ht="15.75">
      <c r="D149" s="21">
        <v>111833658</v>
      </c>
    </row>
    <row r="150" spans="1:10" ht="15.75">
      <c r="D150" s="21">
        <v>111833705</v>
      </c>
    </row>
    <row r="152" spans="1:10">
      <c r="A152" s="1" t="s">
        <v>0</v>
      </c>
      <c r="B152" s="2"/>
      <c r="C152" s="2"/>
      <c r="D152" s="2"/>
      <c r="E152" s="2"/>
      <c r="F152" s="2"/>
      <c r="G152" s="2"/>
      <c r="H152" s="2"/>
      <c r="I152" s="2"/>
      <c r="J152" s="2"/>
    </row>
    <row r="153" spans="1:10">
      <c r="A153" s="3" t="s">
        <v>606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103" t="s">
        <v>0</v>
      </c>
      <c r="B154" s="103" t="s">
        <v>2</v>
      </c>
      <c r="C154" s="103" t="s">
        <v>3</v>
      </c>
      <c r="D154" s="103" t="s">
        <v>4</v>
      </c>
      <c r="E154" s="103" t="s">
        <v>5</v>
      </c>
      <c r="F154" s="105" t="s">
        <v>6</v>
      </c>
      <c r="G154" s="106"/>
      <c r="H154" s="107"/>
      <c r="I154" s="103" t="s">
        <v>7</v>
      </c>
      <c r="J154" s="103" t="s">
        <v>8</v>
      </c>
    </row>
    <row r="155" spans="1:10">
      <c r="A155" s="104"/>
      <c r="B155" s="104"/>
      <c r="C155" s="104"/>
      <c r="D155" s="104"/>
      <c r="E155" s="104"/>
      <c r="F155" s="46" t="s">
        <v>9</v>
      </c>
      <c r="G155" s="46" t="s">
        <v>10</v>
      </c>
      <c r="H155" s="46" t="s">
        <v>11</v>
      </c>
      <c r="I155" s="104"/>
      <c r="J155" s="104"/>
    </row>
    <row r="156" spans="1:10">
      <c r="A156" s="5" t="s">
        <v>634</v>
      </c>
      <c r="B156" s="6">
        <v>44819.770617627313</v>
      </c>
      <c r="C156" s="5" t="s">
        <v>132</v>
      </c>
      <c r="D156" s="13">
        <v>58620110143</v>
      </c>
      <c r="E156" s="8" t="s">
        <v>300</v>
      </c>
      <c r="H156" s="9">
        <v>670</v>
      </c>
      <c r="I156" s="5" t="s">
        <v>22</v>
      </c>
      <c r="J156" s="5" t="s">
        <v>133</v>
      </c>
    </row>
    <row r="157" spans="1:10">
      <c r="A157" s="5" t="s">
        <v>634</v>
      </c>
      <c r="B157" s="6">
        <v>44819.770617627313</v>
      </c>
      <c r="C157" s="5" t="s">
        <v>132</v>
      </c>
      <c r="D157" s="11">
        <v>39847490</v>
      </c>
      <c r="E157" s="8" t="s">
        <v>300</v>
      </c>
      <c r="H157" s="9">
        <v>8084.19</v>
      </c>
      <c r="I157" s="5" t="s">
        <v>22</v>
      </c>
      <c r="J157" s="8" t="s">
        <v>635</v>
      </c>
    </row>
    <row r="158" spans="1:10">
      <c r="A158" s="5" t="s">
        <v>634</v>
      </c>
      <c r="B158" s="6">
        <v>44819.770617627313</v>
      </c>
      <c r="C158" s="5" t="s">
        <v>132</v>
      </c>
      <c r="D158" s="11"/>
      <c r="E158" s="8"/>
      <c r="F158" s="9">
        <v>1478</v>
      </c>
      <c r="I158" s="7" t="s">
        <v>9</v>
      </c>
      <c r="J158" s="8" t="s">
        <v>635</v>
      </c>
    </row>
    <row r="159" spans="1:10">
      <c r="A159" s="5" t="s">
        <v>634</v>
      </c>
      <c r="B159" s="6">
        <v>44819.770617627313</v>
      </c>
      <c r="C159" s="5" t="s">
        <v>132</v>
      </c>
      <c r="D159" s="11"/>
      <c r="E159" s="8"/>
      <c r="F159" s="9">
        <v>6810.5</v>
      </c>
      <c r="I159" s="7" t="s">
        <v>9</v>
      </c>
      <c r="J159" s="5" t="s">
        <v>133</v>
      </c>
    </row>
    <row r="160" spans="1:10">
      <c r="A160" s="5" t="s">
        <v>634</v>
      </c>
      <c r="B160" s="6">
        <v>44819.770617627313</v>
      </c>
      <c r="C160" s="5" t="s">
        <v>132</v>
      </c>
      <c r="D160" s="11"/>
      <c r="E160" s="8"/>
      <c r="F160" s="9">
        <v>5267</v>
      </c>
      <c r="I160" s="7" t="s">
        <v>9</v>
      </c>
      <c r="J160" s="8" t="s">
        <v>301</v>
      </c>
    </row>
    <row r="161" spans="1:10">
      <c r="A161" s="10" t="s">
        <v>15</v>
      </c>
      <c r="B161" s="3"/>
      <c r="C161" s="3"/>
      <c r="D161" s="11"/>
      <c r="E161" s="8"/>
      <c r="F161" s="33">
        <f>SUM(F156:G160)</f>
        <v>13555.5</v>
      </c>
      <c r="H161" s="9"/>
      <c r="I161" s="7"/>
      <c r="J161" s="8"/>
    </row>
    <row r="162" spans="1:10" ht="15.75">
      <c r="A162" s="12" t="s">
        <v>16</v>
      </c>
      <c r="B162" s="12" t="s">
        <v>17</v>
      </c>
      <c r="C162" s="12" t="s">
        <v>18</v>
      </c>
      <c r="D162" s="21">
        <v>111833659</v>
      </c>
      <c r="E162" s="8"/>
      <c r="H162" s="9"/>
      <c r="I162" s="7"/>
      <c r="J162" s="8"/>
    </row>
    <row r="165" spans="1:10">
      <c r="A165" s="1" t="s">
        <v>0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3" t="s">
        <v>650</v>
      </c>
      <c r="B166" s="2"/>
      <c r="C166" s="2"/>
      <c r="D166" s="2"/>
      <c r="E166" s="2"/>
      <c r="F166" s="2"/>
      <c r="G166" s="2"/>
      <c r="H166" s="2"/>
      <c r="I166" s="2"/>
      <c r="J166" s="2"/>
    </row>
    <row r="167" spans="1:10">
      <c r="A167" s="103" t="s">
        <v>0</v>
      </c>
      <c r="B167" s="103" t="s">
        <v>2</v>
      </c>
      <c r="C167" s="103" t="s">
        <v>3</v>
      </c>
      <c r="D167" s="103" t="s">
        <v>4</v>
      </c>
      <c r="E167" s="103" t="s">
        <v>5</v>
      </c>
      <c r="F167" s="105" t="s">
        <v>6</v>
      </c>
      <c r="G167" s="106"/>
      <c r="H167" s="107"/>
      <c r="I167" s="103" t="s">
        <v>7</v>
      </c>
      <c r="J167" s="103" t="s">
        <v>8</v>
      </c>
    </row>
    <row r="168" spans="1:10">
      <c r="A168" s="104"/>
      <c r="B168" s="104"/>
      <c r="C168" s="104"/>
      <c r="D168" s="104"/>
      <c r="E168" s="104"/>
      <c r="F168" s="46" t="s">
        <v>9</v>
      </c>
      <c r="G168" s="46" t="s">
        <v>10</v>
      </c>
      <c r="H168" s="46" t="s">
        <v>11</v>
      </c>
      <c r="I168" s="104"/>
      <c r="J168" s="104"/>
    </row>
    <row r="169" spans="1:10">
      <c r="A169" s="5" t="s">
        <v>697</v>
      </c>
      <c r="B169" s="6">
        <v>44820.779550092593</v>
      </c>
      <c r="C169" s="5" t="s">
        <v>132</v>
      </c>
      <c r="D169" s="11"/>
      <c r="E169" s="8"/>
      <c r="F169" s="9">
        <v>28852</v>
      </c>
      <c r="I169" s="7" t="s">
        <v>9</v>
      </c>
      <c r="J169" s="8" t="s">
        <v>635</v>
      </c>
    </row>
    <row r="170" spans="1:10">
      <c r="A170" s="5" t="s">
        <v>697</v>
      </c>
      <c r="B170" s="6">
        <v>44820.779550092593</v>
      </c>
      <c r="C170" s="5" t="s">
        <v>132</v>
      </c>
      <c r="D170" s="11"/>
      <c r="E170" s="8"/>
      <c r="F170" s="9">
        <v>1200</v>
      </c>
      <c r="I170" s="7" t="s">
        <v>9</v>
      </c>
      <c r="J170" s="8" t="s">
        <v>135</v>
      </c>
    </row>
    <row r="171" spans="1:10">
      <c r="A171" s="10" t="s">
        <v>15</v>
      </c>
      <c r="B171" s="3"/>
      <c r="C171" s="3"/>
      <c r="D171" s="11"/>
      <c r="E171" s="8"/>
      <c r="F171" s="14">
        <f>SUM(F169:G170)</f>
        <v>30052</v>
      </c>
      <c r="H171" s="9"/>
      <c r="I171" s="7"/>
      <c r="J171" s="8"/>
    </row>
    <row r="172" spans="1:10" ht="15.75">
      <c r="A172" s="12" t="s">
        <v>16</v>
      </c>
      <c r="B172" s="12" t="s">
        <v>17</v>
      </c>
      <c r="C172" s="12" t="s">
        <v>18</v>
      </c>
      <c r="D172" s="21">
        <v>111841897</v>
      </c>
      <c r="E172" s="8"/>
      <c r="H172" s="9"/>
      <c r="I172" s="7"/>
      <c r="J172" s="8"/>
    </row>
    <row r="173" spans="1:10">
      <c r="A173" s="5"/>
      <c r="B173" s="6"/>
      <c r="C173" s="5"/>
      <c r="D173" s="11"/>
      <c r="E173" s="8"/>
      <c r="H173" s="9"/>
      <c r="I173" s="7"/>
      <c r="J173" s="8"/>
    </row>
    <row r="174" spans="1:10">
      <c r="A174" s="5"/>
      <c r="B174" s="6"/>
      <c r="C174" s="5"/>
      <c r="D174" s="11"/>
      <c r="E174" s="8"/>
      <c r="H174" s="9"/>
      <c r="I174" s="7"/>
      <c r="J174" s="8"/>
    </row>
    <row r="175" spans="1:10">
      <c r="A175" s="1" t="s">
        <v>0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3" t="s">
        <v>645</v>
      </c>
      <c r="B176" s="2"/>
      <c r="C176" s="2"/>
      <c r="D176" s="2"/>
      <c r="E176" s="2"/>
      <c r="F176" s="2"/>
      <c r="G176" s="2"/>
      <c r="H176" s="2"/>
      <c r="I176" s="2"/>
      <c r="J176" s="2"/>
    </row>
    <row r="177" spans="1:10">
      <c r="A177" s="103" t="s">
        <v>0</v>
      </c>
      <c r="B177" s="103" t="s">
        <v>2</v>
      </c>
      <c r="C177" s="103" t="s">
        <v>3</v>
      </c>
      <c r="D177" s="103" t="s">
        <v>4</v>
      </c>
      <c r="E177" s="103" t="s">
        <v>5</v>
      </c>
      <c r="F177" s="105" t="s">
        <v>6</v>
      </c>
      <c r="G177" s="106"/>
      <c r="H177" s="107"/>
      <c r="I177" s="103" t="s">
        <v>7</v>
      </c>
      <c r="J177" s="103" t="s">
        <v>8</v>
      </c>
    </row>
    <row r="178" spans="1:10">
      <c r="A178" s="104"/>
      <c r="B178" s="104"/>
      <c r="C178" s="104"/>
      <c r="D178" s="104"/>
      <c r="E178" s="104"/>
      <c r="F178" s="46" t="s">
        <v>9</v>
      </c>
      <c r="G178" s="46" t="s">
        <v>10</v>
      </c>
      <c r="H178" s="46" t="s">
        <v>11</v>
      </c>
      <c r="I178" s="104"/>
      <c r="J178" s="104"/>
    </row>
    <row r="179" spans="1:10">
      <c r="A179" s="5" t="s">
        <v>698</v>
      </c>
      <c r="B179" s="6">
        <v>44821.609742685185</v>
      </c>
      <c r="C179" s="5" t="s">
        <v>132</v>
      </c>
      <c r="D179" s="13">
        <v>45122952559</v>
      </c>
      <c r="E179" s="8" t="s">
        <v>300</v>
      </c>
      <c r="H179" s="9">
        <v>4841.25</v>
      </c>
      <c r="I179" s="5" t="s">
        <v>22</v>
      </c>
      <c r="J179" s="8" t="s">
        <v>635</v>
      </c>
    </row>
    <row r="180" spans="1:10">
      <c r="A180" s="5" t="s">
        <v>698</v>
      </c>
      <c r="B180" s="6">
        <v>44821.609742685185</v>
      </c>
      <c r="C180" s="5" t="s">
        <v>132</v>
      </c>
      <c r="D180" s="11"/>
      <c r="E180" s="8"/>
      <c r="F180" s="9">
        <v>15853.1</v>
      </c>
      <c r="I180" s="7" t="s">
        <v>9</v>
      </c>
      <c r="J180" s="8" t="s">
        <v>635</v>
      </c>
    </row>
    <row r="181" spans="1:10">
      <c r="A181" s="5" t="s">
        <v>698</v>
      </c>
      <c r="B181" s="6">
        <v>44821.609742685185</v>
      </c>
      <c r="C181" s="5" t="s">
        <v>132</v>
      </c>
      <c r="D181" s="11"/>
      <c r="E181" s="8"/>
      <c r="F181" s="9">
        <v>13084</v>
      </c>
      <c r="I181" s="7" t="s">
        <v>9</v>
      </c>
      <c r="J181" s="8" t="s">
        <v>301</v>
      </c>
    </row>
    <row r="182" spans="1:10">
      <c r="A182" s="10" t="s">
        <v>15</v>
      </c>
      <c r="B182" s="3"/>
      <c r="C182" s="3"/>
      <c r="D182" s="11"/>
      <c r="E182" s="8"/>
      <c r="F182" s="14">
        <f>SUM(F179:G181)</f>
        <v>28937.1</v>
      </c>
      <c r="H182" s="9"/>
      <c r="I182" s="7"/>
      <c r="J182" s="8"/>
    </row>
    <row r="183" spans="1:10" ht="15.75">
      <c r="A183" s="12" t="s">
        <v>16</v>
      </c>
      <c r="B183" s="12" t="s">
        <v>17</v>
      </c>
      <c r="C183" s="12" t="s">
        <v>18</v>
      </c>
      <c r="D183" s="21">
        <v>111841899</v>
      </c>
      <c r="E183" s="8"/>
      <c r="H183" s="9"/>
      <c r="I183" s="7"/>
      <c r="J183" s="8"/>
    </row>
    <row r="186" spans="1:10">
      <c r="A186" s="1" t="s">
        <v>0</v>
      </c>
      <c r="B186" s="2"/>
      <c r="C186" s="2"/>
      <c r="D186" s="2"/>
      <c r="E186" s="2"/>
      <c r="F186" s="2"/>
      <c r="G186" s="2"/>
      <c r="H186" s="2"/>
      <c r="I186" s="2"/>
      <c r="J186" s="2"/>
    </row>
    <row r="187" spans="1:10">
      <c r="A187" s="3" t="s">
        <v>708</v>
      </c>
      <c r="B187" s="2"/>
      <c r="C187" s="2"/>
      <c r="D187" s="2"/>
      <c r="E187" s="2"/>
      <c r="F187" s="2"/>
      <c r="G187" s="2"/>
      <c r="H187" s="2"/>
      <c r="I187" s="2"/>
      <c r="J187" s="2"/>
    </row>
    <row r="188" spans="1:10">
      <c r="A188" s="103" t="s">
        <v>0</v>
      </c>
      <c r="B188" s="103" t="s">
        <v>2</v>
      </c>
      <c r="C188" s="103" t="s">
        <v>3</v>
      </c>
      <c r="D188" s="103" t="s">
        <v>4</v>
      </c>
      <c r="E188" s="103" t="s">
        <v>5</v>
      </c>
      <c r="F188" s="105" t="s">
        <v>6</v>
      </c>
      <c r="G188" s="106"/>
      <c r="H188" s="107"/>
      <c r="I188" s="103" t="s">
        <v>7</v>
      </c>
      <c r="J188" s="103" t="s">
        <v>8</v>
      </c>
    </row>
    <row r="189" spans="1:10">
      <c r="A189" s="104"/>
      <c r="B189" s="104"/>
      <c r="C189" s="104"/>
      <c r="D189" s="104"/>
      <c r="E189" s="104"/>
      <c r="F189" s="46" t="s">
        <v>9</v>
      </c>
      <c r="G189" s="46" t="s">
        <v>10</v>
      </c>
      <c r="H189" s="46" t="s">
        <v>11</v>
      </c>
      <c r="I189" s="104"/>
      <c r="J189" s="104"/>
    </row>
    <row r="190" spans="1:10">
      <c r="A190" s="5" t="s">
        <v>737</v>
      </c>
      <c r="B190" s="6">
        <v>44823.776180416666</v>
      </c>
      <c r="C190" s="5" t="s">
        <v>132</v>
      </c>
      <c r="D190" s="11">
        <v>2937085122</v>
      </c>
      <c r="E190" s="5" t="s">
        <v>250</v>
      </c>
      <c r="H190" s="9">
        <v>1606.22</v>
      </c>
      <c r="I190" s="5" t="s">
        <v>22</v>
      </c>
      <c r="J190" s="5" t="s">
        <v>133</v>
      </c>
    </row>
    <row r="191" spans="1:10">
      <c r="A191" s="5" t="s">
        <v>737</v>
      </c>
      <c r="B191" s="6">
        <v>44823.776180416666</v>
      </c>
      <c r="C191" s="5" t="s">
        <v>132</v>
      </c>
      <c r="D191" s="11"/>
      <c r="E191" s="8"/>
      <c r="F191" s="9">
        <v>24562.2</v>
      </c>
      <c r="I191" s="7" t="s">
        <v>9</v>
      </c>
      <c r="J191" s="8" t="s">
        <v>635</v>
      </c>
    </row>
    <row r="192" spans="1:10">
      <c r="A192" s="5" t="s">
        <v>737</v>
      </c>
      <c r="B192" s="6">
        <v>44823.776180416666</v>
      </c>
      <c r="C192" s="5" t="s">
        <v>132</v>
      </c>
      <c r="D192" s="11"/>
      <c r="E192" s="8"/>
      <c r="F192" s="9">
        <v>37272</v>
      </c>
      <c r="I192" s="7" t="s">
        <v>9</v>
      </c>
      <c r="J192" s="5" t="s">
        <v>133</v>
      </c>
    </row>
    <row r="193" spans="1:10">
      <c r="A193" s="5" t="s">
        <v>737</v>
      </c>
      <c r="B193" s="6">
        <v>44823.776180416666</v>
      </c>
      <c r="C193" s="5" t="s">
        <v>132</v>
      </c>
      <c r="D193" s="11"/>
      <c r="E193" s="8"/>
      <c r="F193" s="9">
        <v>19134.3</v>
      </c>
      <c r="I193" s="7" t="s">
        <v>9</v>
      </c>
      <c r="J193" s="8" t="s">
        <v>135</v>
      </c>
    </row>
    <row r="194" spans="1:10">
      <c r="A194" s="5" t="s">
        <v>737</v>
      </c>
      <c r="B194" s="6">
        <v>44823.776180416666</v>
      </c>
      <c r="C194" s="5" t="s">
        <v>132</v>
      </c>
      <c r="D194" s="11"/>
      <c r="E194" s="8"/>
      <c r="F194" s="9">
        <v>2848.5</v>
      </c>
      <c r="I194" s="7" t="s">
        <v>9</v>
      </c>
      <c r="J194" s="8" t="s">
        <v>301</v>
      </c>
    </row>
    <row r="195" spans="1:10">
      <c r="A195" s="10" t="s">
        <v>15</v>
      </c>
      <c r="B195" s="3"/>
      <c r="C195" s="3"/>
      <c r="D195" s="16">
        <f>83121+696</f>
        <v>83817</v>
      </c>
      <c r="E195" s="8"/>
      <c r="F195" s="33">
        <f>SUM(F190:G194)</f>
        <v>83817</v>
      </c>
      <c r="H195" s="9"/>
      <c r="I195" s="7"/>
      <c r="J195" s="5"/>
    </row>
    <row r="196" spans="1:10">
      <c r="A196" s="12" t="s">
        <v>16</v>
      </c>
      <c r="B196" s="12" t="s">
        <v>17</v>
      </c>
      <c r="C196" s="12" t="s">
        <v>18</v>
      </c>
      <c r="D196" s="11"/>
      <c r="E196" s="8"/>
      <c r="H196" s="9"/>
      <c r="I196" s="7"/>
      <c r="J196" s="5"/>
    </row>
    <row r="197" spans="1:10" ht="15.75">
      <c r="D197" s="21">
        <v>111856769</v>
      </c>
    </row>
    <row r="198" spans="1:10" ht="15.75">
      <c r="D198" s="21">
        <v>111856959</v>
      </c>
    </row>
    <row r="200" spans="1:10">
      <c r="A200" s="1" t="s">
        <v>0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3" t="s">
        <v>746</v>
      </c>
      <c r="B201" s="2"/>
      <c r="C201" s="2"/>
      <c r="D201" s="2"/>
      <c r="E201" s="2"/>
      <c r="F201" s="2"/>
      <c r="G201" s="2"/>
      <c r="H201" s="2"/>
      <c r="I201" s="2"/>
      <c r="J201" s="2"/>
    </row>
    <row r="202" spans="1:10">
      <c r="A202" s="103" t="s">
        <v>0</v>
      </c>
      <c r="B202" s="103" t="s">
        <v>2</v>
      </c>
      <c r="C202" s="103" t="s">
        <v>3</v>
      </c>
      <c r="D202" s="103" t="s">
        <v>4</v>
      </c>
      <c r="E202" s="103" t="s">
        <v>5</v>
      </c>
      <c r="F202" s="105" t="s">
        <v>6</v>
      </c>
      <c r="G202" s="106"/>
      <c r="H202" s="107"/>
      <c r="I202" s="103" t="s">
        <v>7</v>
      </c>
      <c r="J202" s="103" t="s">
        <v>8</v>
      </c>
    </row>
    <row r="203" spans="1:10">
      <c r="A203" s="104"/>
      <c r="B203" s="104"/>
      <c r="C203" s="104"/>
      <c r="D203" s="104"/>
      <c r="E203" s="104"/>
      <c r="F203" s="46" t="s">
        <v>9</v>
      </c>
      <c r="G203" s="46" t="s">
        <v>10</v>
      </c>
      <c r="H203" s="46" t="s">
        <v>11</v>
      </c>
      <c r="I203" s="104"/>
      <c r="J203" s="104"/>
    </row>
    <row r="204" spans="1:10">
      <c r="A204" s="5" t="s">
        <v>775</v>
      </c>
      <c r="B204" s="6">
        <v>44824.740699618058</v>
      </c>
      <c r="C204" s="5" t="s">
        <v>132</v>
      </c>
      <c r="D204" s="11"/>
      <c r="E204" s="8"/>
      <c r="F204" s="9">
        <v>19555.099999999999</v>
      </c>
      <c r="I204" s="7" t="s">
        <v>9</v>
      </c>
      <c r="J204" s="8" t="s">
        <v>635</v>
      </c>
    </row>
    <row r="205" spans="1:10">
      <c r="A205" s="5" t="s">
        <v>775</v>
      </c>
      <c r="B205" s="6">
        <v>44824.740699618058</v>
      </c>
      <c r="C205" s="5" t="s">
        <v>132</v>
      </c>
      <c r="D205" s="11"/>
      <c r="E205" s="8"/>
      <c r="F205" s="9">
        <v>8731.7000000000007</v>
      </c>
      <c r="I205" s="7" t="s">
        <v>9</v>
      </c>
      <c r="J205" s="8" t="s">
        <v>135</v>
      </c>
    </row>
    <row r="206" spans="1:10">
      <c r="A206" s="5" t="s">
        <v>775</v>
      </c>
      <c r="B206" s="6">
        <v>44824.740699618058</v>
      </c>
      <c r="C206" s="5" t="s">
        <v>132</v>
      </c>
      <c r="D206" s="11"/>
      <c r="E206" s="8"/>
      <c r="F206" s="9">
        <v>4094</v>
      </c>
      <c r="I206" s="7" t="s">
        <v>9</v>
      </c>
      <c r="J206" s="8" t="s">
        <v>301</v>
      </c>
    </row>
    <row r="207" spans="1:10">
      <c r="A207" s="10" t="s">
        <v>15</v>
      </c>
      <c r="B207" s="3"/>
      <c r="C207" s="3"/>
      <c r="D207" s="11"/>
      <c r="E207" s="8"/>
      <c r="F207" s="14">
        <f>SUM(F204:G206)</f>
        <v>32380.799999999999</v>
      </c>
      <c r="H207" s="9"/>
      <c r="I207" s="7"/>
      <c r="J207" s="5"/>
    </row>
    <row r="208" spans="1:10" ht="15.75">
      <c r="A208" s="12" t="s">
        <v>16</v>
      </c>
      <c r="B208" s="12" t="s">
        <v>17</v>
      </c>
      <c r="C208" s="12" t="s">
        <v>18</v>
      </c>
      <c r="D208" s="21">
        <v>111856770</v>
      </c>
      <c r="E208" s="8"/>
      <c r="H208" s="9"/>
      <c r="I208" s="7"/>
      <c r="J208" s="5"/>
    </row>
    <row r="211" spans="1:10">
      <c r="A211" s="1" t="s">
        <v>0</v>
      </c>
      <c r="B211" s="2"/>
      <c r="C211" s="2"/>
      <c r="D211" s="2"/>
      <c r="E211" s="2"/>
      <c r="F211" s="2"/>
      <c r="G211" s="2"/>
      <c r="H211" s="2"/>
      <c r="I211" s="2"/>
      <c r="J211" s="2"/>
    </row>
    <row r="212" spans="1:10">
      <c r="A212" s="3" t="s">
        <v>784</v>
      </c>
      <c r="B212" s="2"/>
      <c r="C212" s="2"/>
      <c r="D212" s="2"/>
      <c r="E212" s="2"/>
      <c r="F212" s="2"/>
      <c r="G212" s="2"/>
      <c r="H212" s="2"/>
      <c r="I212" s="2"/>
      <c r="J212" s="2"/>
    </row>
    <row r="213" spans="1:10">
      <c r="A213" s="103" t="s">
        <v>0</v>
      </c>
      <c r="B213" s="103" t="s">
        <v>2</v>
      </c>
      <c r="C213" s="103" t="s">
        <v>3</v>
      </c>
      <c r="D213" s="103" t="s">
        <v>4</v>
      </c>
      <c r="E213" s="103" t="s">
        <v>5</v>
      </c>
      <c r="F213" s="105" t="s">
        <v>6</v>
      </c>
      <c r="G213" s="106"/>
      <c r="H213" s="107"/>
      <c r="I213" s="103" t="s">
        <v>7</v>
      </c>
      <c r="J213" s="103" t="s">
        <v>8</v>
      </c>
    </row>
    <row r="214" spans="1:10">
      <c r="A214" s="104"/>
      <c r="B214" s="104"/>
      <c r="C214" s="104"/>
      <c r="D214" s="104"/>
      <c r="E214" s="104"/>
      <c r="F214" s="46" t="s">
        <v>9</v>
      </c>
      <c r="G214" s="46" t="s">
        <v>10</v>
      </c>
      <c r="H214" s="46" t="s">
        <v>11</v>
      </c>
      <c r="I214" s="104"/>
      <c r="J214" s="104"/>
    </row>
    <row r="215" spans="1:10">
      <c r="A215" s="5" t="s">
        <v>811</v>
      </c>
      <c r="B215" s="6">
        <v>44825.723865</v>
      </c>
      <c r="C215" s="5" t="s">
        <v>132</v>
      </c>
      <c r="D215" s="11">
        <v>2938977050</v>
      </c>
      <c r="E215" s="5" t="s">
        <v>250</v>
      </c>
      <c r="H215" s="9">
        <v>6000</v>
      </c>
      <c r="I215" s="5" t="s">
        <v>22</v>
      </c>
      <c r="J215" s="5" t="s">
        <v>133</v>
      </c>
    </row>
    <row r="216" spans="1:10">
      <c r="A216" s="5" t="s">
        <v>811</v>
      </c>
      <c r="B216" s="6">
        <v>44825.723865</v>
      </c>
      <c r="C216" s="5" t="s">
        <v>132</v>
      </c>
      <c r="D216" s="13">
        <v>58660108742</v>
      </c>
      <c r="E216" s="8" t="s">
        <v>300</v>
      </c>
      <c r="H216" s="9">
        <v>249.6</v>
      </c>
      <c r="I216" s="5" t="s">
        <v>22</v>
      </c>
      <c r="J216" s="8" t="s">
        <v>135</v>
      </c>
    </row>
    <row r="217" spans="1:10">
      <c r="A217" s="5" t="s">
        <v>811</v>
      </c>
      <c r="B217" s="6">
        <v>44825.723865</v>
      </c>
      <c r="C217" s="5" t="s">
        <v>132</v>
      </c>
      <c r="D217" s="11"/>
      <c r="E217" s="8"/>
      <c r="F217" s="9">
        <v>11678</v>
      </c>
      <c r="I217" s="7" t="s">
        <v>9</v>
      </c>
      <c r="J217" s="8" t="s">
        <v>635</v>
      </c>
    </row>
    <row r="218" spans="1:10">
      <c r="A218" s="5" t="s">
        <v>811</v>
      </c>
      <c r="B218" s="6">
        <v>44825.723865</v>
      </c>
      <c r="C218" s="5" t="s">
        <v>132</v>
      </c>
      <c r="D218" s="11"/>
      <c r="E218" s="8"/>
      <c r="F218" s="9">
        <v>67572.5</v>
      </c>
      <c r="I218" s="7" t="s">
        <v>9</v>
      </c>
      <c r="J218" s="5" t="s">
        <v>133</v>
      </c>
    </row>
    <row r="219" spans="1:10">
      <c r="A219" s="5" t="s">
        <v>811</v>
      </c>
      <c r="B219" s="6">
        <v>44825.723865</v>
      </c>
      <c r="C219" s="5" t="s">
        <v>132</v>
      </c>
      <c r="D219" s="11"/>
      <c r="E219" s="8"/>
      <c r="F219" s="9">
        <v>5740.5</v>
      </c>
      <c r="I219" s="7" t="s">
        <v>9</v>
      </c>
      <c r="J219" s="8" t="s">
        <v>135</v>
      </c>
    </row>
    <row r="220" spans="1:10">
      <c r="A220" s="10" t="s">
        <v>15</v>
      </c>
      <c r="B220" s="3"/>
      <c r="C220" s="3"/>
      <c r="D220" s="16">
        <f>82207+2784</f>
        <v>84991</v>
      </c>
      <c r="E220" s="8"/>
      <c r="F220" s="33">
        <f>SUM(F215:G219)</f>
        <v>84991</v>
      </c>
      <c r="H220" s="9"/>
      <c r="I220" s="7"/>
      <c r="J220" s="5"/>
    </row>
    <row r="221" spans="1:10">
      <c r="A221" s="12" t="s">
        <v>16</v>
      </c>
      <c r="B221" s="12" t="s">
        <v>17</v>
      </c>
      <c r="C221" s="12" t="s">
        <v>18</v>
      </c>
      <c r="D221" s="11"/>
      <c r="E221" s="8"/>
      <c r="H221" s="9"/>
      <c r="I221" s="7"/>
      <c r="J221" s="5"/>
    </row>
    <row r="222" spans="1:10" ht="15.75">
      <c r="D222" s="21">
        <v>111866236</v>
      </c>
    </row>
    <row r="223" spans="1:10" ht="15.75">
      <c r="D223" s="21">
        <v>111866248</v>
      </c>
    </row>
    <row r="225" spans="1:10">
      <c r="A225" s="1" t="s">
        <v>0</v>
      </c>
      <c r="B225" s="2"/>
      <c r="C225" s="2"/>
      <c r="D225" s="2"/>
      <c r="E225" s="2"/>
      <c r="F225" s="2"/>
      <c r="G225" s="2"/>
      <c r="H225" s="2"/>
      <c r="I225" s="2"/>
      <c r="J225" s="2"/>
    </row>
    <row r="226" spans="1:10">
      <c r="A226" s="3" t="s">
        <v>817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103" t="s">
        <v>0</v>
      </c>
      <c r="B227" s="103" t="s">
        <v>2</v>
      </c>
      <c r="C227" s="103" t="s">
        <v>3</v>
      </c>
      <c r="D227" s="103" t="s">
        <v>4</v>
      </c>
      <c r="E227" s="103" t="s">
        <v>5</v>
      </c>
      <c r="F227" s="105" t="s">
        <v>6</v>
      </c>
      <c r="G227" s="106"/>
      <c r="H227" s="107"/>
      <c r="I227" s="103" t="s">
        <v>7</v>
      </c>
      <c r="J227" s="103" t="s">
        <v>8</v>
      </c>
    </row>
    <row r="228" spans="1:10">
      <c r="A228" s="104"/>
      <c r="B228" s="104"/>
      <c r="C228" s="104"/>
      <c r="D228" s="104"/>
      <c r="E228" s="104"/>
      <c r="F228" s="46" t="s">
        <v>9</v>
      </c>
      <c r="G228" s="46" t="s">
        <v>10</v>
      </c>
      <c r="H228" s="46" t="s">
        <v>11</v>
      </c>
      <c r="I228" s="104"/>
      <c r="J228" s="104"/>
    </row>
    <row r="229" spans="1:10">
      <c r="A229" s="5" t="s">
        <v>845</v>
      </c>
      <c r="B229" s="6">
        <v>44826.73176234954</v>
      </c>
      <c r="C229" s="5" t="s">
        <v>132</v>
      </c>
      <c r="D229" s="11"/>
      <c r="E229" s="8"/>
      <c r="F229" s="9">
        <v>25145.7</v>
      </c>
      <c r="I229" s="7" t="s">
        <v>9</v>
      </c>
      <c r="J229" s="8" t="s">
        <v>635</v>
      </c>
    </row>
    <row r="230" spans="1:10">
      <c r="A230" s="5" t="s">
        <v>845</v>
      </c>
      <c r="B230" s="6">
        <v>44826.73176234954</v>
      </c>
      <c r="C230" s="5" t="s">
        <v>132</v>
      </c>
      <c r="D230" s="11"/>
      <c r="E230" s="8"/>
      <c r="F230" s="9">
        <v>4773.5</v>
      </c>
      <c r="I230" s="7" t="s">
        <v>9</v>
      </c>
      <c r="J230" s="5" t="s">
        <v>133</v>
      </c>
    </row>
    <row r="231" spans="1:10">
      <c r="A231" s="5" t="s">
        <v>845</v>
      </c>
      <c r="B231" s="6">
        <v>44826.73176234954</v>
      </c>
      <c r="C231" s="5" t="s">
        <v>132</v>
      </c>
      <c r="D231" s="11"/>
      <c r="E231" s="8"/>
      <c r="F231" s="9">
        <v>13015</v>
      </c>
      <c r="I231" s="7" t="s">
        <v>9</v>
      </c>
      <c r="J231" s="8" t="s">
        <v>135</v>
      </c>
    </row>
    <row r="232" spans="1:10">
      <c r="A232" s="5" t="s">
        <v>845</v>
      </c>
      <c r="B232" s="6">
        <v>44826.73176234954</v>
      </c>
      <c r="C232" s="5" t="s">
        <v>132</v>
      </c>
      <c r="D232" s="11"/>
      <c r="E232" s="8"/>
      <c r="F232" s="9">
        <v>6025.4</v>
      </c>
      <c r="I232" s="7" t="s">
        <v>9</v>
      </c>
      <c r="J232" s="8" t="s">
        <v>301</v>
      </c>
    </row>
    <row r="233" spans="1:10">
      <c r="A233" s="10" t="s">
        <v>15</v>
      </c>
      <c r="B233" s="3"/>
      <c r="C233" s="3"/>
      <c r="D233" s="11"/>
      <c r="E233" s="8"/>
      <c r="F233" s="14">
        <f>SUM(F229:G232)</f>
        <v>48959.6</v>
      </c>
      <c r="H233" s="9"/>
      <c r="I233" s="7"/>
      <c r="J233" s="5"/>
    </row>
    <row r="234" spans="1:10" ht="15.75">
      <c r="A234" s="12" t="s">
        <v>16</v>
      </c>
      <c r="B234" s="12" t="s">
        <v>17</v>
      </c>
      <c r="C234" s="12" t="s">
        <v>18</v>
      </c>
      <c r="D234" s="21">
        <v>111866237</v>
      </c>
      <c r="E234" s="8"/>
      <c r="H234" s="9"/>
      <c r="I234" s="7"/>
      <c r="J234" s="5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853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3" t="s">
        <v>0</v>
      </c>
      <c r="B239" s="103" t="s">
        <v>2</v>
      </c>
      <c r="C239" s="103" t="s">
        <v>3</v>
      </c>
      <c r="D239" s="103" t="s">
        <v>4</v>
      </c>
      <c r="E239" s="103" t="s">
        <v>5</v>
      </c>
      <c r="F239" s="105" t="s">
        <v>6</v>
      </c>
      <c r="G239" s="106"/>
      <c r="H239" s="107"/>
      <c r="I239" s="103" t="s">
        <v>7</v>
      </c>
      <c r="J239" s="103" t="s">
        <v>8</v>
      </c>
    </row>
    <row r="240" spans="1:10">
      <c r="A240" s="104"/>
      <c r="B240" s="104"/>
      <c r="C240" s="104"/>
      <c r="D240" s="104"/>
      <c r="E240" s="104"/>
      <c r="F240" s="46" t="s">
        <v>9</v>
      </c>
      <c r="G240" s="46" t="s">
        <v>10</v>
      </c>
      <c r="H240" s="46" t="s">
        <v>11</v>
      </c>
      <c r="I240" s="104"/>
      <c r="J240" s="104"/>
    </row>
    <row r="241" spans="1:10">
      <c r="A241" s="5" t="s">
        <v>902</v>
      </c>
      <c r="B241" s="6">
        <v>44827.767446446756</v>
      </c>
      <c r="C241" s="5" t="s">
        <v>132</v>
      </c>
      <c r="D241" s="11"/>
      <c r="E241" s="8"/>
      <c r="F241" s="9">
        <v>24716</v>
      </c>
      <c r="I241" s="7" t="s">
        <v>9</v>
      </c>
      <c r="J241" s="8" t="s">
        <v>635</v>
      </c>
    </row>
    <row r="242" spans="1:10">
      <c r="A242" s="5" t="s">
        <v>902</v>
      </c>
      <c r="B242" s="6">
        <v>44827.767446446756</v>
      </c>
      <c r="C242" s="5" t="s">
        <v>132</v>
      </c>
      <c r="D242" s="11"/>
      <c r="E242" s="8"/>
      <c r="F242" s="9">
        <v>4651.5</v>
      </c>
      <c r="I242" s="7" t="s">
        <v>9</v>
      </c>
      <c r="J242" s="5" t="s">
        <v>133</v>
      </c>
    </row>
    <row r="243" spans="1:10">
      <c r="A243" s="5" t="s">
        <v>902</v>
      </c>
      <c r="B243" s="6">
        <v>44827.767446446756</v>
      </c>
      <c r="C243" s="5" t="s">
        <v>132</v>
      </c>
      <c r="D243" s="11"/>
      <c r="E243" s="8"/>
      <c r="F243" s="9">
        <v>7712.2</v>
      </c>
      <c r="I243" s="7" t="s">
        <v>9</v>
      </c>
      <c r="J243" s="8" t="s">
        <v>135</v>
      </c>
    </row>
    <row r="244" spans="1:10">
      <c r="A244" s="10" t="s">
        <v>15</v>
      </c>
      <c r="B244" s="3"/>
      <c r="C244" s="3"/>
      <c r="D244" s="11"/>
      <c r="E244" s="8"/>
      <c r="F244" s="14">
        <f>SUM(F241:G243)</f>
        <v>37079.699999999997</v>
      </c>
      <c r="H244" s="9"/>
      <c r="I244" s="7"/>
      <c r="J244" s="5"/>
    </row>
    <row r="245" spans="1:10" ht="15.75">
      <c r="A245" s="12" t="s">
        <v>16</v>
      </c>
      <c r="B245" s="12" t="s">
        <v>17</v>
      </c>
      <c r="C245" s="12" t="s">
        <v>18</v>
      </c>
      <c r="D245" s="21">
        <v>111883198</v>
      </c>
      <c r="E245" s="8"/>
      <c r="H245" s="9"/>
      <c r="I245" s="7"/>
      <c r="J245" s="5"/>
    </row>
    <row r="246" spans="1:10">
      <c r="A246" s="5"/>
      <c r="B246" s="6"/>
      <c r="C246" s="5"/>
      <c r="D246" s="11"/>
      <c r="E246" s="8"/>
      <c r="H246" s="9"/>
      <c r="I246" s="7"/>
      <c r="J246" s="5"/>
    </row>
    <row r="247" spans="1:10">
      <c r="A247" s="5"/>
      <c r="B247" s="6"/>
      <c r="C247" s="5"/>
      <c r="D247" s="11"/>
      <c r="E247" s="8"/>
      <c r="H247" s="9"/>
      <c r="I247" s="7"/>
      <c r="J247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855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903</v>
      </c>
      <c r="B252" s="6">
        <v>44828.600436354165</v>
      </c>
      <c r="C252" s="5" t="s">
        <v>132</v>
      </c>
      <c r="D252" s="11"/>
      <c r="E252" s="8"/>
      <c r="F252" s="9">
        <v>4517.7</v>
      </c>
      <c r="I252" s="7" t="s">
        <v>9</v>
      </c>
      <c r="J252" s="8" t="s">
        <v>635</v>
      </c>
    </row>
    <row r="253" spans="1:10">
      <c r="A253" s="5" t="s">
        <v>903</v>
      </c>
      <c r="B253" s="6">
        <v>44828.600436354165</v>
      </c>
      <c r="C253" s="5" t="s">
        <v>132</v>
      </c>
      <c r="D253" s="11"/>
      <c r="E253" s="8"/>
      <c r="F253" s="9">
        <v>6165.5</v>
      </c>
      <c r="I253" s="7" t="s">
        <v>9</v>
      </c>
      <c r="J253" s="5" t="s">
        <v>133</v>
      </c>
    </row>
    <row r="254" spans="1:10">
      <c r="A254" s="10" t="s">
        <v>15</v>
      </c>
      <c r="B254" s="3"/>
      <c r="C254" s="3"/>
      <c r="D254" s="11"/>
      <c r="E254" s="8"/>
      <c r="F254" s="14">
        <f>SUM(F252:G253)</f>
        <v>10683.2</v>
      </c>
      <c r="H254" s="9"/>
      <c r="I254" s="7"/>
      <c r="J254" s="5"/>
    </row>
    <row r="255" spans="1:10" ht="15.75">
      <c r="A255" s="12" t="s">
        <v>16</v>
      </c>
      <c r="B255" s="12" t="s">
        <v>17</v>
      </c>
      <c r="C255" s="12" t="s">
        <v>18</v>
      </c>
      <c r="D255" s="21">
        <v>111883200</v>
      </c>
      <c r="E255" s="8"/>
      <c r="H255" s="9"/>
      <c r="I255" s="7"/>
      <c r="J255" s="5"/>
    </row>
    <row r="258" spans="1:10">
      <c r="A258" s="1" t="s">
        <v>0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3" t="s">
        <v>911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103" t="s">
        <v>0</v>
      </c>
      <c r="B260" s="103" t="s">
        <v>2</v>
      </c>
      <c r="C260" s="103" t="s">
        <v>3</v>
      </c>
      <c r="D260" s="103" t="s">
        <v>4</v>
      </c>
      <c r="E260" s="103" t="s">
        <v>5</v>
      </c>
      <c r="F260" s="105" t="s">
        <v>6</v>
      </c>
      <c r="G260" s="106"/>
      <c r="H260" s="107"/>
      <c r="I260" s="103" t="s">
        <v>7</v>
      </c>
      <c r="J260" s="103" t="s">
        <v>8</v>
      </c>
    </row>
    <row r="261" spans="1:10">
      <c r="A261" s="104"/>
      <c r="B261" s="104"/>
      <c r="C261" s="104"/>
      <c r="D261" s="104"/>
      <c r="E261" s="104"/>
      <c r="F261" s="46" t="s">
        <v>9</v>
      </c>
      <c r="G261" s="46" t="s">
        <v>10</v>
      </c>
      <c r="H261" s="46" t="s">
        <v>11</v>
      </c>
      <c r="I261" s="104"/>
      <c r="J261" s="104"/>
    </row>
    <row r="262" spans="1:10">
      <c r="A262" s="5" t="s">
        <v>944</v>
      </c>
      <c r="B262" s="6">
        <v>44830.730014375004</v>
      </c>
      <c r="C262" s="5" t="s">
        <v>132</v>
      </c>
      <c r="D262" s="11"/>
      <c r="E262" s="8"/>
      <c r="F262" s="9">
        <v>22454.1</v>
      </c>
      <c r="I262" s="7" t="s">
        <v>9</v>
      </c>
      <c r="J262" s="8" t="s">
        <v>135</v>
      </c>
    </row>
    <row r="263" spans="1:10">
      <c r="A263" s="10" t="s">
        <v>15</v>
      </c>
      <c r="B263" s="3"/>
      <c r="C263" s="3"/>
      <c r="D263" s="11"/>
      <c r="E263" s="8"/>
      <c r="H263" s="9"/>
      <c r="I263" s="7"/>
      <c r="J263" s="8"/>
    </row>
    <row r="264" spans="1:10" ht="15.75">
      <c r="A264" s="12" t="s">
        <v>16</v>
      </c>
      <c r="B264" s="12" t="s">
        <v>17</v>
      </c>
      <c r="C264" s="12" t="s">
        <v>18</v>
      </c>
      <c r="D264" s="21">
        <v>111897460</v>
      </c>
      <c r="E264" s="8"/>
      <c r="H264" s="9"/>
      <c r="I264" s="7"/>
      <c r="J264" s="8"/>
    </row>
    <row r="267" spans="1:10">
      <c r="A267" s="1" t="s">
        <v>0</v>
      </c>
      <c r="B267" s="2"/>
      <c r="C267" s="2"/>
      <c r="D267" s="2"/>
      <c r="E267" s="2"/>
      <c r="F267" s="2"/>
      <c r="G267" s="2"/>
      <c r="H267" s="2"/>
      <c r="I267" s="2"/>
      <c r="J267" s="2"/>
    </row>
    <row r="268" spans="1:10">
      <c r="A268" s="3" t="s">
        <v>952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103" t="s">
        <v>0</v>
      </c>
      <c r="B269" s="103" t="s">
        <v>2</v>
      </c>
      <c r="C269" s="103" t="s">
        <v>3</v>
      </c>
      <c r="D269" s="103" t="s">
        <v>4</v>
      </c>
      <c r="E269" s="103" t="s">
        <v>5</v>
      </c>
      <c r="F269" s="105" t="s">
        <v>6</v>
      </c>
      <c r="G269" s="106"/>
      <c r="H269" s="107"/>
      <c r="I269" s="103" t="s">
        <v>7</v>
      </c>
      <c r="J269" s="103" t="s">
        <v>8</v>
      </c>
    </row>
    <row r="270" spans="1:10">
      <c r="A270" s="104"/>
      <c r="B270" s="104"/>
      <c r="C270" s="104"/>
      <c r="D270" s="104"/>
      <c r="E270" s="104"/>
      <c r="F270" s="46" t="s">
        <v>9</v>
      </c>
      <c r="G270" s="46" t="s">
        <v>10</v>
      </c>
      <c r="H270" s="46" t="s">
        <v>11</v>
      </c>
      <c r="I270" s="104"/>
      <c r="J270" s="104"/>
    </row>
    <row r="271" spans="1:10">
      <c r="A271" s="5" t="s">
        <v>981</v>
      </c>
      <c r="B271" s="6">
        <v>44831.765102511577</v>
      </c>
      <c r="C271" s="5" t="s">
        <v>132</v>
      </c>
      <c r="D271" s="13">
        <v>58610111284</v>
      </c>
      <c r="E271" s="8" t="s">
        <v>300</v>
      </c>
      <c r="H271" s="9">
        <v>675.6</v>
      </c>
      <c r="I271" s="5" t="s">
        <v>22</v>
      </c>
      <c r="J271" s="8" t="s">
        <v>135</v>
      </c>
    </row>
    <row r="272" spans="1:10">
      <c r="A272" s="5" t="s">
        <v>981</v>
      </c>
      <c r="B272" s="6">
        <v>44831.765102511577</v>
      </c>
      <c r="C272" s="5" t="s">
        <v>132</v>
      </c>
      <c r="D272" s="11"/>
      <c r="E272" s="8"/>
      <c r="F272" s="9">
        <v>63027.5</v>
      </c>
      <c r="I272" s="7" t="s">
        <v>9</v>
      </c>
      <c r="J272" s="5" t="s">
        <v>134</v>
      </c>
    </row>
    <row r="273" spans="1:10">
      <c r="A273" s="5" t="s">
        <v>981</v>
      </c>
      <c r="B273" s="6">
        <v>44831.765102511577</v>
      </c>
      <c r="C273" s="5" t="s">
        <v>132</v>
      </c>
      <c r="D273" s="11"/>
      <c r="E273" s="8"/>
      <c r="F273" s="9">
        <v>7718.2</v>
      </c>
      <c r="I273" s="7" t="s">
        <v>9</v>
      </c>
      <c r="J273" s="8" t="s">
        <v>135</v>
      </c>
    </row>
    <row r="274" spans="1:10">
      <c r="A274" s="5" t="s">
        <v>981</v>
      </c>
      <c r="B274" s="6">
        <v>44831.765102511577</v>
      </c>
      <c r="C274" s="5" t="s">
        <v>132</v>
      </c>
      <c r="D274" s="11"/>
      <c r="E274" s="8"/>
      <c r="F274" s="9">
        <v>3300.4</v>
      </c>
      <c r="I274" s="7" t="s">
        <v>9</v>
      </c>
      <c r="J274" s="8" t="s">
        <v>301</v>
      </c>
    </row>
    <row r="275" spans="1:10">
      <c r="A275" s="10" t="s">
        <v>15</v>
      </c>
      <c r="B275" s="3"/>
      <c r="C275" s="3"/>
      <c r="D275" s="16">
        <f>72654.1+1392</f>
        <v>74046.100000000006</v>
      </c>
      <c r="E275" s="8"/>
      <c r="F275" s="14">
        <f>SUM(F271:G274)</f>
        <v>74046.099999999991</v>
      </c>
      <c r="H275" s="9"/>
      <c r="I275" s="7"/>
      <c r="J275" s="5"/>
    </row>
    <row r="276" spans="1:10">
      <c r="A276" s="12" t="s">
        <v>16</v>
      </c>
      <c r="B276" s="12" t="s">
        <v>17</v>
      </c>
      <c r="C276" s="12" t="s">
        <v>18</v>
      </c>
      <c r="D276" s="11"/>
      <c r="E276" s="8"/>
      <c r="H276" s="9"/>
      <c r="I276" s="7"/>
      <c r="J276" s="5"/>
    </row>
    <row r="277" spans="1:10" ht="15.75">
      <c r="D277" s="21">
        <v>111897462</v>
      </c>
    </row>
    <row r="278" spans="1:10" ht="15.75">
      <c r="D278" s="21">
        <v>111897498</v>
      </c>
    </row>
    <row r="280" spans="1:10">
      <c r="A280" s="1" t="s">
        <v>0</v>
      </c>
      <c r="B280" s="2"/>
      <c r="C280" s="2"/>
      <c r="D280" s="2"/>
      <c r="E280" s="2"/>
      <c r="F280" s="2"/>
      <c r="G280" s="2"/>
      <c r="H280" s="2"/>
      <c r="I280" s="2"/>
      <c r="J280" s="2"/>
    </row>
    <row r="281" spans="1:10">
      <c r="A281" s="3" t="s">
        <v>990</v>
      </c>
      <c r="B281" s="2"/>
      <c r="C281" s="2"/>
      <c r="D281" s="2"/>
      <c r="E281" s="2"/>
      <c r="F281" s="2"/>
      <c r="G281" s="2"/>
      <c r="H281" s="2"/>
      <c r="I281" s="2"/>
      <c r="J281" s="2"/>
    </row>
    <row r="282" spans="1:10">
      <c r="A282" s="103" t="s">
        <v>0</v>
      </c>
      <c r="B282" s="103" t="s">
        <v>2</v>
      </c>
      <c r="C282" s="103" t="s">
        <v>3</v>
      </c>
      <c r="D282" s="103" t="s">
        <v>4</v>
      </c>
      <c r="E282" s="103" t="s">
        <v>5</v>
      </c>
      <c r="F282" s="105" t="s">
        <v>6</v>
      </c>
      <c r="G282" s="106"/>
      <c r="H282" s="107"/>
      <c r="I282" s="103" t="s">
        <v>7</v>
      </c>
      <c r="J282" s="103" t="s">
        <v>8</v>
      </c>
    </row>
    <row r="283" spans="1:10">
      <c r="A283" s="104"/>
      <c r="B283" s="104"/>
      <c r="C283" s="104"/>
      <c r="D283" s="104"/>
      <c r="E283" s="104"/>
      <c r="F283" s="46" t="s">
        <v>9</v>
      </c>
      <c r="G283" s="46" t="s">
        <v>10</v>
      </c>
      <c r="H283" s="46" t="s">
        <v>11</v>
      </c>
      <c r="I283" s="104"/>
      <c r="J283" s="104"/>
    </row>
    <row r="284" spans="1:10">
      <c r="A284" s="5" t="s">
        <v>1016</v>
      </c>
      <c r="B284" s="6">
        <v>44832.768005798614</v>
      </c>
      <c r="C284" s="5" t="s">
        <v>132</v>
      </c>
      <c r="D284" s="11">
        <v>5862011674</v>
      </c>
      <c r="E284" s="8" t="s">
        <v>300</v>
      </c>
      <c r="H284" s="9">
        <v>10919.11</v>
      </c>
      <c r="I284" s="5" t="s">
        <v>22</v>
      </c>
      <c r="J284" s="5" t="s">
        <v>134</v>
      </c>
    </row>
    <row r="285" spans="1:10">
      <c r="A285" s="5" t="s">
        <v>1016</v>
      </c>
      <c r="B285" s="6">
        <v>44832.768005798614</v>
      </c>
      <c r="C285" s="5" t="s">
        <v>132</v>
      </c>
      <c r="D285" s="11"/>
      <c r="E285" s="8"/>
      <c r="F285" s="9">
        <v>70459.199999999997</v>
      </c>
      <c r="I285" s="7" t="s">
        <v>9</v>
      </c>
      <c r="J285" s="5" t="s">
        <v>133</v>
      </c>
    </row>
    <row r="286" spans="1:10">
      <c r="A286" s="5" t="s">
        <v>1016</v>
      </c>
      <c r="B286" s="6">
        <v>44832.768005798614</v>
      </c>
      <c r="C286" s="5" t="s">
        <v>132</v>
      </c>
      <c r="D286" s="11"/>
      <c r="E286" s="8"/>
      <c r="F286" s="9">
        <v>70059.5</v>
      </c>
      <c r="I286" s="7" t="s">
        <v>9</v>
      </c>
      <c r="J286" s="5" t="s">
        <v>134</v>
      </c>
    </row>
    <row r="287" spans="1:10">
      <c r="A287" s="5" t="s">
        <v>1016</v>
      </c>
      <c r="B287" s="6">
        <v>44832.768005798614</v>
      </c>
      <c r="C287" s="5" t="s">
        <v>132</v>
      </c>
      <c r="D287" s="11"/>
      <c r="E287" s="8"/>
      <c r="F287" s="9">
        <v>10687.4</v>
      </c>
      <c r="I287" s="7" t="s">
        <v>9</v>
      </c>
      <c r="J287" s="8" t="s">
        <v>135</v>
      </c>
    </row>
    <row r="288" spans="1:10">
      <c r="A288" s="5" t="s">
        <v>1016</v>
      </c>
      <c r="B288" s="6">
        <v>44832.768005798614</v>
      </c>
      <c r="C288" s="5" t="s">
        <v>132</v>
      </c>
      <c r="D288" s="11"/>
      <c r="E288" s="8"/>
      <c r="F288" s="9">
        <v>1230</v>
      </c>
      <c r="I288" s="7" t="s">
        <v>9</v>
      </c>
      <c r="J288" s="8" t="s">
        <v>301</v>
      </c>
    </row>
    <row r="289" spans="1:10">
      <c r="A289" s="10" t="s">
        <v>15</v>
      </c>
      <c r="B289" s="3"/>
      <c r="C289" s="3"/>
      <c r="D289" s="11"/>
      <c r="E289" s="8"/>
      <c r="F289" s="33">
        <f>SUM(F284:G288)</f>
        <v>152436.1</v>
      </c>
      <c r="H289" s="9"/>
      <c r="I289" s="7"/>
      <c r="J289" s="8"/>
    </row>
    <row r="290" spans="1:10" ht="15.75">
      <c r="A290" s="12" t="s">
        <v>16</v>
      </c>
      <c r="B290" s="12" t="s">
        <v>17</v>
      </c>
      <c r="C290" s="12" t="s">
        <v>18</v>
      </c>
      <c r="D290" s="21">
        <v>111916887</v>
      </c>
      <c r="E290" s="8"/>
      <c r="H290" s="9"/>
      <c r="I290" s="7"/>
      <c r="J290" s="8"/>
    </row>
    <row r="293" spans="1:10">
      <c r="A293" s="1" t="s">
        <v>0</v>
      </c>
      <c r="B293" s="2"/>
      <c r="C293" s="2"/>
      <c r="D293" s="2"/>
      <c r="E293" s="2"/>
      <c r="F293" s="2"/>
      <c r="G293" s="2"/>
      <c r="H293" s="2"/>
      <c r="I293" s="2"/>
      <c r="J293" s="2"/>
    </row>
    <row r="294" spans="1:10">
      <c r="A294" s="3" t="s">
        <v>1023</v>
      </c>
      <c r="B294" s="2"/>
      <c r="C294" s="2"/>
      <c r="D294" s="2"/>
      <c r="E294" s="2"/>
      <c r="F294" s="2"/>
      <c r="G294" s="2"/>
      <c r="H294" s="2"/>
      <c r="I294" s="2"/>
      <c r="J294" s="2"/>
    </row>
    <row r="295" spans="1:10">
      <c r="A295" s="103" t="s">
        <v>0</v>
      </c>
      <c r="B295" s="103" t="s">
        <v>2</v>
      </c>
      <c r="C295" s="103" t="s">
        <v>3</v>
      </c>
      <c r="D295" s="103" t="s">
        <v>4</v>
      </c>
      <c r="E295" s="103" t="s">
        <v>5</v>
      </c>
      <c r="F295" s="105" t="s">
        <v>6</v>
      </c>
      <c r="G295" s="106"/>
      <c r="H295" s="107"/>
      <c r="I295" s="103" t="s">
        <v>7</v>
      </c>
      <c r="J295" s="103" t="s">
        <v>8</v>
      </c>
    </row>
    <row r="296" spans="1:10">
      <c r="A296" s="104"/>
      <c r="B296" s="104"/>
      <c r="C296" s="104"/>
      <c r="D296" s="104"/>
      <c r="E296" s="104"/>
      <c r="F296" s="46" t="s">
        <v>9</v>
      </c>
      <c r="G296" s="46" t="s">
        <v>10</v>
      </c>
      <c r="H296" s="46" t="s">
        <v>11</v>
      </c>
      <c r="I296" s="104"/>
      <c r="J296" s="104"/>
    </row>
    <row r="297" spans="1:10">
      <c r="A297" s="5" t="s">
        <v>1051</v>
      </c>
      <c r="B297" s="6">
        <v>44833.74204459491</v>
      </c>
      <c r="C297" s="5" t="s">
        <v>132</v>
      </c>
      <c r="D297" s="11"/>
      <c r="E297" s="8"/>
      <c r="F297" s="9">
        <v>6787.2</v>
      </c>
      <c r="I297" s="7" t="s">
        <v>9</v>
      </c>
      <c r="J297" s="5" t="s">
        <v>133</v>
      </c>
    </row>
    <row r="298" spans="1:10">
      <c r="A298" s="5" t="s">
        <v>1051</v>
      </c>
      <c r="B298" s="6">
        <v>44833.74204459491</v>
      </c>
      <c r="C298" s="5" t="s">
        <v>132</v>
      </c>
      <c r="D298" s="11"/>
      <c r="E298" s="8"/>
      <c r="F298" s="9">
        <v>30570</v>
      </c>
      <c r="I298" s="7" t="s">
        <v>9</v>
      </c>
      <c r="J298" s="5" t="s">
        <v>134</v>
      </c>
    </row>
    <row r="299" spans="1:10">
      <c r="A299" s="5" t="s">
        <v>1051</v>
      </c>
      <c r="B299" s="6">
        <v>44833.74204459491</v>
      </c>
      <c r="C299" s="5" t="s">
        <v>132</v>
      </c>
      <c r="D299" s="11"/>
      <c r="E299" s="8"/>
      <c r="F299" s="9">
        <v>7109</v>
      </c>
      <c r="I299" s="7" t="s">
        <v>9</v>
      </c>
      <c r="J299" s="8" t="s">
        <v>135</v>
      </c>
    </row>
    <row r="300" spans="1:10">
      <c r="A300" s="10" t="s">
        <v>15</v>
      </c>
      <c r="B300" s="3"/>
      <c r="C300" s="3"/>
      <c r="D300" s="11"/>
      <c r="E300" s="8"/>
      <c r="F300" s="14">
        <f>SUM(F297:G299)</f>
        <v>44466.2</v>
      </c>
      <c r="H300" s="9"/>
      <c r="I300" s="7"/>
      <c r="J300" s="5"/>
    </row>
    <row r="301" spans="1:10" ht="15.75">
      <c r="A301" s="12" t="s">
        <v>16</v>
      </c>
      <c r="B301" s="12" t="s">
        <v>17</v>
      </c>
      <c r="C301" s="12" t="s">
        <v>18</v>
      </c>
      <c r="D301" s="21">
        <v>111916889</v>
      </c>
      <c r="E301" s="8"/>
      <c r="H301" s="9"/>
      <c r="I301" s="7"/>
      <c r="J301" s="5"/>
    </row>
    <row r="304" spans="1:10">
      <c r="A304" s="1" t="s">
        <v>0</v>
      </c>
      <c r="B304" s="2"/>
      <c r="C304" s="2"/>
      <c r="D304" s="2"/>
      <c r="E304" s="2"/>
      <c r="F304" s="2"/>
      <c r="G304" s="2"/>
      <c r="H304" s="2"/>
      <c r="I304" s="2"/>
      <c r="J304" s="2"/>
    </row>
    <row r="305" spans="1:10">
      <c r="A305" s="3" t="s">
        <v>1061</v>
      </c>
      <c r="B305" s="2"/>
      <c r="C305" s="2"/>
      <c r="D305" s="2"/>
      <c r="E305" s="2"/>
      <c r="F305" s="2"/>
      <c r="G305" s="2"/>
      <c r="H305" s="2"/>
      <c r="I305" s="2"/>
      <c r="J305" s="2"/>
    </row>
    <row r="306" spans="1:10">
      <c r="A306" s="103" t="s">
        <v>0</v>
      </c>
      <c r="B306" s="103" t="s">
        <v>2</v>
      </c>
      <c r="C306" s="103" t="s">
        <v>3</v>
      </c>
      <c r="D306" s="103" t="s">
        <v>4</v>
      </c>
      <c r="E306" s="103" t="s">
        <v>5</v>
      </c>
      <c r="F306" s="105" t="s">
        <v>6</v>
      </c>
      <c r="G306" s="106"/>
      <c r="H306" s="107"/>
      <c r="I306" s="103" t="s">
        <v>7</v>
      </c>
      <c r="J306" s="103" t="s">
        <v>8</v>
      </c>
    </row>
    <row r="307" spans="1:10">
      <c r="A307" s="104"/>
      <c r="B307" s="104"/>
      <c r="C307" s="104"/>
      <c r="D307" s="104"/>
      <c r="E307" s="104"/>
      <c r="F307" s="46" t="s">
        <v>9</v>
      </c>
      <c r="G307" s="46" t="s">
        <v>10</v>
      </c>
      <c r="H307" s="46" t="s">
        <v>11</v>
      </c>
      <c r="I307" s="104"/>
      <c r="J307" s="104"/>
    </row>
    <row r="308" spans="1:10">
      <c r="A308" s="5" t="s">
        <v>1112</v>
      </c>
      <c r="B308" s="6">
        <v>44834.73047292824</v>
      </c>
      <c r="C308" s="5" t="s">
        <v>132</v>
      </c>
      <c r="D308" s="13">
        <v>45122979929</v>
      </c>
      <c r="E308" s="8" t="s">
        <v>300</v>
      </c>
      <c r="H308" s="9">
        <v>374</v>
      </c>
      <c r="I308" s="5" t="s">
        <v>22</v>
      </c>
      <c r="J308" s="5" t="s">
        <v>134</v>
      </c>
    </row>
    <row r="309" spans="1:10">
      <c r="A309" s="5" t="s">
        <v>1112</v>
      </c>
      <c r="B309" s="6">
        <v>44834.73047292824</v>
      </c>
      <c r="C309" s="5" t="s">
        <v>132</v>
      </c>
      <c r="D309" s="11">
        <v>23246943</v>
      </c>
      <c r="E309" s="5" t="s">
        <v>250</v>
      </c>
      <c r="H309" s="9">
        <v>530</v>
      </c>
      <c r="I309" s="5" t="s">
        <v>22</v>
      </c>
      <c r="J309" s="8" t="s">
        <v>301</v>
      </c>
    </row>
    <row r="310" spans="1:10">
      <c r="A310" s="5" t="s">
        <v>1112</v>
      </c>
      <c r="B310" s="6">
        <v>44834.73047292824</v>
      </c>
      <c r="C310" s="5" t="s">
        <v>132</v>
      </c>
      <c r="D310" s="11">
        <v>2950180611</v>
      </c>
      <c r="E310" s="5" t="s">
        <v>250</v>
      </c>
      <c r="H310" s="9">
        <v>2256.4699999999998</v>
      </c>
      <c r="I310" s="5" t="s">
        <v>22</v>
      </c>
      <c r="J310" s="8" t="s">
        <v>301</v>
      </c>
    </row>
    <row r="311" spans="1:10">
      <c r="A311" s="5" t="s">
        <v>1112</v>
      </c>
      <c r="B311" s="6">
        <v>44834.73047292824</v>
      </c>
      <c r="C311" s="5" t="s">
        <v>132</v>
      </c>
      <c r="D311" s="11"/>
      <c r="E311" s="8"/>
      <c r="F311" s="9">
        <v>4829.5</v>
      </c>
      <c r="I311" s="7" t="s">
        <v>9</v>
      </c>
      <c r="J311" s="5" t="s">
        <v>133</v>
      </c>
    </row>
    <row r="312" spans="1:10">
      <c r="A312" s="5" t="s">
        <v>1112</v>
      </c>
      <c r="B312" s="6">
        <v>44834.73047292824</v>
      </c>
      <c r="C312" s="5" t="s">
        <v>132</v>
      </c>
      <c r="D312" s="11"/>
      <c r="E312" s="8"/>
      <c r="F312" s="9">
        <v>15758.9</v>
      </c>
      <c r="I312" s="7" t="s">
        <v>9</v>
      </c>
      <c r="J312" s="5" t="s">
        <v>134</v>
      </c>
    </row>
    <row r="313" spans="1:10">
      <c r="A313" s="5" t="s">
        <v>1112</v>
      </c>
      <c r="B313" s="6">
        <v>44834.73047292824</v>
      </c>
      <c r="C313" s="5" t="s">
        <v>132</v>
      </c>
      <c r="D313" s="11"/>
      <c r="E313" s="8"/>
      <c r="F313" s="9">
        <v>18804</v>
      </c>
      <c r="I313" s="7" t="s">
        <v>9</v>
      </c>
      <c r="J313" s="8" t="s">
        <v>135</v>
      </c>
    </row>
    <row r="314" spans="1:10">
      <c r="A314" s="10" t="s">
        <v>15</v>
      </c>
      <c r="B314" s="3"/>
      <c r="C314" s="3"/>
      <c r="D314" s="11"/>
      <c r="E314" s="8"/>
      <c r="F314" s="14">
        <f>SUM(F308:G313)</f>
        <v>39392.400000000001</v>
      </c>
      <c r="H314" s="9"/>
      <c r="I314" s="5"/>
      <c r="J314" s="5"/>
    </row>
    <row r="315" spans="1:10" ht="15.75">
      <c r="A315" s="12" t="s">
        <v>16</v>
      </c>
      <c r="B315" s="12" t="s">
        <v>17</v>
      </c>
      <c r="C315" s="12" t="s">
        <v>18</v>
      </c>
      <c r="D315" s="21">
        <v>111925762</v>
      </c>
      <c r="E315" s="8"/>
      <c r="H315" s="9"/>
      <c r="I315" s="5"/>
      <c r="J315" s="5"/>
    </row>
    <row r="316" spans="1:10">
      <c r="A316" s="5"/>
      <c r="B316" s="6"/>
      <c r="C316" s="5"/>
      <c r="D316" s="11"/>
      <c r="E316" s="8"/>
      <c r="H316" s="9"/>
      <c r="I316" s="5"/>
      <c r="J316" s="5"/>
    </row>
    <row r="317" spans="1:10">
      <c r="A317" s="5"/>
      <c r="B317" s="6"/>
      <c r="C317" s="5"/>
      <c r="D317" s="11"/>
      <c r="E317" s="8"/>
      <c r="H317" s="9"/>
      <c r="I317" s="5"/>
      <c r="J317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1057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1113</v>
      </c>
      <c r="B322" s="6">
        <v>44835.586207650464</v>
      </c>
      <c r="C322" s="5" t="s">
        <v>132</v>
      </c>
      <c r="D322" s="11"/>
      <c r="E322" s="8"/>
      <c r="F322" s="9">
        <v>3806.4</v>
      </c>
      <c r="I322" s="7" t="s">
        <v>9</v>
      </c>
      <c r="J322" s="8" t="s">
        <v>135</v>
      </c>
    </row>
    <row r="323" spans="1:10">
      <c r="A323" s="10" t="s">
        <v>15</v>
      </c>
      <c r="B323" s="3"/>
      <c r="C323" s="3"/>
      <c r="D323" s="11"/>
      <c r="E323" s="8"/>
      <c r="H323" s="9"/>
      <c r="I323" s="5"/>
      <c r="J323" s="5"/>
    </row>
    <row r="324" spans="1:10" ht="15.75">
      <c r="A324" s="12" t="s">
        <v>16</v>
      </c>
      <c r="B324" s="12" t="s">
        <v>17</v>
      </c>
      <c r="C324" s="12" t="s">
        <v>18</v>
      </c>
      <c r="D324" s="21">
        <v>111925764</v>
      </c>
      <c r="E324" s="8"/>
      <c r="H324" s="9"/>
      <c r="I324" s="5"/>
      <c r="J324" s="5"/>
    </row>
    <row r="327" spans="1:10">
      <c r="A327" s="1" t="s">
        <v>0</v>
      </c>
      <c r="B327" s="2"/>
      <c r="C327" s="2"/>
      <c r="D327" s="2"/>
      <c r="E327" s="2"/>
      <c r="F327" s="2"/>
      <c r="G327" s="2"/>
      <c r="H327" s="2"/>
      <c r="I327" s="2"/>
      <c r="J327" s="2"/>
    </row>
    <row r="328" spans="1:10">
      <c r="A328" s="3" t="s">
        <v>1131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103" t="s">
        <v>0</v>
      </c>
      <c r="B329" s="103" t="s">
        <v>2</v>
      </c>
      <c r="C329" s="103" t="s">
        <v>3</v>
      </c>
      <c r="D329" s="103" t="s">
        <v>4</v>
      </c>
      <c r="E329" s="103" t="s">
        <v>5</v>
      </c>
      <c r="F329" s="105" t="s">
        <v>6</v>
      </c>
      <c r="G329" s="106"/>
      <c r="H329" s="107"/>
      <c r="I329" s="103" t="s">
        <v>7</v>
      </c>
      <c r="J329" s="103" t="s">
        <v>8</v>
      </c>
    </row>
    <row r="330" spans="1:10">
      <c r="A330" s="104"/>
      <c r="B330" s="104"/>
      <c r="C330" s="104"/>
      <c r="D330" s="104"/>
      <c r="E330" s="104"/>
      <c r="F330" s="46" t="s">
        <v>9</v>
      </c>
      <c r="G330" s="46" t="s">
        <v>10</v>
      </c>
      <c r="H330" s="46" t="s">
        <v>11</v>
      </c>
      <c r="I330" s="104"/>
      <c r="J330" s="104"/>
    </row>
    <row r="331" spans="1:10">
      <c r="A331" s="5" t="s">
        <v>1161</v>
      </c>
      <c r="B331" s="6">
        <v>44837.730703252317</v>
      </c>
      <c r="C331" s="5" t="s">
        <v>132</v>
      </c>
      <c r="D331" s="11">
        <v>2957571726</v>
      </c>
      <c r="E331" s="5" t="s">
        <v>250</v>
      </c>
      <c r="H331" s="9">
        <v>3817.89</v>
      </c>
      <c r="I331" s="5" t="s">
        <v>22</v>
      </c>
      <c r="J331" s="8" t="s">
        <v>301</v>
      </c>
    </row>
    <row r="332" spans="1:10">
      <c r="A332" s="5" t="s">
        <v>1161</v>
      </c>
      <c r="B332" s="6">
        <v>44837.730703252317</v>
      </c>
      <c r="C332" s="5" t="s">
        <v>132</v>
      </c>
      <c r="D332" s="11">
        <v>2957584207</v>
      </c>
      <c r="E332" s="5" t="s">
        <v>250</v>
      </c>
      <c r="H332" s="9">
        <v>10000</v>
      </c>
      <c r="I332" s="5" t="s">
        <v>22</v>
      </c>
      <c r="J332" s="5" t="s">
        <v>134</v>
      </c>
    </row>
    <row r="333" spans="1:10">
      <c r="A333" s="5" t="s">
        <v>1161</v>
      </c>
      <c r="B333" s="6">
        <v>44837.730703252317</v>
      </c>
      <c r="C333" s="5" t="s">
        <v>132</v>
      </c>
      <c r="D333" s="11"/>
      <c r="E333" s="8"/>
      <c r="F333" s="9">
        <v>4985</v>
      </c>
      <c r="I333" s="7" t="s">
        <v>9</v>
      </c>
      <c r="J333" s="5" t="s">
        <v>134</v>
      </c>
    </row>
    <row r="334" spans="1:10">
      <c r="A334" s="5" t="s">
        <v>1161</v>
      </c>
      <c r="B334" s="6">
        <v>44837.730703252317</v>
      </c>
      <c r="C334" s="5" t="s">
        <v>132</v>
      </c>
      <c r="D334" s="11"/>
      <c r="E334" s="8"/>
      <c r="F334" s="9">
        <v>5770.2</v>
      </c>
      <c r="I334" s="7" t="s">
        <v>9</v>
      </c>
      <c r="J334" s="8" t="s">
        <v>135</v>
      </c>
    </row>
    <row r="335" spans="1:10">
      <c r="A335" s="10" t="s">
        <v>15</v>
      </c>
      <c r="B335" s="3"/>
      <c r="C335" s="3"/>
      <c r="D335" s="11"/>
      <c r="E335" s="8"/>
      <c r="F335" s="14">
        <f>SUM(F331:G334)</f>
        <v>10755.2</v>
      </c>
      <c r="H335" s="9"/>
      <c r="I335" s="7"/>
      <c r="J335" s="8"/>
    </row>
    <row r="336" spans="1:10" ht="15.75">
      <c r="A336" s="12" t="s">
        <v>16</v>
      </c>
      <c r="B336" s="12" t="s">
        <v>17</v>
      </c>
      <c r="C336" s="12" t="s">
        <v>18</v>
      </c>
      <c r="D336" s="21">
        <v>111948887</v>
      </c>
      <c r="E336" s="8"/>
      <c r="H336" s="9"/>
      <c r="I336" s="7"/>
      <c r="J336" s="8"/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1170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103" t="s">
        <v>0</v>
      </c>
      <c r="B341" s="103" t="s">
        <v>2</v>
      </c>
      <c r="C341" s="103" t="s">
        <v>3</v>
      </c>
      <c r="D341" s="103" t="s">
        <v>4</v>
      </c>
      <c r="E341" s="103" t="s">
        <v>5</v>
      </c>
      <c r="F341" s="105" t="s">
        <v>6</v>
      </c>
      <c r="G341" s="106"/>
      <c r="H341" s="107"/>
      <c r="I341" s="103" t="s">
        <v>7</v>
      </c>
      <c r="J341" s="103" t="s">
        <v>8</v>
      </c>
    </row>
    <row r="342" spans="1:10">
      <c r="A342" s="104"/>
      <c r="B342" s="104"/>
      <c r="C342" s="104"/>
      <c r="D342" s="104"/>
      <c r="E342" s="104"/>
      <c r="F342" s="46" t="s">
        <v>9</v>
      </c>
      <c r="G342" s="46" t="s">
        <v>10</v>
      </c>
      <c r="H342" s="46" t="s">
        <v>11</v>
      </c>
      <c r="I342" s="104"/>
      <c r="J342" s="104"/>
    </row>
    <row r="343" spans="1:10">
      <c r="A343" s="5" t="s">
        <v>1197</v>
      </c>
      <c r="B343" s="6">
        <v>44838.734617372684</v>
      </c>
      <c r="C343" s="5" t="s">
        <v>132</v>
      </c>
      <c r="D343" s="13">
        <v>58640111000</v>
      </c>
      <c r="E343" s="8" t="s">
        <v>300</v>
      </c>
      <c r="H343" s="9">
        <v>820</v>
      </c>
      <c r="I343" s="5" t="s">
        <v>22</v>
      </c>
      <c r="J343" s="8" t="s">
        <v>135</v>
      </c>
    </row>
    <row r="344" spans="1:10">
      <c r="A344" s="5" t="s">
        <v>1197</v>
      </c>
      <c r="B344" s="6">
        <v>44838.734617372684</v>
      </c>
      <c r="C344" s="5" t="s">
        <v>132</v>
      </c>
      <c r="D344" s="11"/>
      <c r="E344" s="8"/>
      <c r="F344" s="9">
        <v>29060.2</v>
      </c>
      <c r="I344" s="7" t="s">
        <v>9</v>
      </c>
      <c r="J344" s="5" t="s">
        <v>134</v>
      </c>
    </row>
    <row r="345" spans="1:10">
      <c r="A345" s="5" t="s">
        <v>1197</v>
      </c>
      <c r="B345" s="6">
        <v>44838.734617372684</v>
      </c>
      <c r="C345" s="5" t="s">
        <v>132</v>
      </c>
      <c r="D345" s="11"/>
      <c r="E345" s="8"/>
      <c r="F345" s="9">
        <v>10571</v>
      </c>
      <c r="I345" s="7" t="s">
        <v>9</v>
      </c>
      <c r="J345" s="8" t="s">
        <v>135</v>
      </c>
    </row>
    <row r="346" spans="1:10">
      <c r="A346" s="5" t="s">
        <v>1197</v>
      </c>
      <c r="B346" s="6">
        <v>44838.734617372684</v>
      </c>
      <c r="C346" s="5" t="s">
        <v>132</v>
      </c>
      <c r="D346" s="11"/>
      <c r="E346" s="8"/>
      <c r="F346" s="9">
        <v>5425</v>
      </c>
      <c r="I346" s="7" t="s">
        <v>9</v>
      </c>
      <c r="J346" s="8" t="s">
        <v>301</v>
      </c>
    </row>
    <row r="347" spans="1:10">
      <c r="A347" s="10" t="s">
        <v>15</v>
      </c>
      <c r="B347" s="3"/>
      <c r="C347" s="3"/>
      <c r="D347" s="11"/>
      <c r="E347" s="8"/>
      <c r="F347" s="33">
        <f>SUM(F343:G346)</f>
        <v>45056.2</v>
      </c>
      <c r="H347" s="9"/>
      <c r="I347" s="7"/>
      <c r="J347" s="8"/>
    </row>
    <row r="348" spans="1:10" ht="15.75">
      <c r="A348" s="12" t="s">
        <v>16</v>
      </c>
      <c r="B348" s="12" t="s">
        <v>17</v>
      </c>
      <c r="C348" s="12" t="s">
        <v>18</v>
      </c>
      <c r="D348" s="21">
        <v>111949017</v>
      </c>
      <c r="E348" s="8"/>
      <c r="H348" s="9"/>
      <c r="I348" s="7"/>
      <c r="J348" s="8"/>
    </row>
    <row r="351" spans="1:10">
      <c r="A351" s="1" t="s">
        <v>0</v>
      </c>
      <c r="B351" s="2"/>
      <c r="C351" s="2"/>
      <c r="D351" s="2"/>
      <c r="E351" s="2"/>
      <c r="F351" s="2"/>
      <c r="G351" s="2"/>
      <c r="H351" s="2"/>
      <c r="I351" s="2"/>
      <c r="J351" s="2"/>
    </row>
    <row r="352" spans="1:10">
      <c r="A352" s="3" t="s">
        <v>1205</v>
      </c>
      <c r="B352" s="2"/>
      <c r="C352" s="2"/>
      <c r="D352" s="2"/>
      <c r="E352" s="2"/>
      <c r="F352" s="2"/>
      <c r="G352" s="2"/>
      <c r="H352" s="2"/>
      <c r="I352" s="2"/>
      <c r="J352" s="2"/>
    </row>
    <row r="353" spans="1:10">
      <c r="A353" s="103" t="s">
        <v>0</v>
      </c>
      <c r="B353" s="103" t="s">
        <v>2</v>
      </c>
      <c r="C353" s="103" t="s">
        <v>3</v>
      </c>
      <c r="D353" s="103" t="s">
        <v>4</v>
      </c>
      <c r="E353" s="103" t="s">
        <v>5</v>
      </c>
      <c r="F353" s="105" t="s">
        <v>6</v>
      </c>
      <c r="G353" s="106"/>
      <c r="H353" s="107"/>
      <c r="I353" s="103" t="s">
        <v>7</v>
      </c>
      <c r="J353" s="103" t="s">
        <v>8</v>
      </c>
    </row>
    <row r="354" spans="1:10">
      <c r="A354" s="104"/>
      <c r="B354" s="104"/>
      <c r="C354" s="104"/>
      <c r="D354" s="104"/>
      <c r="E354" s="104"/>
      <c r="F354" s="46" t="s">
        <v>9</v>
      </c>
      <c r="G354" s="46" t="s">
        <v>10</v>
      </c>
      <c r="H354" s="46" t="s">
        <v>11</v>
      </c>
      <c r="I354" s="104"/>
      <c r="J354" s="104"/>
    </row>
    <row r="355" spans="1:10">
      <c r="A355" s="5" t="s">
        <v>1232</v>
      </c>
      <c r="B355" s="6">
        <v>44839.763771759259</v>
      </c>
      <c r="C355" s="5" t="s">
        <v>132</v>
      </c>
      <c r="D355" s="11">
        <v>23631511</v>
      </c>
      <c r="E355" s="5" t="s">
        <v>250</v>
      </c>
      <c r="H355" s="9">
        <v>139.5</v>
      </c>
      <c r="I355" s="5" t="s">
        <v>22</v>
      </c>
      <c r="J355" s="5" t="s">
        <v>133</v>
      </c>
    </row>
    <row r="356" spans="1:10">
      <c r="A356" s="5" t="s">
        <v>1232</v>
      </c>
      <c r="B356" s="6">
        <v>44839.763771759259</v>
      </c>
      <c r="C356" s="5" t="s">
        <v>132</v>
      </c>
      <c r="D356" s="11">
        <v>23631511</v>
      </c>
      <c r="E356" s="5" t="s">
        <v>250</v>
      </c>
      <c r="H356" s="9">
        <v>1665.03</v>
      </c>
      <c r="I356" s="5" t="s">
        <v>22</v>
      </c>
      <c r="J356" s="5" t="s">
        <v>133</v>
      </c>
    </row>
    <row r="357" spans="1:10">
      <c r="A357" s="5" t="s">
        <v>1232</v>
      </c>
      <c r="B357" s="6">
        <v>44839.763771759259</v>
      </c>
      <c r="C357" s="5" t="s">
        <v>132</v>
      </c>
      <c r="D357" s="11">
        <v>23631511</v>
      </c>
      <c r="E357" s="5" t="s">
        <v>250</v>
      </c>
      <c r="H357" s="9">
        <v>22030.97</v>
      </c>
      <c r="I357" s="5" t="s">
        <v>22</v>
      </c>
      <c r="J357" s="5" t="s">
        <v>133</v>
      </c>
    </row>
    <row r="358" spans="1:10">
      <c r="A358" s="5" t="s">
        <v>1232</v>
      </c>
      <c r="B358" s="6">
        <v>44839.763771759259</v>
      </c>
      <c r="C358" s="5" t="s">
        <v>132</v>
      </c>
      <c r="D358" s="11">
        <v>2958626112</v>
      </c>
      <c r="E358" s="5" t="s">
        <v>250</v>
      </c>
      <c r="H358" s="9">
        <v>2118</v>
      </c>
      <c r="I358" s="5" t="s">
        <v>22</v>
      </c>
      <c r="J358" s="5" t="s">
        <v>133</v>
      </c>
    </row>
    <row r="359" spans="1:10">
      <c r="A359" s="5" t="s">
        <v>1232</v>
      </c>
      <c r="B359" s="6">
        <v>44839.763771759259</v>
      </c>
      <c r="C359" s="5" t="s">
        <v>132</v>
      </c>
      <c r="D359" s="13">
        <v>45132870243</v>
      </c>
      <c r="E359" s="8" t="s">
        <v>300</v>
      </c>
      <c r="H359" s="9">
        <v>827</v>
      </c>
      <c r="I359" s="5" t="s">
        <v>22</v>
      </c>
      <c r="J359" s="8" t="s">
        <v>135</v>
      </c>
    </row>
    <row r="360" spans="1:10">
      <c r="A360" s="5" t="s">
        <v>1232</v>
      </c>
      <c r="B360" s="6">
        <v>44839.763771759259</v>
      </c>
      <c r="C360" s="5" t="s">
        <v>132</v>
      </c>
      <c r="D360" s="11">
        <v>2960033543</v>
      </c>
      <c r="E360" s="5" t="s">
        <v>250</v>
      </c>
      <c r="H360" s="9">
        <v>6466.43</v>
      </c>
      <c r="I360" s="5" t="s">
        <v>22</v>
      </c>
      <c r="J360" s="5" t="s">
        <v>134</v>
      </c>
    </row>
    <row r="361" spans="1:10">
      <c r="A361" s="5" t="s">
        <v>1232</v>
      </c>
      <c r="B361" s="6">
        <v>44839.763771759259</v>
      </c>
      <c r="C361" s="5" t="s">
        <v>132</v>
      </c>
      <c r="D361" s="11"/>
      <c r="E361" s="8"/>
      <c r="F361" s="9">
        <v>57592.5</v>
      </c>
      <c r="I361" s="7" t="s">
        <v>9</v>
      </c>
      <c r="J361" s="5" t="s">
        <v>133</v>
      </c>
    </row>
    <row r="362" spans="1:10">
      <c r="A362" s="5" t="s">
        <v>1232</v>
      </c>
      <c r="B362" s="6">
        <v>44839.763771759259</v>
      </c>
      <c r="C362" s="5" t="s">
        <v>132</v>
      </c>
      <c r="D362" s="11"/>
      <c r="E362" s="8"/>
      <c r="F362" s="9">
        <v>18491.5</v>
      </c>
      <c r="I362" s="7" t="s">
        <v>9</v>
      </c>
      <c r="J362" s="5" t="s">
        <v>134</v>
      </c>
    </row>
    <row r="363" spans="1:10">
      <c r="A363" s="5" t="s">
        <v>1232</v>
      </c>
      <c r="B363" s="6">
        <v>44839.763771759259</v>
      </c>
      <c r="C363" s="5" t="s">
        <v>132</v>
      </c>
      <c r="D363" s="11"/>
      <c r="E363" s="8"/>
      <c r="F363" s="9">
        <v>8447</v>
      </c>
      <c r="I363" s="7" t="s">
        <v>9</v>
      </c>
      <c r="J363" s="8" t="s">
        <v>135</v>
      </c>
    </row>
    <row r="364" spans="1:10">
      <c r="A364" s="5" t="s">
        <v>1232</v>
      </c>
      <c r="B364" s="6">
        <v>44839.763771759259</v>
      </c>
      <c r="C364" s="5" t="s">
        <v>132</v>
      </c>
      <c r="D364" s="11"/>
      <c r="E364" s="8"/>
      <c r="F364" s="9">
        <v>7653.5</v>
      </c>
      <c r="I364" s="7" t="s">
        <v>9</v>
      </c>
      <c r="J364" s="8" t="s">
        <v>301</v>
      </c>
    </row>
    <row r="365" spans="1:10">
      <c r="A365" s="10" t="s">
        <v>15</v>
      </c>
      <c r="B365" s="3"/>
      <c r="C365" s="3"/>
      <c r="D365" s="11"/>
      <c r="E365" s="8"/>
      <c r="F365" s="33">
        <f>SUM(F355:G364)</f>
        <v>92184.5</v>
      </c>
      <c r="H365" s="9"/>
      <c r="I365" s="7"/>
      <c r="J365" s="8"/>
    </row>
    <row r="366" spans="1:10" ht="15.75">
      <c r="A366" s="12" t="s">
        <v>16</v>
      </c>
      <c r="B366" s="12" t="s">
        <v>17</v>
      </c>
      <c r="C366" s="12" t="s">
        <v>18</v>
      </c>
      <c r="D366" s="21">
        <v>111977121</v>
      </c>
      <c r="E366" s="8"/>
      <c r="H366" s="9"/>
      <c r="I366" s="7"/>
      <c r="J366" s="8"/>
    </row>
    <row r="368" spans="1:10">
      <c r="A368" s="23" t="s">
        <v>1333</v>
      </c>
      <c r="B368" s="35"/>
      <c r="C368" s="35"/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1239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103" t="s">
        <v>0</v>
      </c>
      <c r="B374" s="103" t="s">
        <v>2</v>
      </c>
      <c r="C374" s="103" t="s">
        <v>3</v>
      </c>
      <c r="D374" s="103" t="s">
        <v>4</v>
      </c>
      <c r="E374" s="103" t="s">
        <v>5</v>
      </c>
      <c r="F374" s="105" t="s">
        <v>6</v>
      </c>
      <c r="G374" s="106"/>
      <c r="H374" s="107"/>
      <c r="I374" s="103" t="s">
        <v>7</v>
      </c>
      <c r="J374" s="103" t="s">
        <v>8</v>
      </c>
    </row>
    <row r="375" spans="1:10">
      <c r="A375" s="104"/>
      <c r="B375" s="104"/>
      <c r="C375" s="104"/>
      <c r="D375" s="104"/>
      <c r="E375" s="104"/>
      <c r="F375" s="46" t="s">
        <v>9</v>
      </c>
      <c r="G375" s="46" t="s">
        <v>10</v>
      </c>
      <c r="H375" s="46" t="s">
        <v>11</v>
      </c>
      <c r="I375" s="104"/>
      <c r="J375" s="104"/>
    </row>
    <row r="376" spans="1:10">
      <c r="A376" s="5" t="s">
        <v>1265</v>
      </c>
      <c r="B376" s="6">
        <v>44840.720492905093</v>
      </c>
      <c r="C376" s="5" t="s">
        <v>132</v>
      </c>
      <c r="D376" s="11"/>
      <c r="E376" s="8"/>
      <c r="F376" s="9">
        <v>7919.8</v>
      </c>
      <c r="I376" s="7" t="s">
        <v>9</v>
      </c>
      <c r="J376" s="5" t="s">
        <v>134</v>
      </c>
    </row>
    <row r="377" spans="1:10">
      <c r="A377" s="5" t="s">
        <v>1265</v>
      </c>
      <c r="B377" s="6">
        <v>44840.720492905093</v>
      </c>
      <c r="C377" s="5" t="s">
        <v>132</v>
      </c>
      <c r="D377" s="11"/>
      <c r="E377" s="8"/>
      <c r="F377" s="9">
        <v>12837</v>
      </c>
      <c r="I377" s="7" t="s">
        <v>9</v>
      </c>
      <c r="J377" s="8" t="s">
        <v>135</v>
      </c>
    </row>
    <row r="378" spans="1:10">
      <c r="A378" s="10" t="s">
        <v>15</v>
      </c>
      <c r="B378" s="3"/>
      <c r="C378" s="3"/>
      <c r="D378" s="11"/>
      <c r="E378" s="8"/>
      <c r="F378" s="14">
        <f>SUM(F376:G377)</f>
        <v>20756.8</v>
      </c>
      <c r="H378" s="9"/>
      <c r="I378" s="7"/>
      <c r="J378" s="5"/>
    </row>
    <row r="379" spans="1:10" ht="15.75">
      <c r="A379" s="12" t="s">
        <v>16</v>
      </c>
      <c r="B379" s="12" t="s">
        <v>17</v>
      </c>
      <c r="C379" s="12" t="s">
        <v>18</v>
      </c>
      <c r="D379" s="21">
        <v>111977122</v>
      </c>
      <c r="E379" s="8"/>
      <c r="H379" s="9"/>
      <c r="I379" s="7"/>
      <c r="J379" s="5"/>
    </row>
    <row r="381" spans="1:10">
      <c r="A381" s="23" t="s">
        <v>1333</v>
      </c>
      <c r="B381" s="35"/>
      <c r="C381" s="35"/>
    </row>
    <row r="385" spans="1:10">
      <c r="A385" s="1" t="s">
        <v>0</v>
      </c>
      <c r="B385" s="2"/>
      <c r="C385" s="2"/>
      <c r="D385" s="2"/>
      <c r="E385" s="2"/>
      <c r="F385" s="2"/>
      <c r="G385" s="2"/>
      <c r="H385" s="2"/>
      <c r="I385" s="2"/>
      <c r="J385" s="2"/>
    </row>
    <row r="386" spans="1:10">
      <c r="A386" s="3" t="s">
        <v>1274</v>
      </c>
      <c r="B386" s="2"/>
      <c r="C386" s="2"/>
      <c r="D386" s="2"/>
      <c r="E386" s="2"/>
      <c r="F386" s="2"/>
      <c r="G386" s="2"/>
      <c r="H386" s="2"/>
      <c r="I386" s="2"/>
      <c r="J386" s="2"/>
    </row>
    <row r="387" spans="1:10">
      <c r="A387" s="103" t="s">
        <v>0</v>
      </c>
      <c r="B387" s="103" t="s">
        <v>2</v>
      </c>
      <c r="C387" s="103" t="s">
        <v>3</v>
      </c>
      <c r="D387" s="103" t="s">
        <v>4</v>
      </c>
      <c r="E387" s="103" t="s">
        <v>5</v>
      </c>
      <c r="F387" s="105" t="s">
        <v>6</v>
      </c>
      <c r="G387" s="106"/>
      <c r="H387" s="107"/>
      <c r="I387" s="103" t="s">
        <v>7</v>
      </c>
      <c r="J387" s="103" t="s">
        <v>8</v>
      </c>
    </row>
    <row r="388" spans="1:10">
      <c r="A388" s="104"/>
      <c r="B388" s="104"/>
      <c r="C388" s="104"/>
      <c r="D388" s="104"/>
      <c r="E388" s="104"/>
      <c r="F388" s="46" t="s">
        <v>9</v>
      </c>
      <c r="G388" s="46" t="s">
        <v>10</v>
      </c>
      <c r="H388" s="46" t="s">
        <v>11</v>
      </c>
      <c r="I388" s="104"/>
      <c r="J388" s="104"/>
    </row>
    <row r="389" spans="1:10">
      <c r="A389" s="5" t="s">
        <v>1321</v>
      </c>
      <c r="B389" s="6">
        <v>44841.694323784723</v>
      </c>
      <c r="C389" s="5" t="s">
        <v>132</v>
      </c>
      <c r="D389" s="11"/>
      <c r="E389" s="8"/>
      <c r="F389" s="9">
        <v>15392.3</v>
      </c>
      <c r="I389" s="7" t="s">
        <v>9</v>
      </c>
      <c r="J389" s="5" t="s">
        <v>134</v>
      </c>
    </row>
    <row r="390" spans="1:10">
      <c r="A390" s="5" t="s">
        <v>1321</v>
      </c>
      <c r="B390" s="6">
        <v>44841.694323784723</v>
      </c>
      <c r="C390" s="5" t="s">
        <v>132</v>
      </c>
      <c r="D390" s="11"/>
      <c r="E390" s="8"/>
      <c r="F390" s="9">
        <v>4986</v>
      </c>
      <c r="I390" s="7" t="s">
        <v>9</v>
      </c>
      <c r="J390" s="8" t="s">
        <v>135</v>
      </c>
    </row>
    <row r="391" spans="1:10">
      <c r="A391" s="5" t="s">
        <v>1321</v>
      </c>
      <c r="B391" s="6">
        <v>44841.694323784723</v>
      </c>
      <c r="C391" s="5" t="s">
        <v>132</v>
      </c>
      <c r="D391" s="11"/>
      <c r="E391" s="8"/>
      <c r="F391" s="9">
        <v>3822.4</v>
      </c>
      <c r="I391" s="7" t="s">
        <v>9</v>
      </c>
      <c r="J391" s="8" t="s">
        <v>301</v>
      </c>
    </row>
    <row r="392" spans="1:10">
      <c r="A392" s="10" t="s">
        <v>15</v>
      </c>
      <c r="B392" s="3"/>
      <c r="C392" s="3"/>
      <c r="D392" s="11"/>
      <c r="E392" s="8"/>
      <c r="F392" s="22">
        <f>SUM(F389:G391)</f>
        <v>24200.7</v>
      </c>
      <c r="H392" s="9"/>
      <c r="I392" s="7"/>
      <c r="J392" s="5"/>
    </row>
    <row r="393" spans="1:10" ht="15.75">
      <c r="A393" s="12" t="s">
        <v>16</v>
      </c>
      <c r="B393" s="12" t="s">
        <v>17</v>
      </c>
      <c r="C393" s="12" t="s">
        <v>18</v>
      </c>
      <c r="D393" s="21">
        <v>111977123</v>
      </c>
      <c r="E393" s="8"/>
      <c r="H393" s="9"/>
      <c r="I393" s="7"/>
      <c r="J393" s="5"/>
    </row>
    <row r="394" spans="1:10">
      <c r="A394" s="5"/>
      <c r="B394" s="6"/>
      <c r="C394" s="5"/>
      <c r="D394" s="11"/>
      <c r="E394" s="8"/>
      <c r="H394" s="9"/>
      <c r="I394" s="7"/>
      <c r="J394" s="5"/>
    </row>
    <row r="395" spans="1:10">
      <c r="A395" s="5"/>
      <c r="B395" s="6"/>
      <c r="C395" s="5"/>
      <c r="D395" s="11"/>
      <c r="E395" s="8"/>
      <c r="H395" s="9"/>
      <c r="I395" s="7"/>
      <c r="J395" s="5"/>
    </row>
    <row r="396" spans="1:10">
      <c r="A396" s="1" t="s">
        <v>0</v>
      </c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3" t="s">
        <v>1270</v>
      </c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103" t="s">
        <v>0</v>
      </c>
      <c r="B398" s="103" t="s">
        <v>2</v>
      </c>
      <c r="C398" s="103" t="s">
        <v>3</v>
      </c>
      <c r="D398" s="103" t="s">
        <v>4</v>
      </c>
      <c r="E398" s="103" t="s">
        <v>5</v>
      </c>
      <c r="F398" s="105" t="s">
        <v>6</v>
      </c>
      <c r="G398" s="106"/>
      <c r="H398" s="107"/>
      <c r="I398" s="103" t="s">
        <v>7</v>
      </c>
      <c r="J398" s="103" t="s">
        <v>8</v>
      </c>
    </row>
    <row r="399" spans="1:10">
      <c r="A399" s="104"/>
      <c r="B399" s="104"/>
      <c r="C399" s="104"/>
      <c r="D399" s="104"/>
      <c r="E399" s="104"/>
      <c r="F399" s="46" t="s">
        <v>9</v>
      </c>
      <c r="G399" s="46" t="s">
        <v>10</v>
      </c>
      <c r="H399" s="46" t="s">
        <v>11</v>
      </c>
      <c r="I399" s="104"/>
      <c r="J399" s="104"/>
    </row>
    <row r="400" spans="1:10">
      <c r="A400" s="5" t="s">
        <v>1322</v>
      </c>
      <c r="B400" s="6">
        <v>44842.578910648146</v>
      </c>
      <c r="C400" s="5" t="s">
        <v>132</v>
      </c>
      <c r="D400" s="13">
        <v>58630111809</v>
      </c>
      <c r="E400" s="8" t="s">
        <v>300</v>
      </c>
      <c r="H400" s="9">
        <v>20368.689999999999</v>
      </c>
      <c r="I400" s="5" t="s">
        <v>22</v>
      </c>
      <c r="J400" s="5" t="s">
        <v>134</v>
      </c>
    </row>
    <row r="401" spans="1:10">
      <c r="A401" s="5" t="s">
        <v>1322</v>
      </c>
      <c r="B401" s="6">
        <v>44842.578910648146</v>
      </c>
      <c r="C401" s="5" t="s">
        <v>132</v>
      </c>
      <c r="D401" s="11">
        <v>41613610</v>
      </c>
      <c r="E401" s="8" t="s">
        <v>300</v>
      </c>
      <c r="H401" s="9">
        <v>18654.27</v>
      </c>
      <c r="I401" s="5" t="s">
        <v>22</v>
      </c>
      <c r="J401" s="5" t="s">
        <v>134</v>
      </c>
    </row>
    <row r="402" spans="1:10">
      <c r="A402" s="5" t="s">
        <v>1322</v>
      </c>
      <c r="B402" s="6">
        <v>44842.578910648146</v>
      </c>
      <c r="C402" s="5" t="s">
        <v>132</v>
      </c>
      <c r="D402" s="13">
        <v>45143248885</v>
      </c>
      <c r="E402" s="8" t="s">
        <v>300</v>
      </c>
      <c r="H402" s="9">
        <v>3943.47</v>
      </c>
      <c r="I402" s="5" t="s">
        <v>22</v>
      </c>
      <c r="J402" s="5" t="s">
        <v>134</v>
      </c>
    </row>
    <row r="403" spans="1:10">
      <c r="A403" s="5" t="s">
        <v>1322</v>
      </c>
      <c r="B403" s="6">
        <v>44842.578910648146</v>
      </c>
      <c r="C403" s="5" t="s">
        <v>132</v>
      </c>
      <c r="D403" s="11"/>
      <c r="E403" s="8"/>
      <c r="F403" s="9">
        <v>15857.7</v>
      </c>
      <c r="I403" s="7" t="s">
        <v>9</v>
      </c>
      <c r="J403" s="5" t="s">
        <v>134</v>
      </c>
    </row>
    <row r="404" spans="1:10">
      <c r="A404" s="10" t="s">
        <v>15</v>
      </c>
      <c r="B404" s="3"/>
      <c r="C404" s="3"/>
      <c r="D404" s="11"/>
      <c r="E404" s="8"/>
      <c r="H404" s="9"/>
      <c r="I404" s="7"/>
      <c r="J404" s="5"/>
    </row>
    <row r="405" spans="1:10" ht="15.75">
      <c r="A405" s="12" t="s">
        <v>16</v>
      </c>
      <c r="B405" s="12" t="s">
        <v>17</v>
      </c>
      <c r="C405" s="12" t="s">
        <v>18</v>
      </c>
      <c r="D405" s="21">
        <v>111977125</v>
      </c>
      <c r="E405" s="8"/>
      <c r="H405" s="9"/>
      <c r="I405" s="7"/>
      <c r="J405" s="5"/>
    </row>
    <row r="408" spans="1:10">
      <c r="A408" s="1" t="s">
        <v>0</v>
      </c>
      <c r="B408" s="2"/>
      <c r="C408" s="2"/>
      <c r="D408" s="2"/>
      <c r="E408" s="2"/>
      <c r="F408" s="2"/>
      <c r="G408" s="2"/>
      <c r="H408" s="2"/>
      <c r="I408" s="2"/>
      <c r="J408" s="2"/>
    </row>
    <row r="409" spans="1:10">
      <c r="A409" s="3" t="s">
        <v>1337</v>
      </c>
      <c r="B409" s="2"/>
      <c r="C409" s="2"/>
      <c r="D409" s="2"/>
      <c r="E409" s="2"/>
      <c r="F409" s="2"/>
      <c r="G409" s="2"/>
      <c r="H409" s="2"/>
      <c r="I409" s="2"/>
      <c r="J409" s="2"/>
    </row>
    <row r="410" spans="1:10">
      <c r="A410" s="103" t="s">
        <v>0</v>
      </c>
      <c r="B410" s="103" t="s">
        <v>2</v>
      </c>
      <c r="C410" s="103" t="s">
        <v>3</v>
      </c>
      <c r="D410" s="103" t="s">
        <v>4</v>
      </c>
      <c r="E410" s="103" t="s">
        <v>5</v>
      </c>
      <c r="F410" s="105" t="s">
        <v>6</v>
      </c>
      <c r="G410" s="106"/>
      <c r="H410" s="107"/>
      <c r="I410" s="103" t="s">
        <v>7</v>
      </c>
      <c r="J410" s="103" t="s">
        <v>8</v>
      </c>
    </row>
    <row r="411" spans="1:10">
      <c r="A411" s="104"/>
      <c r="B411" s="104"/>
      <c r="C411" s="104"/>
      <c r="D411" s="104"/>
      <c r="E411" s="104"/>
      <c r="F411" s="46" t="s">
        <v>9</v>
      </c>
      <c r="G411" s="46" t="s">
        <v>10</v>
      </c>
      <c r="H411" s="46" t="s">
        <v>11</v>
      </c>
      <c r="I411" s="104"/>
      <c r="J411" s="104"/>
    </row>
    <row r="412" spans="1:10">
      <c r="A412" s="5" t="s">
        <v>1367</v>
      </c>
      <c r="B412" s="6">
        <v>44844.755406620374</v>
      </c>
      <c r="C412" s="5" t="s">
        <v>132</v>
      </c>
      <c r="D412" s="11">
        <v>2961725822</v>
      </c>
      <c r="E412" s="5" t="s">
        <v>250</v>
      </c>
      <c r="H412" s="9">
        <v>3507</v>
      </c>
      <c r="I412" s="5" t="s">
        <v>22</v>
      </c>
      <c r="J412" s="5" t="s">
        <v>133</v>
      </c>
    </row>
    <row r="413" spans="1:10">
      <c r="A413" s="5" t="s">
        <v>1367</v>
      </c>
      <c r="B413" s="6">
        <v>44844.755406620374</v>
      </c>
      <c r="C413" s="5" t="s">
        <v>132</v>
      </c>
      <c r="D413" s="11">
        <v>2962882797</v>
      </c>
      <c r="E413" s="5" t="s">
        <v>250</v>
      </c>
      <c r="H413" s="9">
        <v>3300</v>
      </c>
      <c r="I413" s="5" t="s">
        <v>22</v>
      </c>
      <c r="J413" s="5" t="s">
        <v>133</v>
      </c>
    </row>
    <row r="414" spans="1:10">
      <c r="A414" s="5" t="s">
        <v>1367</v>
      </c>
      <c r="B414" s="6">
        <v>44844.755406620374</v>
      </c>
      <c r="C414" s="5" t="s">
        <v>132</v>
      </c>
      <c r="D414" s="11">
        <v>2962782801</v>
      </c>
      <c r="E414" s="8" t="s">
        <v>184</v>
      </c>
      <c r="H414" s="9">
        <v>2619</v>
      </c>
      <c r="I414" s="5" t="s">
        <v>22</v>
      </c>
      <c r="J414" s="5" t="s">
        <v>133</v>
      </c>
    </row>
    <row r="415" spans="1:10">
      <c r="A415" s="5" t="s">
        <v>1367</v>
      </c>
      <c r="B415" s="6">
        <v>44844.755406620374</v>
      </c>
      <c r="C415" s="5" t="s">
        <v>132</v>
      </c>
      <c r="D415" s="11"/>
      <c r="E415" s="8"/>
      <c r="F415" s="9">
        <v>38385</v>
      </c>
      <c r="I415" s="7" t="s">
        <v>9</v>
      </c>
      <c r="J415" s="5" t="s">
        <v>133</v>
      </c>
    </row>
    <row r="416" spans="1:10">
      <c r="A416" s="5" t="s">
        <v>1367</v>
      </c>
      <c r="B416" s="6">
        <v>44844.755406620374</v>
      </c>
      <c r="C416" s="5" t="s">
        <v>132</v>
      </c>
      <c r="D416" s="11"/>
      <c r="E416" s="8"/>
      <c r="F416" s="9">
        <v>25701.5</v>
      </c>
      <c r="I416" s="7" t="s">
        <v>9</v>
      </c>
      <c r="J416" s="5" t="s">
        <v>134</v>
      </c>
    </row>
    <row r="417" spans="1:10">
      <c r="A417" s="5" t="s">
        <v>1367</v>
      </c>
      <c r="B417" s="6">
        <v>44844.755406620374</v>
      </c>
      <c r="C417" s="5" t="s">
        <v>132</v>
      </c>
      <c r="D417" s="11"/>
      <c r="E417" s="8"/>
      <c r="F417" s="9">
        <v>18808.400000000001</v>
      </c>
      <c r="I417" s="7" t="s">
        <v>9</v>
      </c>
      <c r="J417" s="8" t="s">
        <v>135</v>
      </c>
    </row>
    <row r="418" spans="1:10">
      <c r="A418" s="5" t="s">
        <v>1367</v>
      </c>
      <c r="B418" s="6">
        <v>44844.755406620374</v>
      </c>
      <c r="C418" s="5" t="s">
        <v>132</v>
      </c>
      <c r="D418" s="11"/>
      <c r="E418" s="8"/>
      <c r="F418" s="9">
        <v>4586</v>
      </c>
      <c r="I418" s="7" t="s">
        <v>9</v>
      </c>
      <c r="J418" s="8" t="s">
        <v>301</v>
      </c>
    </row>
    <row r="419" spans="1:10">
      <c r="A419" s="10" t="s">
        <v>15</v>
      </c>
      <c r="B419" s="3"/>
      <c r="C419" s="3"/>
      <c r="D419" s="16">
        <f>86784.9+696</f>
        <v>87480.9</v>
      </c>
      <c r="E419" s="8"/>
      <c r="F419" s="14">
        <f>SUM(F412:G418)</f>
        <v>87480.9</v>
      </c>
      <c r="H419" s="9"/>
      <c r="I419" s="7"/>
      <c r="J419" s="5"/>
    </row>
    <row r="420" spans="1:10">
      <c r="A420" s="12" t="s">
        <v>16</v>
      </c>
      <c r="B420" s="12" t="s">
        <v>17</v>
      </c>
      <c r="C420" s="12" t="s">
        <v>18</v>
      </c>
      <c r="D420" s="11"/>
      <c r="E420" s="8"/>
      <c r="H420" s="9"/>
      <c r="I420" s="7"/>
      <c r="J420" s="5"/>
    </row>
    <row r="421" spans="1:10" ht="15.75">
      <c r="D421" s="21">
        <v>111991634</v>
      </c>
    </row>
    <row r="422" spans="1:10" ht="15.75">
      <c r="D422" s="21">
        <v>111991649</v>
      </c>
    </row>
    <row r="424" spans="1:10">
      <c r="A424" s="1" t="s">
        <v>0</v>
      </c>
      <c r="B424" s="2"/>
      <c r="C424" s="2"/>
      <c r="D424" s="2"/>
      <c r="E424" s="2"/>
      <c r="F424" s="2"/>
      <c r="G424" s="2"/>
      <c r="H424" s="2"/>
      <c r="I424" s="2"/>
      <c r="J424" s="2"/>
    </row>
    <row r="425" spans="1:10">
      <c r="A425" s="3" t="s">
        <v>1374</v>
      </c>
      <c r="B425" s="2"/>
      <c r="C425" s="2"/>
      <c r="D425" s="2"/>
      <c r="E425" s="2"/>
      <c r="F425" s="2"/>
      <c r="G425" s="2"/>
      <c r="H425" s="2"/>
      <c r="I425" s="2"/>
      <c r="J425" s="2"/>
    </row>
    <row r="426" spans="1:10">
      <c r="A426" s="103" t="s">
        <v>0</v>
      </c>
      <c r="B426" s="103" t="s">
        <v>2</v>
      </c>
      <c r="C426" s="103" t="s">
        <v>3</v>
      </c>
      <c r="D426" s="103" t="s">
        <v>4</v>
      </c>
      <c r="E426" s="103" t="s">
        <v>5</v>
      </c>
      <c r="F426" s="105" t="s">
        <v>6</v>
      </c>
      <c r="G426" s="106"/>
      <c r="H426" s="107"/>
      <c r="I426" s="103" t="s">
        <v>7</v>
      </c>
      <c r="J426" s="103" t="s">
        <v>8</v>
      </c>
    </row>
    <row r="427" spans="1:10">
      <c r="A427" s="104"/>
      <c r="B427" s="104"/>
      <c r="C427" s="104"/>
      <c r="D427" s="104"/>
      <c r="E427" s="104"/>
      <c r="F427" s="46" t="s">
        <v>9</v>
      </c>
      <c r="G427" s="46" t="s">
        <v>10</v>
      </c>
      <c r="H427" s="46" t="s">
        <v>11</v>
      </c>
      <c r="I427" s="104"/>
      <c r="J427" s="104"/>
    </row>
    <row r="428" spans="1:10">
      <c r="A428" s="5" t="s">
        <v>1407</v>
      </c>
      <c r="B428" s="6">
        <v>44845.717529745372</v>
      </c>
      <c r="C428" s="5" t="s">
        <v>132</v>
      </c>
      <c r="D428" s="7"/>
      <c r="E428" s="8"/>
      <c r="F428" s="9">
        <v>16334.2</v>
      </c>
      <c r="I428" s="7" t="s">
        <v>9</v>
      </c>
      <c r="J428" s="5" t="s">
        <v>134</v>
      </c>
    </row>
    <row r="429" spans="1:10">
      <c r="A429" s="5" t="s">
        <v>1407</v>
      </c>
      <c r="B429" s="6">
        <v>44845.717529745372</v>
      </c>
      <c r="C429" s="5" t="s">
        <v>132</v>
      </c>
      <c r="D429" s="7"/>
      <c r="E429" s="8"/>
      <c r="F429" s="9">
        <v>7660.2</v>
      </c>
      <c r="I429" s="7" t="s">
        <v>9</v>
      </c>
      <c r="J429" s="8" t="s">
        <v>135</v>
      </c>
    </row>
    <row r="430" spans="1:10">
      <c r="A430" s="5" t="s">
        <v>1407</v>
      </c>
      <c r="B430" s="6">
        <v>44845.717529745372</v>
      </c>
      <c r="C430" s="5" t="s">
        <v>132</v>
      </c>
      <c r="D430" s="7"/>
      <c r="E430" s="8"/>
      <c r="F430" s="9">
        <v>4600.5</v>
      </c>
      <c r="I430" s="7" t="s">
        <v>9</v>
      </c>
      <c r="J430" s="8" t="s">
        <v>301</v>
      </c>
    </row>
    <row r="431" spans="1:10">
      <c r="A431" s="10" t="s">
        <v>15</v>
      </c>
      <c r="B431" s="3"/>
      <c r="C431" s="3"/>
      <c r="D431" s="11"/>
      <c r="E431" s="8"/>
      <c r="F431" s="14">
        <f>SUM(F428:G430)</f>
        <v>28594.9</v>
      </c>
      <c r="H431" s="9"/>
      <c r="I431" s="7"/>
      <c r="J431" s="5"/>
    </row>
    <row r="432" spans="1:10" ht="15.75">
      <c r="A432" s="12" t="s">
        <v>16</v>
      </c>
      <c r="B432" s="12" t="s">
        <v>17</v>
      </c>
      <c r="C432" s="12" t="s">
        <v>18</v>
      </c>
      <c r="D432" s="21">
        <v>111991635</v>
      </c>
      <c r="E432" s="8"/>
      <c r="H432" s="9"/>
      <c r="I432" s="7"/>
      <c r="J432" s="5"/>
    </row>
    <row r="435" spans="1:10">
      <c r="A435" s="1" t="s">
        <v>0</v>
      </c>
      <c r="B435" s="2"/>
      <c r="C435" s="2"/>
      <c r="D435" s="2"/>
      <c r="E435" s="2"/>
      <c r="F435" s="2"/>
      <c r="G435" s="2"/>
      <c r="H435" s="2"/>
      <c r="I435" s="2"/>
      <c r="J435" s="2"/>
    </row>
    <row r="436" spans="1:10">
      <c r="A436" s="3" t="s">
        <v>1415</v>
      </c>
      <c r="B436" s="2"/>
      <c r="C436" s="2"/>
      <c r="D436" s="2"/>
      <c r="E436" s="2"/>
      <c r="F436" s="2"/>
      <c r="G436" s="2"/>
      <c r="H436" s="2"/>
      <c r="I436" s="2"/>
      <c r="J436" s="2"/>
    </row>
    <row r="437" spans="1:10">
      <c r="A437" s="103" t="s">
        <v>0</v>
      </c>
      <c r="B437" s="103" t="s">
        <v>2</v>
      </c>
      <c r="C437" s="103" t="s">
        <v>3</v>
      </c>
      <c r="D437" s="103" t="s">
        <v>4</v>
      </c>
      <c r="E437" s="103" t="s">
        <v>5</v>
      </c>
      <c r="F437" s="105" t="s">
        <v>6</v>
      </c>
      <c r="G437" s="106"/>
      <c r="H437" s="107"/>
      <c r="I437" s="103" t="s">
        <v>7</v>
      </c>
      <c r="J437" s="103" t="s">
        <v>8</v>
      </c>
    </row>
    <row r="438" spans="1:10">
      <c r="A438" s="104"/>
      <c r="B438" s="104"/>
      <c r="C438" s="104"/>
      <c r="D438" s="104"/>
      <c r="E438" s="104"/>
      <c r="F438" s="46" t="s">
        <v>9</v>
      </c>
      <c r="G438" s="46" t="s">
        <v>10</v>
      </c>
      <c r="H438" s="46" t="s">
        <v>11</v>
      </c>
      <c r="I438" s="104"/>
      <c r="J438" s="104"/>
    </row>
    <row r="439" spans="1:10">
      <c r="A439" s="5" t="s">
        <v>1444</v>
      </c>
      <c r="B439" s="6">
        <v>44846.7509578588</v>
      </c>
      <c r="C439" s="5" t="s">
        <v>132</v>
      </c>
      <c r="D439" s="11"/>
      <c r="E439" s="8"/>
      <c r="G439" s="9">
        <v>19011.240000000002</v>
      </c>
      <c r="I439" s="7" t="s">
        <v>10</v>
      </c>
      <c r="J439" s="5" t="s">
        <v>134</v>
      </c>
    </row>
    <row r="440" spans="1:10">
      <c r="A440" s="5" t="s">
        <v>1444</v>
      </c>
      <c r="B440" s="6">
        <v>44846.7509578588</v>
      </c>
      <c r="C440" s="5" t="s">
        <v>132</v>
      </c>
      <c r="D440" s="13">
        <v>58660111142</v>
      </c>
      <c r="E440" s="8" t="s">
        <v>300</v>
      </c>
      <c r="H440" s="9">
        <v>11380.64</v>
      </c>
      <c r="I440" s="5" t="s">
        <v>22</v>
      </c>
      <c r="J440" s="5" t="s">
        <v>134</v>
      </c>
    </row>
    <row r="441" spans="1:10">
      <c r="A441" s="5" t="s">
        <v>1444</v>
      </c>
      <c r="B441" s="6">
        <v>44846.7509578588</v>
      </c>
      <c r="C441" s="5" t="s">
        <v>132</v>
      </c>
      <c r="D441" s="11"/>
      <c r="E441" s="8"/>
      <c r="F441" s="9">
        <v>47813.4</v>
      </c>
      <c r="I441" s="7" t="s">
        <v>9</v>
      </c>
      <c r="J441" s="5" t="s">
        <v>133</v>
      </c>
    </row>
    <row r="442" spans="1:10">
      <c r="A442" s="5" t="s">
        <v>1444</v>
      </c>
      <c r="B442" s="6">
        <v>44846.7509578588</v>
      </c>
      <c r="C442" s="5" t="s">
        <v>132</v>
      </c>
      <c r="D442" s="11"/>
      <c r="E442" s="8"/>
      <c r="F442" s="9">
        <v>57004.5</v>
      </c>
      <c r="I442" s="7" t="s">
        <v>9</v>
      </c>
      <c r="J442" s="5" t="s">
        <v>134</v>
      </c>
    </row>
    <row r="443" spans="1:10">
      <c r="A443" s="5" t="s">
        <v>1444</v>
      </c>
      <c r="B443" s="6">
        <v>44846.7509578588</v>
      </c>
      <c r="C443" s="5" t="s">
        <v>132</v>
      </c>
      <c r="D443" s="11"/>
      <c r="E443" s="8"/>
      <c r="F443" s="9">
        <v>11058.5</v>
      </c>
      <c r="I443" s="7" t="s">
        <v>9</v>
      </c>
      <c r="J443" s="8" t="s">
        <v>135</v>
      </c>
    </row>
    <row r="444" spans="1:10">
      <c r="A444" s="10" t="s">
        <v>15</v>
      </c>
      <c r="B444" s="3"/>
      <c r="C444" s="3"/>
      <c r="D444" s="16">
        <f>126744.44+8143.2</f>
        <v>134887.64000000001</v>
      </c>
      <c r="E444" s="8"/>
      <c r="F444" s="14">
        <f>SUM(F439:G443)</f>
        <v>134887.64000000001</v>
      </c>
      <c r="H444" s="9"/>
      <c r="I444" s="7"/>
      <c r="J444" s="8"/>
    </row>
    <row r="445" spans="1:10">
      <c r="A445" s="12" t="s">
        <v>16</v>
      </c>
      <c r="B445" s="12" t="s">
        <v>17</v>
      </c>
      <c r="C445" s="12" t="s">
        <v>18</v>
      </c>
      <c r="D445" s="11"/>
      <c r="E445" s="8"/>
      <c r="H445" s="9"/>
      <c r="I445" s="7"/>
      <c r="J445" s="8"/>
    </row>
    <row r="446" spans="1:10" ht="15.75">
      <c r="D446" s="21">
        <v>112010963</v>
      </c>
    </row>
    <row r="447" spans="1:10" ht="15.75">
      <c r="D447" s="21">
        <v>112011004</v>
      </c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1451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3" t="s">
        <v>0</v>
      </c>
      <c r="B451" s="103" t="s">
        <v>2</v>
      </c>
      <c r="C451" s="103" t="s">
        <v>3</v>
      </c>
      <c r="D451" s="103" t="s">
        <v>4</v>
      </c>
      <c r="E451" s="103" t="s">
        <v>5</v>
      </c>
      <c r="F451" s="105" t="s">
        <v>6</v>
      </c>
      <c r="G451" s="106"/>
      <c r="H451" s="107"/>
      <c r="I451" s="103" t="s">
        <v>7</v>
      </c>
      <c r="J451" s="103" t="s">
        <v>8</v>
      </c>
    </row>
    <row r="452" spans="1:10">
      <c r="A452" s="104"/>
      <c r="B452" s="104"/>
      <c r="C452" s="104"/>
      <c r="D452" s="104"/>
      <c r="E452" s="104"/>
      <c r="F452" s="46" t="s">
        <v>9</v>
      </c>
      <c r="G452" s="46" t="s">
        <v>10</v>
      </c>
      <c r="H452" s="46" t="s">
        <v>11</v>
      </c>
      <c r="I452" s="104"/>
      <c r="J452" s="104"/>
    </row>
    <row r="453" spans="1:10">
      <c r="A453" s="5" t="s">
        <v>1481</v>
      </c>
      <c r="B453" s="6">
        <v>44847.745843020835</v>
      </c>
      <c r="C453" s="5" t="s">
        <v>132</v>
      </c>
      <c r="D453" s="13">
        <v>45143257640</v>
      </c>
      <c r="E453" s="8" t="s">
        <v>47</v>
      </c>
      <c r="H453" s="9">
        <v>7938.0191999999997</v>
      </c>
      <c r="I453" s="5" t="s">
        <v>22</v>
      </c>
      <c r="J453" s="8" t="s">
        <v>301</v>
      </c>
    </row>
    <row r="454" spans="1:10">
      <c r="A454" s="5" t="s">
        <v>1481</v>
      </c>
      <c r="B454" s="6">
        <v>44847.745843020835</v>
      </c>
      <c r="C454" s="5" t="s">
        <v>132</v>
      </c>
      <c r="D454" s="11"/>
      <c r="E454" s="8"/>
      <c r="F454" s="9">
        <v>12739</v>
      </c>
      <c r="I454" s="7" t="s">
        <v>9</v>
      </c>
      <c r="J454" s="5" t="s">
        <v>1482</v>
      </c>
    </row>
    <row r="455" spans="1:10">
      <c r="A455" s="5" t="s">
        <v>1481</v>
      </c>
      <c r="B455" s="6">
        <v>44847.745843020835</v>
      </c>
      <c r="C455" s="5" t="s">
        <v>132</v>
      </c>
      <c r="D455" s="11"/>
      <c r="E455" s="8"/>
      <c r="F455" s="9">
        <v>15766</v>
      </c>
      <c r="I455" s="7" t="s">
        <v>9</v>
      </c>
      <c r="J455" s="5" t="s">
        <v>134</v>
      </c>
    </row>
    <row r="456" spans="1:10">
      <c r="A456" s="10" t="s">
        <v>15</v>
      </c>
      <c r="B456" s="3"/>
      <c r="C456" s="3"/>
      <c r="D456" s="11"/>
      <c r="E456" s="8"/>
      <c r="F456" s="14">
        <f>SUM(F453:G455)</f>
        <v>28505</v>
      </c>
      <c r="H456" s="9"/>
      <c r="I456" s="7"/>
      <c r="J456" s="8"/>
    </row>
    <row r="457" spans="1:10" ht="15.75">
      <c r="A457" s="12" t="s">
        <v>16</v>
      </c>
      <c r="B457" s="12" t="s">
        <v>17</v>
      </c>
      <c r="C457" s="12" t="s">
        <v>18</v>
      </c>
      <c r="D457" s="21">
        <v>112010964</v>
      </c>
      <c r="E457" s="8"/>
      <c r="H457" s="9"/>
      <c r="I457" s="7"/>
      <c r="J457" s="8"/>
    </row>
    <row r="458" spans="1:10">
      <c r="A458" s="5"/>
      <c r="B458" s="6"/>
      <c r="C458" s="5"/>
      <c r="D458" s="11"/>
      <c r="E458" s="8"/>
      <c r="H458" s="9"/>
      <c r="I458" s="7"/>
      <c r="J458" s="8"/>
    </row>
    <row r="460" spans="1:10">
      <c r="A460" s="1" t="s">
        <v>0</v>
      </c>
      <c r="B460" s="2"/>
      <c r="C460" s="2"/>
      <c r="D460" s="2"/>
      <c r="E460" s="2"/>
      <c r="F460" s="2"/>
      <c r="G460" s="2"/>
      <c r="H460" s="2"/>
      <c r="I460" s="2"/>
      <c r="J460" s="2"/>
    </row>
    <row r="461" spans="1:10">
      <c r="A461" s="3" t="s">
        <v>1496</v>
      </c>
      <c r="B461" s="2"/>
      <c r="C461" s="2"/>
      <c r="D461" s="2"/>
      <c r="E461" s="2"/>
      <c r="F461" s="2"/>
      <c r="G461" s="2"/>
      <c r="H461" s="2"/>
      <c r="I461" s="2"/>
      <c r="J461" s="2"/>
    </row>
    <row r="462" spans="1:10">
      <c r="A462" s="103" t="s">
        <v>0</v>
      </c>
      <c r="B462" s="103" t="s">
        <v>2</v>
      </c>
      <c r="C462" s="103" t="s">
        <v>3</v>
      </c>
      <c r="D462" s="103" t="s">
        <v>4</v>
      </c>
      <c r="E462" s="103" t="s">
        <v>5</v>
      </c>
      <c r="F462" s="105" t="s">
        <v>6</v>
      </c>
      <c r="G462" s="106"/>
      <c r="H462" s="107"/>
      <c r="I462" s="103" t="s">
        <v>7</v>
      </c>
      <c r="J462" s="103" t="s">
        <v>8</v>
      </c>
    </row>
    <row r="463" spans="1:10">
      <c r="A463" s="104"/>
      <c r="B463" s="104"/>
      <c r="C463" s="104"/>
      <c r="D463" s="104"/>
      <c r="E463" s="104"/>
      <c r="F463" s="46" t="s">
        <v>9</v>
      </c>
      <c r="G463" s="46" t="s">
        <v>10</v>
      </c>
      <c r="H463" s="46" t="s">
        <v>11</v>
      </c>
      <c r="I463" s="104"/>
      <c r="J463" s="104"/>
    </row>
    <row r="464" spans="1:10">
      <c r="A464" s="5" t="s">
        <v>1548</v>
      </c>
      <c r="B464" s="6">
        <v>44848.753224236112</v>
      </c>
      <c r="C464" s="5" t="s">
        <v>132</v>
      </c>
      <c r="D464" s="11"/>
      <c r="E464" s="8"/>
      <c r="F464" s="9">
        <v>13266.1</v>
      </c>
      <c r="I464" s="7" t="s">
        <v>9</v>
      </c>
      <c r="J464" s="5" t="s">
        <v>1482</v>
      </c>
    </row>
    <row r="465" spans="1:10">
      <c r="A465" s="5" t="s">
        <v>1548</v>
      </c>
      <c r="B465" s="6">
        <v>44848.753224236112</v>
      </c>
      <c r="C465" s="5" t="s">
        <v>132</v>
      </c>
      <c r="D465" s="11"/>
      <c r="E465" s="8"/>
      <c r="F465" s="9">
        <v>15597.5</v>
      </c>
      <c r="I465" s="7" t="s">
        <v>9</v>
      </c>
      <c r="J465" s="5" t="s">
        <v>134</v>
      </c>
    </row>
    <row r="466" spans="1:10">
      <c r="A466" s="10" t="s">
        <v>15</v>
      </c>
      <c r="B466" s="3"/>
      <c r="C466" s="3"/>
      <c r="D466" s="11"/>
      <c r="E466" s="8"/>
      <c r="F466" s="24">
        <f>SUM(F464:G465)</f>
        <v>28863.599999999999</v>
      </c>
      <c r="H466" s="9"/>
      <c r="I466" s="7"/>
      <c r="J466" s="8"/>
    </row>
    <row r="467" spans="1:10" ht="15.75">
      <c r="A467" s="12" t="s">
        <v>16</v>
      </c>
      <c r="B467" s="12" t="s">
        <v>17</v>
      </c>
      <c r="C467" s="12" t="s">
        <v>18</v>
      </c>
      <c r="D467" s="21">
        <v>112021088</v>
      </c>
      <c r="E467" s="8"/>
      <c r="H467" s="9"/>
      <c r="I467" s="7"/>
      <c r="J467" s="8"/>
    </row>
    <row r="468" spans="1:10">
      <c r="A468" s="5"/>
      <c r="B468" s="6"/>
      <c r="C468" s="5"/>
      <c r="D468" s="11"/>
      <c r="E468" s="8"/>
      <c r="H468" s="9"/>
      <c r="I468" s="7"/>
      <c r="J468" s="8"/>
    </row>
    <row r="469" spans="1:10">
      <c r="A469" s="5"/>
      <c r="B469" s="6"/>
      <c r="C469" s="5"/>
      <c r="D469" s="11"/>
      <c r="E469" s="8"/>
      <c r="H469" s="9"/>
      <c r="I469" s="7"/>
      <c r="J469" s="8"/>
    </row>
    <row r="470" spans="1:10">
      <c r="A470" s="1" t="s">
        <v>0</v>
      </c>
      <c r="B470" s="2"/>
      <c r="C470" s="2"/>
      <c r="D470" s="2"/>
      <c r="E470" s="2"/>
      <c r="F470" s="2"/>
      <c r="G470" s="2"/>
      <c r="H470" s="2"/>
      <c r="I470" s="2"/>
      <c r="J470" s="2"/>
    </row>
    <row r="471" spans="1:10">
      <c r="A471" s="3" t="s">
        <v>1491</v>
      </c>
      <c r="B471" s="2"/>
      <c r="C471" s="2"/>
      <c r="D471" s="2"/>
      <c r="E471" s="2"/>
      <c r="F471" s="2"/>
      <c r="G471" s="2"/>
      <c r="H471" s="2"/>
      <c r="I471" s="2"/>
      <c r="J471" s="2"/>
    </row>
    <row r="472" spans="1:10">
      <c r="A472" s="103" t="s">
        <v>0</v>
      </c>
      <c r="B472" s="103" t="s">
        <v>2</v>
      </c>
      <c r="C472" s="103" t="s">
        <v>3</v>
      </c>
      <c r="D472" s="103" t="s">
        <v>4</v>
      </c>
      <c r="E472" s="103" t="s">
        <v>5</v>
      </c>
      <c r="F472" s="105" t="s">
        <v>6</v>
      </c>
      <c r="G472" s="106"/>
      <c r="H472" s="107"/>
      <c r="I472" s="103" t="s">
        <v>7</v>
      </c>
      <c r="J472" s="103" t="s">
        <v>8</v>
      </c>
    </row>
    <row r="473" spans="1:10">
      <c r="A473" s="104"/>
      <c r="B473" s="104"/>
      <c r="C473" s="104"/>
      <c r="D473" s="104"/>
      <c r="E473" s="104"/>
      <c r="F473" s="46" t="s">
        <v>9</v>
      </c>
      <c r="G473" s="46" t="s">
        <v>10</v>
      </c>
      <c r="H473" s="46" t="s">
        <v>11</v>
      </c>
      <c r="I473" s="104"/>
      <c r="J473" s="104"/>
    </row>
    <row r="474" spans="1:10">
      <c r="A474" s="5" t="s">
        <v>1549</v>
      </c>
      <c r="B474" s="6">
        <v>44849.571351759259</v>
      </c>
      <c r="C474" s="5" t="s">
        <v>132</v>
      </c>
      <c r="D474" s="11">
        <v>42178957</v>
      </c>
      <c r="E474" s="8" t="s">
        <v>300</v>
      </c>
      <c r="H474" s="9">
        <v>2000</v>
      </c>
      <c r="I474" s="5" t="s">
        <v>22</v>
      </c>
      <c r="J474" s="5" t="s">
        <v>134</v>
      </c>
    </row>
    <row r="475" spans="1:10">
      <c r="A475" s="5" t="s">
        <v>1549</v>
      </c>
      <c r="B475" s="6">
        <v>44849.571351759259</v>
      </c>
      <c r="C475" s="5" t="s">
        <v>132</v>
      </c>
      <c r="D475" s="13">
        <v>45162985706</v>
      </c>
      <c r="E475" s="8" t="s">
        <v>300</v>
      </c>
      <c r="H475" s="9">
        <v>3983.74</v>
      </c>
      <c r="I475" s="5" t="s">
        <v>22</v>
      </c>
      <c r="J475" s="5" t="s">
        <v>134</v>
      </c>
    </row>
    <row r="476" spans="1:10">
      <c r="A476" s="5" t="s">
        <v>1549</v>
      </c>
      <c r="B476" s="6">
        <v>44849.571351759259</v>
      </c>
      <c r="C476" s="5" t="s">
        <v>132</v>
      </c>
      <c r="D476" s="11"/>
      <c r="E476" s="8"/>
      <c r="F476" s="9">
        <v>19057.7</v>
      </c>
      <c r="I476" s="7" t="s">
        <v>9</v>
      </c>
      <c r="J476" s="5" t="s">
        <v>134</v>
      </c>
    </row>
    <row r="477" spans="1:10">
      <c r="A477" s="10" t="s">
        <v>15</v>
      </c>
      <c r="B477" s="3"/>
      <c r="C477" s="3"/>
      <c r="D477" s="11"/>
      <c r="E477" s="8"/>
      <c r="H477" s="9"/>
      <c r="I477" s="7"/>
      <c r="J477" s="8"/>
    </row>
    <row r="478" spans="1:10" ht="15.75">
      <c r="A478" s="12" t="s">
        <v>16</v>
      </c>
      <c r="B478" s="12" t="s">
        <v>17</v>
      </c>
      <c r="C478" s="12" t="s">
        <v>18</v>
      </c>
      <c r="D478" s="21">
        <v>112021091</v>
      </c>
      <c r="E478" s="8"/>
      <c r="H478" s="9"/>
      <c r="I478" s="7"/>
      <c r="J478" s="8"/>
    </row>
    <row r="479" spans="1:10">
      <c r="A479" s="5"/>
      <c r="B479" s="6"/>
      <c r="C479" s="5"/>
      <c r="D479" s="11"/>
      <c r="E479" s="8"/>
      <c r="H479" s="9"/>
      <c r="I479" s="7"/>
      <c r="J479" s="8"/>
    </row>
    <row r="481" spans="1:10">
      <c r="A481" s="1" t="s">
        <v>0</v>
      </c>
      <c r="B481" s="2"/>
      <c r="C481" s="2"/>
      <c r="D481" s="2"/>
      <c r="E481" s="2"/>
      <c r="F481" s="2"/>
      <c r="G481" s="2"/>
      <c r="H481" s="2"/>
      <c r="I481" s="2"/>
      <c r="J481" s="2"/>
    </row>
    <row r="482" spans="1:10">
      <c r="A482" s="3" t="s">
        <v>1564</v>
      </c>
      <c r="B482" s="2"/>
      <c r="C482" s="2"/>
      <c r="D482" s="2"/>
      <c r="E482" s="2"/>
      <c r="F482" s="2"/>
      <c r="G482" s="2"/>
      <c r="H482" s="2"/>
      <c r="I482" s="2"/>
      <c r="J482" s="2"/>
    </row>
    <row r="483" spans="1:10">
      <c r="A483" s="103" t="s">
        <v>0</v>
      </c>
      <c r="B483" s="103" t="s">
        <v>2</v>
      </c>
      <c r="C483" s="103" t="s">
        <v>3</v>
      </c>
      <c r="D483" s="103" t="s">
        <v>4</v>
      </c>
      <c r="E483" s="103" t="s">
        <v>5</v>
      </c>
      <c r="F483" s="105" t="s">
        <v>6</v>
      </c>
      <c r="G483" s="106"/>
      <c r="H483" s="107"/>
      <c r="I483" s="103" t="s">
        <v>7</v>
      </c>
      <c r="J483" s="103" t="s">
        <v>8</v>
      </c>
    </row>
    <row r="484" spans="1:10">
      <c r="A484" s="104"/>
      <c r="B484" s="104"/>
      <c r="C484" s="104"/>
      <c r="D484" s="104"/>
      <c r="E484" s="104"/>
      <c r="F484" s="46" t="s">
        <v>9</v>
      </c>
      <c r="G484" s="46" t="s">
        <v>10</v>
      </c>
      <c r="H484" s="46" t="s">
        <v>11</v>
      </c>
      <c r="I484" s="104"/>
      <c r="J484" s="104"/>
    </row>
    <row r="485" spans="1:10">
      <c r="A485" s="5" t="s">
        <v>1594</v>
      </c>
      <c r="B485" s="6">
        <v>44851.740128101854</v>
      </c>
      <c r="C485" s="5" t="s">
        <v>132</v>
      </c>
      <c r="D485" s="11">
        <v>2971015572</v>
      </c>
      <c r="E485" s="5" t="s">
        <v>250</v>
      </c>
      <c r="H485" s="9">
        <v>5587.56</v>
      </c>
      <c r="I485" s="5" t="s">
        <v>22</v>
      </c>
      <c r="J485" s="5" t="s">
        <v>133</v>
      </c>
    </row>
    <row r="486" spans="1:10">
      <c r="A486" s="5" t="s">
        <v>1594</v>
      </c>
      <c r="B486" s="6">
        <v>44851.740128101854</v>
      </c>
      <c r="C486" s="5" t="s">
        <v>132</v>
      </c>
      <c r="D486" s="11"/>
      <c r="E486" s="8"/>
      <c r="F486" s="9">
        <v>67432.5</v>
      </c>
      <c r="I486" s="7" t="s">
        <v>9</v>
      </c>
      <c r="J486" s="5" t="s">
        <v>133</v>
      </c>
    </row>
    <row r="487" spans="1:10">
      <c r="A487" s="5" t="s">
        <v>1594</v>
      </c>
      <c r="B487" s="6">
        <v>44851.740128101854</v>
      </c>
      <c r="C487" s="5" t="s">
        <v>132</v>
      </c>
      <c r="D487" s="11"/>
      <c r="E487" s="8"/>
      <c r="F487" s="9">
        <v>26447.9</v>
      </c>
      <c r="I487" s="7" t="s">
        <v>9</v>
      </c>
      <c r="J487" s="5" t="s">
        <v>1482</v>
      </c>
    </row>
    <row r="488" spans="1:10">
      <c r="A488" s="5" t="s">
        <v>1594</v>
      </c>
      <c r="B488" s="6">
        <v>44851.740128101854</v>
      </c>
      <c r="C488" s="5" t="s">
        <v>132</v>
      </c>
      <c r="D488" s="11"/>
      <c r="E488" s="8"/>
      <c r="F488" s="9">
        <v>18103.599999999999</v>
      </c>
      <c r="I488" s="7" t="s">
        <v>9</v>
      </c>
      <c r="J488" s="5" t="s">
        <v>134</v>
      </c>
    </row>
    <row r="489" spans="1:10">
      <c r="A489" s="5" t="s">
        <v>1594</v>
      </c>
      <c r="B489" s="6">
        <v>44851.740128101854</v>
      </c>
      <c r="C489" s="5" t="s">
        <v>132</v>
      </c>
      <c r="D489" s="11"/>
      <c r="E489" s="8"/>
      <c r="F489" s="9">
        <v>12169.2</v>
      </c>
      <c r="I489" s="7" t="s">
        <v>9</v>
      </c>
      <c r="J489" s="8" t="s">
        <v>135</v>
      </c>
    </row>
    <row r="490" spans="1:10">
      <c r="A490" s="10" t="s">
        <v>15</v>
      </c>
      <c r="B490" s="3"/>
      <c r="C490" s="3"/>
      <c r="D490" s="11"/>
      <c r="E490" s="8"/>
      <c r="F490" s="14">
        <f>SUM(F485:G489)</f>
        <v>124153.2</v>
      </c>
      <c r="H490" s="9"/>
      <c r="I490" s="7"/>
      <c r="J490" s="5"/>
    </row>
    <row r="491" spans="1:10">
      <c r="A491" s="12" t="s">
        <v>16</v>
      </c>
      <c r="B491" s="12" t="s">
        <v>17</v>
      </c>
      <c r="C491" s="12" t="s">
        <v>18</v>
      </c>
      <c r="D491" s="11"/>
      <c r="E491" s="8"/>
      <c r="H491" s="9"/>
      <c r="I491" s="7"/>
      <c r="J491" s="5"/>
    </row>
    <row r="494" spans="1:10">
      <c r="A494" s="1" t="s">
        <v>0</v>
      </c>
      <c r="B494" s="2"/>
      <c r="C494" s="2"/>
      <c r="D494" s="2"/>
      <c r="E494" s="2"/>
      <c r="F494" s="2"/>
      <c r="G494" s="2"/>
      <c r="H494" s="2"/>
      <c r="I494" s="2"/>
      <c r="J494" s="2"/>
    </row>
    <row r="495" spans="1:10">
      <c r="A495" s="3" t="s">
        <v>1603</v>
      </c>
      <c r="B495" s="2"/>
      <c r="C495" s="2"/>
      <c r="D495" s="2"/>
      <c r="E495" s="2"/>
      <c r="F495" s="2"/>
      <c r="G495" s="2"/>
      <c r="H495" s="2"/>
      <c r="I495" s="2"/>
      <c r="J495" s="2"/>
    </row>
    <row r="496" spans="1:10">
      <c r="A496" s="103" t="s">
        <v>0</v>
      </c>
      <c r="B496" s="103" t="s">
        <v>2</v>
      </c>
      <c r="C496" s="103" t="s">
        <v>3</v>
      </c>
      <c r="D496" s="103" t="s">
        <v>4</v>
      </c>
      <c r="E496" s="103" t="s">
        <v>5</v>
      </c>
      <c r="F496" s="105" t="s">
        <v>6</v>
      </c>
      <c r="G496" s="106"/>
      <c r="H496" s="107"/>
      <c r="I496" s="103" t="s">
        <v>7</v>
      </c>
      <c r="J496" s="103" t="s">
        <v>8</v>
      </c>
    </row>
    <row r="497" spans="1:10">
      <c r="A497" s="104"/>
      <c r="B497" s="104"/>
      <c r="C497" s="104"/>
      <c r="D497" s="104"/>
      <c r="E497" s="104"/>
      <c r="F497" s="46" t="s">
        <v>9</v>
      </c>
      <c r="G497" s="46" t="s">
        <v>10</v>
      </c>
      <c r="H497" s="46" t="s">
        <v>11</v>
      </c>
      <c r="I497" s="104"/>
      <c r="J497" s="104"/>
    </row>
    <row r="498" spans="1:10">
      <c r="A498" s="5" t="s">
        <v>1632</v>
      </c>
      <c r="B498" s="6">
        <v>44852.725903275466</v>
      </c>
      <c r="C498" s="5" t="s">
        <v>132</v>
      </c>
      <c r="D498" s="11"/>
      <c r="E498" s="8"/>
      <c r="F498" s="9">
        <v>3932</v>
      </c>
      <c r="I498" s="7" t="s">
        <v>9</v>
      </c>
      <c r="J498" s="5" t="s">
        <v>1482</v>
      </c>
    </row>
    <row r="499" spans="1:10">
      <c r="A499" s="5" t="s">
        <v>1632</v>
      </c>
      <c r="B499" s="6">
        <v>44852.725903275466</v>
      </c>
      <c r="C499" s="5" t="s">
        <v>132</v>
      </c>
      <c r="D499" s="11"/>
      <c r="E499" s="8"/>
      <c r="F499" s="9">
        <v>6811</v>
      </c>
      <c r="I499" s="7" t="s">
        <v>9</v>
      </c>
      <c r="J499" s="5" t="s">
        <v>134</v>
      </c>
    </row>
    <row r="500" spans="1:10">
      <c r="A500" s="10" t="s">
        <v>15</v>
      </c>
      <c r="B500" s="3"/>
      <c r="C500" s="3"/>
      <c r="D500" s="11"/>
      <c r="E500" s="8"/>
      <c r="F500" s="102">
        <f>SUM(F498:G499)</f>
        <v>10743</v>
      </c>
      <c r="G500" s="5"/>
      <c r="H500" s="9"/>
      <c r="I500" s="5"/>
      <c r="J500" s="7"/>
    </row>
    <row r="501" spans="1:10">
      <c r="A501" s="12" t="s">
        <v>16</v>
      </c>
      <c r="B501" s="12" t="s">
        <v>17</v>
      </c>
      <c r="C501" s="12" t="s">
        <v>18</v>
      </c>
      <c r="D501" s="11"/>
      <c r="E501" s="8"/>
      <c r="F501" s="7"/>
      <c r="G501" s="5"/>
      <c r="H501" s="9"/>
      <c r="I501" s="5"/>
      <c r="J501" s="7"/>
    </row>
  </sheetData>
  <mergeCells count="320">
    <mergeCell ref="I483:I484"/>
    <mergeCell ref="J483:J484"/>
    <mergeCell ref="A483:A484"/>
    <mergeCell ref="B483:B484"/>
    <mergeCell ref="C483:C484"/>
    <mergeCell ref="D483:D484"/>
    <mergeCell ref="E483:E484"/>
    <mergeCell ref="F483:H483"/>
    <mergeCell ref="I398:I399"/>
    <mergeCell ref="J398:J399"/>
    <mergeCell ref="A398:A399"/>
    <mergeCell ref="B398:B399"/>
    <mergeCell ref="C398:C399"/>
    <mergeCell ref="D398:D399"/>
    <mergeCell ref="E398:E399"/>
    <mergeCell ref="F398:H398"/>
    <mergeCell ref="A451:A452"/>
    <mergeCell ref="B451:B452"/>
    <mergeCell ref="C451:C452"/>
    <mergeCell ref="D451:D452"/>
    <mergeCell ref="E451:E452"/>
    <mergeCell ref="F451:H451"/>
    <mergeCell ref="I451:I452"/>
    <mergeCell ref="J451:J452"/>
    <mergeCell ref="A437:A438"/>
    <mergeCell ref="B437:B438"/>
    <mergeCell ref="C437:C438"/>
    <mergeCell ref="D437:D438"/>
    <mergeCell ref="E437:E438"/>
    <mergeCell ref="F437:H437"/>
    <mergeCell ref="I437:I438"/>
    <mergeCell ref="J437:J438"/>
    <mergeCell ref="A387:A388"/>
    <mergeCell ref="B387:B388"/>
    <mergeCell ref="C387:C388"/>
    <mergeCell ref="D387:D388"/>
    <mergeCell ref="E387:E388"/>
    <mergeCell ref="F387:H387"/>
    <mergeCell ref="I387:I388"/>
    <mergeCell ref="J387:J388"/>
    <mergeCell ref="I410:I411"/>
    <mergeCell ref="J410:J411"/>
    <mergeCell ref="A410:A411"/>
    <mergeCell ref="B410:B411"/>
    <mergeCell ref="C410:C411"/>
    <mergeCell ref="D410:D411"/>
    <mergeCell ref="E410:E411"/>
    <mergeCell ref="F410:H410"/>
    <mergeCell ref="I202:I203"/>
    <mergeCell ref="J202:J203"/>
    <mergeCell ref="A202:A203"/>
    <mergeCell ref="B202:B203"/>
    <mergeCell ref="C202:C203"/>
    <mergeCell ref="D202:D203"/>
    <mergeCell ref="E202:E203"/>
    <mergeCell ref="F202:H202"/>
    <mergeCell ref="J250:J251"/>
    <mergeCell ref="B250:B251"/>
    <mergeCell ref="C250:C251"/>
    <mergeCell ref="D250:D251"/>
    <mergeCell ref="E250:E251"/>
    <mergeCell ref="F250:H250"/>
    <mergeCell ref="I250:I251"/>
    <mergeCell ref="J239:J240"/>
    <mergeCell ref="A167:A168"/>
    <mergeCell ref="B167:B168"/>
    <mergeCell ref="C167:C168"/>
    <mergeCell ref="D167:D168"/>
    <mergeCell ref="E167:E168"/>
    <mergeCell ref="F177:H177"/>
    <mergeCell ref="I177:I178"/>
    <mergeCell ref="J177:J178"/>
    <mergeCell ref="A250:A251"/>
    <mergeCell ref="A239:A240"/>
    <mergeCell ref="B239:B240"/>
    <mergeCell ref="C239:C240"/>
    <mergeCell ref="D239:D240"/>
    <mergeCell ref="E239:E240"/>
    <mergeCell ref="F239:H239"/>
    <mergeCell ref="I239:I240"/>
    <mergeCell ref="A188:A189"/>
    <mergeCell ref="B188:B189"/>
    <mergeCell ref="C188:C189"/>
    <mergeCell ref="D188:D189"/>
    <mergeCell ref="E188:E189"/>
    <mergeCell ref="F188:H188"/>
    <mergeCell ref="I188:I189"/>
    <mergeCell ref="I213:I214"/>
    <mergeCell ref="I72:I73"/>
    <mergeCell ref="J72:J73"/>
    <mergeCell ref="A72:A73"/>
    <mergeCell ref="B72:B73"/>
    <mergeCell ref="C72:C73"/>
    <mergeCell ref="D72:D73"/>
    <mergeCell ref="E72:E73"/>
    <mergeCell ref="F72:H72"/>
    <mergeCell ref="F99:H99"/>
    <mergeCell ref="I99:I100"/>
    <mergeCell ref="J99:J100"/>
    <mergeCell ref="A86:A87"/>
    <mergeCell ref="B86:B87"/>
    <mergeCell ref="C86:C87"/>
    <mergeCell ref="D86:D87"/>
    <mergeCell ref="E86:E87"/>
    <mergeCell ref="F86:H86"/>
    <mergeCell ref="I86:I87"/>
    <mergeCell ref="J86:J87"/>
    <mergeCell ref="A99:A100"/>
    <mergeCell ref="B99:B100"/>
    <mergeCell ref="C99:C100"/>
    <mergeCell ref="D99:D100"/>
    <mergeCell ref="E99:E100"/>
    <mergeCell ref="I3:I4"/>
    <mergeCell ref="J3:J4"/>
    <mergeCell ref="A3:A4"/>
    <mergeCell ref="B3:B4"/>
    <mergeCell ref="C3:C4"/>
    <mergeCell ref="D3:D4"/>
    <mergeCell ref="E3:E4"/>
    <mergeCell ref="F3:H3"/>
    <mergeCell ref="F61:H61"/>
    <mergeCell ref="I61:I62"/>
    <mergeCell ref="J61:J62"/>
    <mergeCell ref="A61:A62"/>
    <mergeCell ref="B61:B62"/>
    <mergeCell ref="C61:C62"/>
    <mergeCell ref="D61:D62"/>
    <mergeCell ref="E61:E62"/>
    <mergeCell ref="A14:A15"/>
    <mergeCell ref="B14:B15"/>
    <mergeCell ref="C14:C15"/>
    <mergeCell ref="D14:D15"/>
    <mergeCell ref="E14:E15"/>
    <mergeCell ref="F14:H14"/>
    <mergeCell ref="I14:I15"/>
    <mergeCell ref="J14:J15"/>
    <mergeCell ref="A25:A26"/>
    <mergeCell ref="B25:B26"/>
    <mergeCell ref="C25:C26"/>
    <mergeCell ref="D25:D26"/>
    <mergeCell ref="E25:E26"/>
    <mergeCell ref="I50:I51"/>
    <mergeCell ref="J50:J51"/>
    <mergeCell ref="A50:A51"/>
    <mergeCell ref="B50:B51"/>
    <mergeCell ref="C50:C51"/>
    <mergeCell ref="D50:D51"/>
    <mergeCell ref="E50:E51"/>
    <mergeCell ref="F50:H50"/>
    <mergeCell ref="F25:H25"/>
    <mergeCell ref="I25:I26"/>
    <mergeCell ref="J25:J26"/>
    <mergeCell ref="F109:H109"/>
    <mergeCell ref="I109:I110"/>
    <mergeCell ref="J109:J110"/>
    <mergeCell ref="A109:A110"/>
    <mergeCell ref="B109:B110"/>
    <mergeCell ref="C109:C110"/>
    <mergeCell ref="D109:D110"/>
    <mergeCell ref="E109:E110"/>
    <mergeCell ref="F128:H128"/>
    <mergeCell ref="I128:I129"/>
    <mergeCell ref="J128:J129"/>
    <mergeCell ref="A128:A129"/>
    <mergeCell ref="B128:B129"/>
    <mergeCell ref="C128:C129"/>
    <mergeCell ref="D128:D129"/>
    <mergeCell ref="E128:E129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54:H154"/>
    <mergeCell ref="I154:I155"/>
    <mergeCell ref="J154:J155"/>
    <mergeCell ref="A154:A155"/>
    <mergeCell ref="B154:B155"/>
    <mergeCell ref="C154:C155"/>
    <mergeCell ref="D154:D155"/>
    <mergeCell ref="E154:E155"/>
    <mergeCell ref="I167:I168"/>
    <mergeCell ref="J167:J168"/>
    <mergeCell ref="F167:H167"/>
    <mergeCell ref="A177:A178"/>
    <mergeCell ref="B177:B178"/>
    <mergeCell ref="C177:C178"/>
    <mergeCell ref="D177:D178"/>
    <mergeCell ref="E177:E178"/>
    <mergeCell ref="A227:A228"/>
    <mergeCell ref="B227:B228"/>
    <mergeCell ref="C227:C228"/>
    <mergeCell ref="D227:D228"/>
    <mergeCell ref="E227:E228"/>
    <mergeCell ref="F227:H227"/>
    <mergeCell ref="I227:I228"/>
    <mergeCell ref="J227:J228"/>
    <mergeCell ref="J213:J214"/>
    <mergeCell ref="A213:A214"/>
    <mergeCell ref="B213:B214"/>
    <mergeCell ref="C213:C214"/>
    <mergeCell ref="D213:D214"/>
    <mergeCell ref="E213:E214"/>
    <mergeCell ref="F213:H213"/>
    <mergeCell ref="J188:J189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60:A261"/>
    <mergeCell ref="B260:B261"/>
    <mergeCell ref="C260:C261"/>
    <mergeCell ref="D260:D261"/>
    <mergeCell ref="E260:E261"/>
    <mergeCell ref="F260:H260"/>
    <mergeCell ref="I260:I261"/>
    <mergeCell ref="J260:J261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353:A354"/>
    <mergeCell ref="B353:B354"/>
    <mergeCell ref="C353:C354"/>
    <mergeCell ref="D353:D354"/>
    <mergeCell ref="E353:E354"/>
    <mergeCell ref="F353:H353"/>
    <mergeCell ref="I353:I354"/>
    <mergeCell ref="J353:J354"/>
    <mergeCell ref="I320:I321"/>
    <mergeCell ref="J320:J321"/>
    <mergeCell ref="A320:A321"/>
    <mergeCell ref="B320:B321"/>
    <mergeCell ref="C320:C321"/>
    <mergeCell ref="D320:D321"/>
    <mergeCell ref="E320:E321"/>
    <mergeCell ref="F320:H320"/>
    <mergeCell ref="A329:A330"/>
    <mergeCell ref="B329:B330"/>
    <mergeCell ref="C329:C330"/>
    <mergeCell ref="D329:D330"/>
    <mergeCell ref="E329:E330"/>
    <mergeCell ref="F329:H329"/>
    <mergeCell ref="I329:I330"/>
    <mergeCell ref="J329:J330"/>
    <mergeCell ref="I462:I463"/>
    <mergeCell ref="J462:J463"/>
    <mergeCell ref="A462:A463"/>
    <mergeCell ref="B462:B463"/>
    <mergeCell ref="C462:C463"/>
    <mergeCell ref="D462:D463"/>
    <mergeCell ref="E462:E463"/>
    <mergeCell ref="F462:H462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A496:A497"/>
    <mergeCell ref="B496:B497"/>
    <mergeCell ref="C496:C497"/>
    <mergeCell ref="D496:D497"/>
    <mergeCell ref="E496:E497"/>
    <mergeCell ref="F496:H496"/>
    <mergeCell ref="I496:I497"/>
    <mergeCell ref="J496:J497"/>
    <mergeCell ref="I426:I427"/>
    <mergeCell ref="J426:J427"/>
    <mergeCell ref="A426:A427"/>
    <mergeCell ref="B426:B427"/>
    <mergeCell ref="C426:C427"/>
    <mergeCell ref="D426:D427"/>
    <mergeCell ref="E426:E427"/>
    <mergeCell ref="F426:H426"/>
    <mergeCell ref="I472:I473"/>
    <mergeCell ref="J472:J473"/>
    <mergeCell ref="A472:A473"/>
    <mergeCell ref="B472:B473"/>
    <mergeCell ref="C472:C473"/>
    <mergeCell ref="D472:D473"/>
    <mergeCell ref="E472:E473"/>
    <mergeCell ref="F472:H47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B0C7-6545-42A3-BF19-5727BD160E99}">
  <sheetPr>
    <tabColor theme="9"/>
  </sheetPr>
  <dimension ref="A1:J370"/>
  <sheetViews>
    <sheetView topLeftCell="A355" workbookViewId="0">
      <selection activeCell="D371" sqref="D371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2.85546875" bestFit="1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136</v>
      </c>
      <c r="B5" s="6">
        <v>44805.706919791664</v>
      </c>
      <c r="C5" s="5" t="s">
        <v>137</v>
      </c>
      <c r="D5" s="11"/>
      <c r="E5" s="8"/>
      <c r="F5" s="9">
        <v>1449.27</v>
      </c>
      <c r="I5" s="7" t="s">
        <v>9</v>
      </c>
      <c r="J5" s="5" t="s">
        <v>137</v>
      </c>
    </row>
    <row r="6" spans="1:10">
      <c r="A6" s="10" t="s">
        <v>15</v>
      </c>
      <c r="B6" s="3"/>
      <c r="C6" s="3"/>
      <c r="D6" s="11"/>
      <c r="E6" s="8"/>
      <c r="H6" s="9"/>
      <c r="I6" s="7"/>
      <c r="J6" s="8"/>
    </row>
    <row r="7" spans="1:10" ht="15.75">
      <c r="A7" s="12" t="s">
        <v>16</v>
      </c>
      <c r="B7" s="12" t="s">
        <v>17</v>
      </c>
      <c r="C7" s="12" t="s">
        <v>18</v>
      </c>
      <c r="D7" s="20">
        <v>111734591</v>
      </c>
      <c r="E7" s="21">
        <v>111734740</v>
      </c>
      <c r="H7" s="9"/>
      <c r="I7" s="7"/>
      <c r="J7" s="8"/>
    </row>
    <row r="10" spans="1:10">
      <c r="A10" s="1" t="s">
        <v>0</v>
      </c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3" t="s">
        <v>146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103" t="s">
        <v>0</v>
      </c>
      <c r="B12" s="103" t="s">
        <v>2</v>
      </c>
      <c r="C12" s="103" t="s">
        <v>3</v>
      </c>
      <c r="D12" s="103" t="s">
        <v>4</v>
      </c>
      <c r="E12" s="103" t="s">
        <v>5</v>
      </c>
      <c r="F12" s="105" t="s">
        <v>6</v>
      </c>
      <c r="G12" s="106"/>
      <c r="H12" s="107"/>
      <c r="I12" s="103" t="s">
        <v>7</v>
      </c>
      <c r="J12" s="103" t="s">
        <v>8</v>
      </c>
    </row>
    <row r="13" spans="1:10">
      <c r="A13" s="104"/>
      <c r="B13" s="104"/>
      <c r="C13" s="104"/>
      <c r="D13" s="104"/>
      <c r="E13" s="104"/>
      <c r="F13" s="4" t="s">
        <v>9</v>
      </c>
      <c r="G13" s="4" t="s">
        <v>10</v>
      </c>
      <c r="H13" s="4" t="s">
        <v>11</v>
      </c>
      <c r="I13" s="104"/>
      <c r="J13" s="104"/>
    </row>
    <row r="14" spans="1:10">
      <c r="A14" s="5" t="s">
        <v>252</v>
      </c>
      <c r="B14" s="6">
        <v>44806.725675081019</v>
      </c>
      <c r="C14" s="5" t="s">
        <v>137</v>
      </c>
      <c r="D14" s="11"/>
      <c r="E14" s="8"/>
      <c r="F14" s="9">
        <v>2005.06</v>
      </c>
      <c r="I14" s="7" t="s">
        <v>9</v>
      </c>
      <c r="J14" s="5" t="s">
        <v>137</v>
      </c>
    </row>
    <row r="15" spans="1:10">
      <c r="A15" s="10" t="s">
        <v>15</v>
      </c>
      <c r="B15" s="3"/>
      <c r="C15" s="3"/>
      <c r="D15" s="11"/>
      <c r="E15" s="8"/>
      <c r="G15" s="9"/>
      <c r="I15" s="7"/>
      <c r="J15" s="8"/>
    </row>
    <row r="16" spans="1:10" ht="15.75">
      <c r="A16" s="12" t="s">
        <v>16</v>
      </c>
      <c r="B16" s="12" t="s">
        <v>17</v>
      </c>
      <c r="C16" s="12" t="s">
        <v>18</v>
      </c>
      <c r="D16" s="20">
        <v>111734593</v>
      </c>
      <c r="E16" s="21">
        <v>111734741</v>
      </c>
      <c r="H16" s="9"/>
      <c r="I16" s="7"/>
      <c r="J16" s="8"/>
    </row>
    <row r="17" spans="1:10">
      <c r="A17" s="5"/>
      <c r="B17" s="6"/>
      <c r="C17" s="5"/>
      <c r="D17" s="11"/>
      <c r="E17" s="8"/>
      <c r="H17" s="9"/>
      <c r="I17" s="7"/>
      <c r="J17" s="8"/>
    </row>
    <row r="18" spans="1:10">
      <c r="A18" s="5"/>
      <c r="B18" s="6"/>
      <c r="C18" s="5"/>
      <c r="D18" s="11"/>
      <c r="E18" s="8"/>
      <c r="H18" s="9"/>
      <c r="I18" s="7"/>
      <c r="J18" s="8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159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3" t="s">
        <v>0</v>
      </c>
      <c r="B21" s="103" t="s">
        <v>2</v>
      </c>
      <c r="C21" s="103" t="s">
        <v>3</v>
      </c>
      <c r="D21" s="103" t="s">
        <v>4</v>
      </c>
      <c r="E21" s="103" t="s">
        <v>5</v>
      </c>
      <c r="F21" s="105" t="s">
        <v>6</v>
      </c>
      <c r="G21" s="106"/>
      <c r="H21" s="107"/>
      <c r="I21" s="103" t="s">
        <v>7</v>
      </c>
      <c r="J21" s="103" t="s">
        <v>8</v>
      </c>
    </row>
    <row r="22" spans="1:10">
      <c r="A22" s="104"/>
      <c r="B22" s="104"/>
      <c r="C22" s="104"/>
      <c r="D22" s="104"/>
      <c r="E22" s="104"/>
      <c r="F22" s="4" t="s">
        <v>9</v>
      </c>
      <c r="G22" s="4" t="s">
        <v>10</v>
      </c>
      <c r="H22" s="4" t="s">
        <v>11</v>
      </c>
      <c r="I22" s="104"/>
      <c r="J22" s="104"/>
    </row>
    <row r="23" spans="1:10">
      <c r="A23" s="5" t="s">
        <v>253</v>
      </c>
      <c r="B23" s="6">
        <v>44807.54854520833</v>
      </c>
      <c r="C23" s="5" t="s">
        <v>137</v>
      </c>
      <c r="D23" s="11"/>
      <c r="E23" s="8"/>
      <c r="F23" s="9">
        <v>1539.87</v>
      </c>
      <c r="I23" s="7" t="s">
        <v>9</v>
      </c>
      <c r="J23" s="5" t="s">
        <v>137</v>
      </c>
    </row>
    <row r="24" spans="1:10">
      <c r="A24" s="10" t="s">
        <v>15</v>
      </c>
      <c r="B24" s="3"/>
      <c r="C24" s="3"/>
      <c r="D24" s="11"/>
      <c r="E24" s="8"/>
      <c r="G24" s="9"/>
      <c r="I24" s="7"/>
      <c r="J24" s="8"/>
    </row>
    <row r="25" spans="1:10" ht="15.75">
      <c r="A25" s="12" t="s">
        <v>16</v>
      </c>
      <c r="B25" s="12" t="s">
        <v>17</v>
      </c>
      <c r="C25" s="12" t="s">
        <v>18</v>
      </c>
      <c r="D25" s="20">
        <v>111764762</v>
      </c>
      <c r="E25" s="21">
        <v>111764937</v>
      </c>
      <c r="H25" s="9"/>
      <c r="I25" s="7"/>
      <c r="J25" s="8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260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27" t="s">
        <v>0</v>
      </c>
      <c r="B30" s="27" t="s">
        <v>2</v>
      </c>
      <c r="C30" s="27" t="s">
        <v>3</v>
      </c>
      <c r="D30" s="27" t="s">
        <v>4</v>
      </c>
      <c r="E30" s="27" t="s">
        <v>5</v>
      </c>
      <c r="F30" s="29" t="s">
        <v>6</v>
      </c>
      <c r="G30" s="30"/>
      <c r="H30" s="31"/>
      <c r="I30" s="27" t="s">
        <v>7</v>
      </c>
      <c r="J30" s="27" t="s">
        <v>8</v>
      </c>
    </row>
    <row r="31" spans="1:10">
      <c r="A31" s="28"/>
      <c r="B31" s="28"/>
      <c r="C31" s="28"/>
      <c r="D31" s="28"/>
      <c r="E31" s="28"/>
      <c r="F31" s="4" t="s">
        <v>9</v>
      </c>
      <c r="G31" s="4" t="s">
        <v>10</v>
      </c>
      <c r="H31" s="4" t="s">
        <v>11</v>
      </c>
      <c r="I31" s="28"/>
      <c r="J31" s="28"/>
    </row>
    <row r="32" spans="1:10">
      <c r="A32" s="5" t="s">
        <v>302</v>
      </c>
      <c r="B32" s="6">
        <v>44809.716337557868</v>
      </c>
      <c r="C32" s="5" t="s">
        <v>137</v>
      </c>
      <c r="D32" s="11"/>
      <c r="E32" s="8"/>
      <c r="F32" s="9">
        <v>1342.8</v>
      </c>
      <c r="I32" s="7" t="s">
        <v>9</v>
      </c>
      <c r="J32" s="5" t="s">
        <v>137</v>
      </c>
    </row>
    <row r="33" spans="1:10">
      <c r="A33" s="10" t="s">
        <v>15</v>
      </c>
      <c r="B33" s="3"/>
      <c r="C33" s="3"/>
      <c r="D33" s="11"/>
      <c r="E33" s="8"/>
      <c r="H33" s="9"/>
      <c r="I33" s="7"/>
      <c r="J33" s="5"/>
    </row>
    <row r="34" spans="1:10" ht="15.75">
      <c r="A34" s="12" t="s">
        <v>16</v>
      </c>
      <c r="B34" s="12" t="s">
        <v>17</v>
      </c>
      <c r="C34" s="12" t="s">
        <v>18</v>
      </c>
      <c r="D34" s="20">
        <v>111766503</v>
      </c>
      <c r="E34" s="21">
        <v>111766690</v>
      </c>
      <c r="H34" s="9"/>
      <c r="I34" s="7"/>
      <c r="J34" s="5"/>
    </row>
    <row r="37" spans="1:10">
      <c r="A37" s="1" t="s">
        <v>0</v>
      </c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3" t="s">
        <v>312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03" t="s">
        <v>0</v>
      </c>
      <c r="B39" s="103" t="s">
        <v>2</v>
      </c>
      <c r="C39" s="103" t="s">
        <v>3</v>
      </c>
      <c r="D39" s="103" t="s">
        <v>4</v>
      </c>
      <c r="E39" s="103" t="s">
        <v>5</v>
      </c>
      <c r="F39" s="105" t="s">
        <v>6</v>
      </c>
      <c r="G39" s="106"/>
      <c r="H39" s="107"/>
      <c r="I39" s="103" t="s">
        <v>7</v>
      </c>
      <c r="J39" s="103" t="s">
        <v>8</v>
      </c>
    </row>
    <row r="40" spans="1:10">
      <c r="A40" s="104"/>
      <c r="B40" s="104"/>
      <c r="C40" s="104"/>
      <c r="D40" s="104"/>
      <c r="E40" s="104"/>
      <c r="F40" s="46" t="s">
        <v>9</v>
      </c>
      <c r="G40" s="46" t="s">
        <v>10</v>
      </c>
      <c r="H40" s="46" t="s">
        <v>11</v>
      </c>
      <c r="I40" s="104"/>
      <c r="J40" s="104"/>
    </row>
    <row r="41" spans="1:10">
      <c r="A41" s="5" t="s">
        <v>344</v>
      </c>
      <c r="B41" s="6">
        <v>44810.722683182874</v>
      </c>
      <c r="C41" s="5" t="s">
        <v>137</v>
      </c>
      <c r="D41" s="11"/>
      <c r="E41" s="8"/>
      <c r="F41" s="9">
        <v>748</v>
      </c>
      <c r="I41" s="7" t="s">
        <v>9</v>
      </c>
      <c r="J41" s="5" t="s">
        <v>137</v>
      </c>
    </row>
    <row r="42" spans="1:10">
      <c r="A42" s="10" t="s">
        <v>15</v>
      </c>
      <c r="B42" s="3"/>
      <c r="C42" s="3"/>
      <c r="D42" s="11"/>
      <c r="E42" s="8"/>
      <c r="F42" s="9"/>
      <c r="I42" s="7"/>
      <c r="J42" s="5"/>
    </row>
    <row r="43" spans="1:10" ht="15.75">
      <c r="A43" s="12" t="s">
        <v>16</v>
      </c>
      <c r="B43" s="12" t="s">
        <v>17</v>
      </c>
      <c r="C43" s="12" t="s">
        <v>18</v>
      </c>
      <c r="D43" s="20">
        <v>111768175</v>
      </c>
      <c r="E43" s="21">
        <v>111768338</v>
      </c>
      <c r="F43" s="9"/>
      <c r="I43" s="7"/>
      <c r="J43" s="5"/>
    </row>
    <row r="46" spans="1:10">
      <c r="A46" s="1" t="s">
        <v>0</v>
      </c>
      <c r="B46" s="2"/>
      <c r="C46" s="2"/>
      <c r="D46" s="2"/>
      <c r="E46" s="2"/>
      <c r="F46" s="2"/>
      <c r="G46" s="2"/>
      <c r="H46" s="2"/>
      <c r="I46" s="2"/>
      <c r="J46" s="2"/>
    </row>
    <row r="47" spans="1:10">
      <c r="A47" s="3" t="s">
        <v>357</v>
      </c>
      <c r="B47" s="2"/>
      <c r="C47" s="2"/>
      <c r="D47" s="2"/>
      <c r="E47" s="2"/>
      <c r="F47" s="2"/>
      <c r="G47" s="2"/>
      <c r="H47" s="2"/>
      <c r="I47" s="2"/>
      <c r="J47" s="2"/>
    </row>
    <row r="48" spans="1:10">
      <c r="A48" s="103" t="s">
        <v>0</v>
      </c>
      <c r="B48" s="103" t="s">
        <v>2</v>
      </c>
      <c r="C48" s="103" t="s">
        <v>3</v>
      </c>
      <c r="D48" s="103" t="s">
        <v>4</v>
      </c>
      <c r="E48" s="103" t="s">
        <v>5</v>
      </c>
      <c r="F48" s="105" t="s">
        <v>6</v>
      </c>
      <c r="G48" s="106"/>
      <c r="H48" s="107"/>
      <c r="I48" s="103" t="s">
        <v>7</v>
      </c>
      <c r="J48" s="103" t="s">
        <v>8</v>
      </c>
    </row>
    <row r="49" spans="1:10">
      <c r="A49" s="104"/>
      <c r="B49" s="104"/>
      <c r="C49" s="104"/>
      <c r="D49" s="104"/>
      <c r="E49" s="104"/>
      <c r="F49" s="46" t="s">
        <v>9</v>
      </c>
      <c r="G49" s="46" t="s">
        <v>10</v>
      </c>
      <c r="H49" s="46" t="s">
        <v>11</v>
      </c>
      <c r="I49" s="104"/>
      <c r="J49" s="104"/>
    </row>
    <row r="50" spans="1:10">
      <c r="A50" s="5" t="s">
        <v>390</v>
      </c>
      <c r="B50" s="6">
        <v>44811.719541539351</v>
      </c>
      <c r="C50" s="5" t="s">
        <v>137</v>
      </c>
      <c r="D50" s="11"/>
      <c r="E50" s="8"/>
      <c r="F50" s="9">
        <v>3277.76</v>
      </c>
      <c r="I50" s="7" t="s">
        <v>9</v>
      </c>
      <c r="J50" s="5" t="s">
        <v>137</v>
      </c>
    </row>
    <row r="51" spans="1:10">
      <c r="A51" s="10" t="s">
        <v>15</v>
      </c>
      <c r="B51" s="3"/>
      <c r="C51" s="3"/>
      <c r="D51" s="11"/>
      <c r="E51" s="8"/>
      <c r="H51" s="9"/>
      <c r="I51" s="7"/>
      <c r="J51" s="8"/>
    </row>
    <row r="52" spans="1:10" ht="15.75">
      <c r="A52" s="12" t="s">
        <v>16</v>
      </c>
      <c r="B52" s="12" t="s">
        <v>17</v>
      </c>
      <c r="C52" s="12" t="s">
        <v>18</v>
      </c>
      <c r="D52" s="20">
        <v>111784093</v>
      </c>
      <c r="E52" s="21">
        <v>111784127</v>
      </c>
      <c r="H52" s="9"/>
      <c r="I52" s="7"/>
      <c r="J52" s="8"/>
    </row>
    <row r="55" spans="1:10">
      <c r="A55" s="1" t="s">
        <v>0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3" t="s">
        <v>399</v>
      </c>
      <c r="B56" s="2"/>
      <c r="C56" s="2"/>
      <c r="D56" s="2"/>
      <c r="E56" s="2"/>
      <c r="F56" s="2"/>
      <c r="G56" s="2"/>
      <c r="H56" s="2"/>
      <c r="I56" s="2"/>
      <c r="J56" s="2"/>
    </row>
    <row r="57" spans="1:10">
      <c r="A57" s="103" t="s">
        <v>0</v>
      </c>
      <c r="B57" s="103" t="s">
        <v>2</v>
      </c>
      <c r="C57" s="103" t="s">
        <v>3</v>
      </c>
      <c r="D57" s="103" t="s">
        <v>4</v>
      </c>
      <c r="E57" s="103" t="s">
        <v>5</v>
      </c>
      <c r="F57" s="105" t="s">
        <v>6</v>
      </c>
      <c r="G57" s="106"/>
      <c r="H57" s="107"/>
      <c r="I57" s="103" t="s">
        <v>7</v>
      </c>
      <c r="J57" s="103" t="s">
        <v>8</v>
      </c>
    </row>
    <row r="58" spans="1:10">
      <c r="A58" s="104"/>
      <c r="B58" s="104"/>
      <c r="C58" s="104"/>
      <c r="D58" s="104"/>
      <c r="E58" s="104"/>
      <c r="F58" s="46" t="s">
        <v>9</v>
      </c>
      <c r="G58" s="46" t="s">
        <v>10</v>
      </c>
      <c r="H58" s="46" t="s">
        <v>11</v>
      </c>
      <c r="I58" s="104"/>
      <c r="J58" s="104"/>
    </row>
    <row r="59" spans="1:10">
      <c r="A59" s="5" t="s">
        <v>430</v>
      </c>
      <c r="B59" s="6">
        <v>44812.728256435184</v>
      </c>
      <c r="C59" s="5" t="s">
        <v>137</v>
      </c>
      <c r="D59" s="11"/>
      <c r="E59" s="8"/>
      <c r="F59" s="9">
        <v>4243.4399999999996</v>
      </c>
      <c r="I59" s="7" t="s">
        <v>9</v>
      </c>
      <c r="J59" s="5" t="s">
        <v>137</v>
      </c>
    </row>
    <row r="60" spans="1:10">
      <c r="A60" s="10" t="s">
        <v>15</v>
      </c>
      <c r="B60" s="3"/>
      <c r="C60" s="3"/>
      <c r="D60" s="11"/>
      <c r="E60" s="8"/>
      <c r="H60" s="9"/>
      <c r="I60" s="7"/>
      <c r="J60" s="5"/>
    </row>
    <row r="61" spans="1:10" ht="15.75">
      <c r="A61" s="12" t="s">
        <v>16</v>
      </c>
      <c r="B61" s="12" t="s">
        <v>17</v>
      </c>
      <c r="C61" s="12" t="s">
        <v>18</v>
      </c>
      <c r="D61" s="20">
        <v>111794581</v>
      </c>
      <c r="E61" s="21">
        <v>111794688</v>
      </c>
      <c r="H61" s="9"/>
      <c r="I61" s="7"/>
      <c r="J61" s="5"/>
    </row>
    <row r="64" spans="1:10">
      <c r="A64" s="1" t="s">
        <v>0</v>
      </c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3" t="s">
        <v>441</v>
      </c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103" t="s">
        <v>0</v>
      </c>
      <c r="B66" s="103" t="s">
        <v>2</v>
      </c>
      <c r="C66" s="103" t="s">
        <v>3</v>
      </c>
      <c r="D66" s="103" t="s">
        <v>4</v>
      </c>
      <c r="E66" s="103" t="s">
        <v>5</v>
      </c>
      <c r="F66" s="105" t="s">
        <v>6</v>
      </c>
      <c r="G66" s="106"/>
      <c r="H66" s="107"/>
      <c r="I66" s="103" t="s">
        <v>7</v>
      </c>
      <c r="J66" s="103" t="s">
        <v>8</v>
      </c>
    </row>
    <row r="67" spans="1:10">
      <c r="A67" s="104"/>
      <c r="B67" s="104"/>
      <c r="C67" s="104"/>
      <c r="D67" s="104"/>
      <c r="E67" s="104"/>
      <c r="F67" s="46" t="s">
        <v>9</v>
      </c>
      <c r="G67" s="46" t="s">
        <v>10</v>
      </c>
      <c r="H67" s="46" t="s">
        <v>11</v>
      </c>
      <c r="I67" s="104"/>
      <c r="J67" s="104"/>
    </row>
    <row r="68" spans="1:10">
      <c r="A68" s="5" t="s">
        <v>494</v>
      </c>
      <c r="B68" s="6">
        <v>44813.738043900463</v>
      </c>
      <c r="C68" s="5" t="s">
        <v>137</v>
      </c>
      <c r="D68" s="11"/>
      <c r="E68" s="8"/>
      <c r="F68" s="9">
        <v>3353.66</v>
      </c>
      <c r="I68" s="7" t="s">
        <v>9</v>
      </c>
      <c r="J68" s="5" t="s">
        <v>137</v>
      </c>
    </row>
    <row r="69" spans="1:10">
      <c r="A69" s="10" t="s">
        <v>15</v>
      </c>
      <c r="B69" s="3"/>
      <c r="C69" s="3"/>
      <c r="D69" s="11"/>
      <c r="E69" s="8"/>
      <c r="F69" s="9"/>
      <c r="I69" s="7"/>
      <c r="J69" s="8"/>
    </row>
    <row r="70" spans="1:10" ht="15.75">
      <c r="A70" s="12" t="s">
        <v>16</v>
      </c>
      <c r="B70" s="12" t="s">
        <v>17</v>
      </c>
      <c r="C70" s="12" t="s">
        <v>18</v>
      </c>
      <c r="D70" s="20">
        <v>111794584</v>
      </c>
      <c r="E70" s="21">
        <v>111794689</v>
      </c>
      <c r="F70" s="9"/>
      <c r="I70" s="7"/>
      <c r="J70" s="8"/>
    </row>
    <row r="71" spans="1:10">
      <c r="A71" s="5"/>
      <c r="B71" s="6"/>
      <c r="C71" s="5"/>
      <c r="D71" s="11"/>
      <c r="E71" s="8"/>
      <c r="F71" s="9"/>
      <c r="I71" s="7"/>
      <c r="J71" s="8"/>
    </row>
    <row r="72" spans="1:10">
      <c r="A72" s="5"/>
      <c r="B72" s="6"/>
      <c r="C72" s="5"/>
      <c r="D72" s="11"/>
      <c r="E72" s="8"/>
      <c r="F72" s="9"/>
      <c r="I72" s="7"/>
      <c r="J72" s="8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437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3" t="s">
        <v>0</v>
      </c>
      <c r="B75" s="103" t="s">
        <v>2</v>
      </c>
      <c r="C75" s="103" t="s">
        <v>3</v>
      </c>
      <c r="D75" s="103" t="s">
        <v>4</v>
      </c>
      <c r="E75" s="103" t="s">
        <v>5</v>
      </c>
      <c r="F75" s="105" t="s">
        <v>6</v>
      </c>
      <c r="G75" s="106"/>
      <c r="H75" s="107"/>
      <c r="I75" s="103" t="s">
        <v>7</v>
      </c>
      <c r="J75" s="103" t="s">
        <v>8</v>
      </c>
    </row>
    <row r="76" spans="1:10">
      <c r="A76" s="104"/>
      <c r="B76" s="104"/>
      <c r="C76" s="104"/>
      <c r="D76" s="104"/>
      <c r="E76" s="104"/>
      <c r="F76" s="46" t="s">
        <v>9</v>
      </c>
      <c r="G76" s="46" t="s">
        <v>10</v>
      </c>
      <c r="H76" s="46" t="s">
        <v>11</v>
      </c>
      <c r="I76" s="104"/>
      <c r="J76" s="104"/>
    </row>
    <row r="77" spans="1:10">
      <c r="A77" s="5" t="s">
        <v>495</v>
      </c>
      <c r="B77" s="6">
        <v>44814.529236469905</v>
      </c>
      <c r="C77" s="5" t="s">
        <v>137</v>
      </c>
      <c r="D77" s="11"/>
      <c r="E77" s="8"/>
      <c r="F77" s="9">
        <v>3329.2</v>
      </c>
      <c r="I77" s="7" t="s">
        <v>9</v>
      </c>
      <c r="J77" s="5" t="s">
        <v>137</v>
      </c>
    </row>
    <row r="78" spans="1:10">
      <c r="A78" s="10" t="s">
        <v>15</v>
      </c>
      <c r="B78" s="3"/>
      <c r="C78" s="3"/>
      <c r="D78" s="11"/>
      <c r="E78" s="8"/>
      <c r="H78" s="9"/>
      <c r="I78" s="5"/>
      <c r="J78" s="5"/>
    </row>
    <row r="79" spans="1:10" ht="15.75">
      <c r="A79" s="12" t="s">
        <v>16</v>
      </c>
      <c r="B79" s="12" t="s">
        <v>17</v>
      </c>
      <c r="C79" s="12" t="s">
        <v>18</v>
      </c>
      <c r="D79" s="20">
        <v>111802981</v>
      </c>
      <c r="E79" s="21">
        <v>111803144</v>
      </c>
      <c r="H79" s="9"/>
      <c r="I79" s="5"/>
      <c r="J79" s="5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504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103" t="s">
        <v>0</v>
      </c>
      <c r="B84" s="103" t="s">
        <v>2</v>
      </c>
      <c r="C84" s="103" t="s">
        <v>3</v>
      </c>
      <c r="D84" s="103" t="s">
        <v>4</v>
      </c>
      <c r="E84" s="103" t="s">
        <v>5</v>
      </c>
      <c r="F84" s="105" t="s">
        <v>6</v>
      </c>
      <c r="G84" s="106"/>
      <c r="H84" s="107"/>
      <c r="I84" s="103" t="s">
        <v>7</v>
      </c>
      <c r="J84" s="103" t="s">
        <v>8</v>
      </c>
    </row>
    <row r="85" spans="1:10">
      <c r="A85" s="104"/>
      <c r="B85" s="104"/>
      <c r="C85" s="104"/>
      <c r="D85" s="104"/>
      <c r="E85" s="104"/>
      <c r="F85" s="46" t="s">
        <v>9</v>
      </c>
      <c r="G85" s="46" t="s">
        <v>10</v>
      </c>
      <c r="H85" s="46" t="s">
        <v>11</v>
      </c>
      <c r="I85" s="104"/>
      <c r="J85" s="104"/>
    </row>
    <row r="86" spans="1:10">
      <c r="A86" s="5" t="s">
        <v>536</v>
      </c>
      <c r="B86" s="6">
        <v>44816.794165173611</v>
      </c>
      <c r="C86" s="5" t="s">
        <v>137</v>
      </c>
      <c r="D86" s="11"/>
      <c r="E86" s="8"/>
      <c r="F86" s="9">
        <v>3420.55</v>
      </c>
      <c r="I86" s="7" t="s">
        <v>9</v>
      </c>
      <c r="J86" s="5" t="s">
        <v>137</v>
      </c>
    </row>
    <row r="87" spans="1:10">
      <c r="A87" s="10" t="s">
        <v>15</v>
      </c>
      <c r="B87" s="3"/>
      <c r="C87" s="3"/>
      <c r="D87" s="11"/>
      <c r="E87" s="8"/>
      <c r="H87" s="9"/>
      <c r="I87" s="7"/>
      <c r="J87" s="8"/>
    </row>
    <row r="88" spans="1:10" ht="15.75">
      <c r="A88" s="12" t="s">
        <v>16</v>
      </c>
      <c r="B88" s="12" t="s">
        <v>17</v>
      </c>
      <c r="C88" s="12" t="s">
        <v>18</v>
      </c>
      <c r="D88" s="20">
        <v>111806227</v>
      </c>
      <c r="E88" s="21">
        <v>111806332</v>
      </c>
      <c r="H88" s="9"/>
      <c r="I88" s="7"/>
      <c r="J88" s="8"/>
    </row>
    <row r="91" spans="1:10">
      <c r="A91" s="1" t="s">
        <v>0</v>
      </c>
      <c r="B91" s="2"/>
      <c r="C91" s="2"/>
      <c r="D91" s="2"/>
      <c r="E91" s="2"/>
      <c r="F91" s="2"/>
      <c r="G91" s="2"/>
      <c r="H91" s="2"/>
      <c r="I91" s="2"/>
      <c r="J91" s="2"/>
    </row>
    <row r="92" spans="1:10">
      <c r="A92" s="3" t="s">
        <v>542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103" t="s">
        <v>0</v>
      </c>
      <c r="B93" s="103" t="s">
        <v>2</v>
      </c>
      <c r="C93" s="103" t="s">
        <v>3</v>
      </c>
      <c r="D93" s="103" t="s">
        <v>4</v>
      </c>
      <c r="E93" s="103" t="s">
        <v>5</v>
      </c>
      <c r="F93" s="105" t="s">
        <v>6</v>
      </c>
      <c r="G93" s="106"/>
      <c r="H93" s="107"/>
      <c r="I93" s="103" t="s">
        <v>7</v>
      </c>
      <c r="J93" s="103" t="s">
        <v>8</v>
      </c>
    </row>
    <row r="94" spans="1:10">
      <c r="A94" s="104"/>
      <c r="B94" s="104"/>
      <c r="C94" s="104"/>
      <c r="D94" s="104"/>
      <c r="E94" s="104"/>
      <c r="F94" s="46" t="s">
        <v>9</v>
      </c>
      <c r="G94" s="46" t="s">
        <v>10</v>
      </c>
      <c r="H94" s="46" t="s">
        <v>11</v>
      </c>
      <c r="I94" s="104"/>
      <c r="J94" s="104"/>
    </row>
    <row r="95" spans="1:10">
      <c r="A95" s="5" t="s">
        <v>570</v>
      </c>
      <c r="B95" s="6">
        <v>44817.7948415625</v>
      </c>
      <c r="C95" s="5" t="s">
        <v>137</v>
      </c>
      <c r="D95" s="11"/>
      <c r="E95" s="8"/>
      <c r="F95" s="9">
        <v>2634.35</v>
      </c>
      <c r="I95" s="7" t="s">
        <v>9</v>
      </c>
      <c r="J95" s="5" t="s">
        <v>137</v>
      </c>
    </row>
    <row r="96" spans="1:10">
      <c r="A96" s="10" t="s">
        <v>15</v>
      </c>
      <c r="B96" s="3"/>
      <c r="C96" s="3"/>
      <c r="D96" s="11"/>
      <c r="E96" s="8"/>
      <c r="H96" s="9"/>
      <c r="I96" s="5"/>
      <c r="J96" s="5"/>
    </row>
    <row r="97" spans="1:10" ht="15.75">
      <c r="A97" s="12" t="s">
        <v>16</v>
      </c>
      <c r="B97" s="12" t="s">
        <v>17</v>
      </c>
      <c r="C97" s="12" t="s">
        <v>18</v>
      </c>
      <c r="D97" s="20">
        <v>111808256</v>
      </c>
      <c r="E97" s="21">
        <v>111808340</v>
      </c>
      <c r="H97" s="9"/>
      <c r="I97" s="5"/>
      <c r="J97" s="5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573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600</v>
      </c>
      <c r="B104" s="6">
        <v>44818.794157268516</v>
      </c>
      <c r="C104" s="5" t="s">
        <v>137</v>
      </c>
      <c r="D104" s="11"/>
      <c r="E104" s="8"/>
      <c r="F104" s="9">
        <v>2215.11</v>
      </c>
      <c r="I104" s="7" t="s">
        <v>9</v>
      </c>
      <c r="J104" s="5" t="s">
        <v>137</v>
      </c>
    </row>
    <row r="105" spans="1:10">
      <c r="A105" s="10" t="s">
        <v>15</v>
      </c>
      <c r="B105" s="3"/>
      <c r="C105" s="3"/>
      <c r="D105" s="11"/>
      <c r="E105" s="8"/>
      <c r="H105" s="9"/>
      <c r="I105" s="7"/>
      <c r="J105" s="5"/>
    </row>
    <row r="106" spans="1:10" ht="15.75">
      <c r="A106" s="12" t="s">
        <v>16</v>
      </c>
      <c r="B106" s="12" t="s">
        <v>17</v>
      </c>
      <c r="C106" s="12" t="s">
        <v>18</v>
      </c>
      <c r="D106" s="20">
        <v>111821511</v>
      </c>
      <c r="E106" s="21">
        <v>111822404</v>
      </c>
      <c r="H106" s="9"/>
      <c r="I106" s="7"/>
      <c r="J106" s="5"/>
    </row>
    <row r="109" spans="1:10">
      <c r="A109" s="1" t="s">
        <v>0</v>
      </c>
      <c r="B109" s="2"/>
      <c r="C109" s="2"/>
      <c r="D109" s="2"/>
      <c r="E109" s="2"/>
      <c r="F109" s="2"/>
      <c r="G109" s="2"/>
      <c r="H109" s="2"/>
      <c r="I109" s="2"/>
      <c r="J109" s="2"/>
    </row>
    <row r="110" spans="1:10">
      <c r="A110" s="3" t="s">
        <v>606</v>
      </c>
      <c r="B110" s="2"/>
      <c r="C110" s="2"/>
      <c r="D110" s="2"/>
      <c r="E110" s="2"/>
      <c r="F110" s="2"/>
      <c r="G110" s="2"/>
      <c r="H110" s="2"/>
      <c r="I110" s="2"/>
      <c r="J110" s="2"/>
    </row>
    <row r="111" spans="1:10">
      <c r="A111" s="103" t="s">
        <v>0</v>
      </c>
      <c r="B111" s="103" t="s">
        <v>2</v>
      </c>
      <c r="C111" s="103" t="s">
        <v>3</v>
      </c>
      <c r="D111" s="103" t="s">
        <v>4</v>
      </c>
      <c r="E111" s="103" t="s">
        <v>5</v>
      </c>
      <c r="F111" s="105" t="s">
        <v>6</v>
      </c>
      <c r="G111" s="106"/>
      <c r="H111" s="107"/>
      <c r="I111" s="103" t="s">
        <v>7</v>
      </c>
      <c r="J111" s="103" t="s">
        <v>8</v>
      </c>
    </row>
    <row r="112" spans="1:10">
      <c r="A112" s="104"/>
      <c r="B112" s="104"/>
      <c r="C112" s="104"/>
      <c r="D112" s="104"/>
      <c r="E112" s="104"/>
      <c r="F112" s="46" t="s">
        <v>9</v>
      </c>
      <c r="G112" s="46" t="s">
        <v>10</v>
      </c>
      <c r="H112" s="46" t="s">
        <v>11</v>
      </c>
      <c r="I112" s="104"/>
      <c r="J112" s="104"/>
    </row>
    <row r="113" spans="1:10">
      <c r="A113" s="5" t="s">
        <v>636</v>
      </c>
      <c r="B113" s="6">
        <v>44819.793150046295</v>
      </c>
      <c r="C113" s="5" t="s">
        <v>137</v>
      </c>
      <c r="D113" s="11"/>
      <c r="E113" s="8"/>
      <c r="F113" s="9">
        <v>3425.57</v>
      </c>
      <c r="I113" s="7" t="s">
        <v>9</v>
      </c>
      <c r="J113" s="5" t="s">
        <v>137</v>
      </c>
    </row>
    <row r="114" spans="1:10">
      <c r="A114" s="10" t="s">
        <v>15</v>
      </c>
      <c r="B114" s="3"/>
      <c r="C114" s="3"/>
      <c r="D114" s="11"/>
      <c r="E114" s="8"/>
      <c r="F114" s="62"/>
      <c r="H114" s="9"/>
      <c r="I114" s="7"/>
      <c r="J114" s="8"/>
    </row>
    <row r="115" spans="1:10" ht="15.75">
      <c r="A115" s="12" t="s">
        <v>16</v>
      </c>
      <c r="B115" s="12" t="s">
        <v>17</v>
      </c>
      <c r="C115" s="12" t="s">
        <v>18</v>
      </c>
      <c r="D115" s="20">
        <v>111833497</v>
      </c>
      <c r="E115" s="21">
        <v>111833661</v>
      </c>
      <c r="H115" s="9"/>
      <c r="I115" s="7"/>
      <c r="J115" s="8"/>
    </row>
    <row r="118" spans="1:10">
      <c r="A118" s="1" t="s">
        <v>0</v>
      </c>
      <c r="B118" s="2"/>
      <c r="C118" s="2"/>
      <c r="D118" s="2"/>
      <c r="E118" s="2"/>
      <c r="F118" s="2"/>
      <c r="G118" s="2"/>
      <c r="H118" s="2"/>
      <c r="I118" s="2"/>
      <c r="J118" s="2"/>
    </row>
    <row r="119" spans="1:10">
      <c r="A119" s="3" t="s">
        <v>650</v>
      </c>
      <c r="B119" s="2"/>
      <c r="C119" s="2"/>
      <c r="D119" s="2"/>
      <c r="E119" s="2"/>
      <c r="F119" s="2"/>
      <c r="G119" s="2"/>
      <c r="H119" s="2"/>
      <c r="I119" s="2"/>
      <c r="J119" s="2"/>
    </row>
    <row r="120" spans="1:10">
      <c r="A120" s="103" t="s">
        <v>0</v>
      </c>
      <c r="B120" s="103" t="s">
        <v>2</v>
      </c>
      <c r="C120" s="103" t="s">
        <v>3</v>
      </c>
      <c r="D120" s="103" t="s">
        <v>4</v>
      </c>
      <c r="E120" s="103" t="s">
        <v>5</v>
      </c>
      <c r="F120" s="105" t="s">
        <v>6</v>
      </c>
      <c r="G120" s="106"/>
      <c r="H120" s="107"/>
      <c r="I120" s="103" t="s">
        <v>7</v>
      </c>
      <c r="J120" s="103" t="s">
        <v>8</v>
      </c>
    </row>
    <row r="121" spans="1:10">
      <c r="A121" s="104"/>
      <c r="B121" s="104"/>
      <c r="C121" s="104"/>
      <c r="D121" s="104"/>
      <c r="E121" s="104"/>
      <c r="F121" s="46" t="s">
        <v>9</v>
      </c>
      <c r="G121" s="46" t="s">
        <v>10</v>
      </c>
      <c r="H121" s="46" t="s">
        <v>11</v>
      </c>
      <c r="I121" s="104"/>
      <c r="J121" s="104"/>
    </row>
    <row r="122" spans="1:10">
      <c r="A122" s="5" t="s">
        <v>699</v>
      </c>
      <c r="B122" s="6">
        <v>44820.791738055559</v>
      </c>
      <c r="C122" s="5" t="s">
        <v>137</v>
      </c>
      <c r="D122" s="11"/>
      <c r="E122" s="8"/>
      <c r="F122" s="9">
        <v>2944.27</v>
      </c>
      <c r="I122" s="7" t="s">
        <v>9</v>
      </c>
      <c r="J122" s="5" t="s">
        <v>137</v>
      </c>
    </row>
    <row r="123" spans="1:10">
      <c r="A123" s="10" t="s">
        <v>15</v>
      </c>
      <c r="B123" s="3"/>
      <c r="C123" s="3"/>
      <c r="D123" s="11"/>
      <c r="E123" s="8"/>
      <c r="H123" s="9"/>
      <c r="I123" s="7"/>
      <c r="J123" s="8"/>
    </row>
    <row r="124" spans="1:10" ht="15.75">
      <c r="A124" s="12" t="s">
        <v>16</v>
      </c>
      <c r="B124" s="12" t="s">
        <v>17</v>
      </c>
      <c r="C124" s="12" t="s">
        <v>18</v>
      </c>
      <c r="D124" s="20">
        <v>111833498</v>
      </c>
      <c r="E124" s="21">
        <v>111833662</v>
      </c>
      <c r="H124" s="9"/>
      <c r="I124" s="7"/>
      <c r="J124" s="8"/>
    </row>
    <row r="125" spans="1:10">
      <c r="A125" s="5"/>
      <c r="B125" s="6"/>
      <c r="C125" s="5"/>
      <c r="D125" s="11"/>
      <c r="E125" s="8"/>
      <c r="H125" s="9"/>
      <c r="I125" s="7"/>
      <c r="J125" s="8"/>
    </row>
    <row r="126" spans="1:10">
      <c r="A126" s="5"/>
      <c r="B126" s="6"/>
      <c r="C126" s="5"/>
      <c r="D126" s="11"/>
      <c r="E126" s="8"/>
      <c r="H126" s="9"/>
      <c r="I126" s="7"/>
      <c r="J126" s="8"/>
    </row>
    <row r="127" spans="1:10">
      <c r="A127" s="1" t="s">
        <v>0</v>
      </c>
      <c r="B127" s="2"/>
      <c r="C127" s="2"/>
      <c r="D127" s="2"/>
      <c r="E127" s="2"/>
      <c r="F127" s="2"/>
      <c r="G127" s="2"/>
      <c r="H127" s="2"/>
      <c r="I127" s="2"/>
      <c r="J127" s="2"/>
    </row>
    <row r="128" spans="1:10">
      <c r="A128" s="3" t="s">
        <v>645</v>
      </c>
      <c r="B128" s="2"/>
      <c r="C128" s="2"/>
      <c r="D128" s="2"/>
      <c r="E128" s="2"/>
      <c r="F128" s="2"/>
      <c r="G128" s="2"/>
      <c r="H128" s="2"/>
      <c r="I128" s="2"/>
      <c r="J128" s="2"/>
    </row>
    <row r="129" spans="1:10">
      <c r="A129" s="103" t="s">
        <v>0</v>
      </c>
      <c r="B129" s="103" t="s">
        <v>2</v>
      </c>
      <c r="C129" s="103" t="s">
        <v>3</v>
      </c>
      <c r="D129" s="103" t="s">
        <v>4</v>
      </c>
      <c r="E129" s="103" t="s">
        <v>5</v>
      </c>
      <c r="F129" s="105" t="s">
        <v>6</v>
      </c>
      <c r="G129" s="106"/>
      <c r="H129" s="107"/>
      <c r="I129" s="103" t="s">
        <v>7</v>
      </c>
      <c r="J129" s="103" t="s">
        <v>8</v>
      </c>
    </row>
    <row r="130" spans="1:10">
      <c r="A130" s="104"/>
      <c r="B130" s="104"/>
      <c r="C130" s="104"/>
      <c r="D130" s="104"/>
      <c r="E130" s="104"/>
      <c r="F130" s="46" t="s">
        <v>9</v>
      </c>
      <c r="G130" s="46" t="s">
        <v>10</v>
      </c>
      <c r="H130" s="46" t="s">
        <v>11</v>
      </c>
      <c r="I130" s="104"/>
      <c r="J130" s="104"/>
    </row>
    <row r="131" spans="1:10">
      <c r="A131" s="5" t="s">
        <v>700</v>
      </c>
      <c r="B131" s="6">
        <v>44821.534907199071</v>
      </c>
      <c r="C131" s="5" t="s">
        <v>137</v>
      </c>
      <c r="D131" s="11"/>
      <c r="E131" s="8"/>
      <c r="F131" s="9">
        <v>4207.78</v>
      </c>
      <c r="I131" s="7" t="s">
        <v>9</v>
      </c>
      <c r="J131" s="5" t="s">
        <v>137</v>
      </c>
    </row>
    <row r="132" spans="1:10">
      <c r="A132" s="10" t="s">
        <v>15</v>
      </c>
      <c r="B132" s="3"/>
      <c r="C132" s="3"/>
      <c r="D132" s="11"/>
      <c r="E132" s="8"/>
      <c r="H132" s="9"/>
      <c r="I132" s="7"/>
      <c r="J132" s="8"/>
    </row>
    <row r="133" spans="1:10" ht="15.75">
      <c r="A133" s="12" t="s">
        <v>16</v>
      </c>
      <c r="B133" s="12" t="s">
        <v>17</v>
      </c>
      <c r="C133" s="12" t="s">
        <v>18</v>
      </c>
      <c r="D133" s="20">
        <v>111841919</v>
      </c>
      <c r="E133" s="21">
        <v>111842106</v>
      </c>
      <c r="H133" s="9"/>
      <c r="I133" s="7"/>
      <c r="J133" s="8"/>
    </row>
    <row r="136" spans="1:10">
      <c r="A136" s="1" t="s">
        <v>0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3" t="s">
        <v>708</v>
      </c>
      <c r="B137" s="2"/>
      <c r="C137" s="2"/>
      <c r="D137" s="2"/>
      <c r="E137" s="2"/>
      <c r="F137" s="2"/>
      <c r="G137" s="2"/>
      <c r="H137" s="2"/>
      <c r="I137" s="2"/>
      <c r="J137" s="2"/>
    </row>
    <row r="138" spans="1:10">
      <c r="A138" s="103" t="s">
        <v>0</v>
      </c>
      <c r="B138" s="103" t="s">
        <v>2</v>
      </c>
      <c r="C138" s="103" t="s">
        <v>3</v>
      </c>
      <c r="D138" s="103" t="s">
        <v>4</v>
      </c>
      <c r="E138" s="103" t="s">
        <v>5</v>
      </c>
      <c r="F138" s="105" t="s">
        <v>6</v>
      </c>
      <c r="G138" s="106"/>
      <c r="H138" s="107"/>
      <c r="I138" s="103" t="s">
        <v>7</v>
      </c>
      <c r="J138" s="103" t="s">
        <v>8</v>
      </c>
    </row>
    <row r="139" spans="1:10">
      <c r="A139" s="104"/>
      <c r="B139" s="104"/>
      <c r="C139" s="104"/>
      <c r="D139" s="104"/>
      <c r="E139" s="104"/>
      <c r="F139" s="46" t="s">
        <v>9</v>
      </c>
      <c r="G139" s="46" t="s">
        <v>10</v>
      </c>
      <c r="H139" s="46" t="s">
        <v>11</v>
      </c>
      <c r="I139" s="104"/>
      <c r="J139" s="104"/>
    </row>
    <row r="140" spans="1:10">
      <c r="A140" s="5" t="s">
        <v>738</v>
      </c>
      <c r="B140" s="6">
        <v>44823.792583923612</v>
      </c>
      <c r="C140" s="5" t="s">
        <v>137</v>
      </c>
      <c r="D140" s="11"/>
      <c r="E140" s="8"/>
      <c r="F140" s="9">
        <v>3355.95</v>
      </c>
      <c r="I140" s="7" t="s">
        <v>9</v>
      </c>
      <c r="J140" s="5" t="s">
        <v>137</v>
      </c>
    </row>
    <row r="141" spans="1:10">
      <c r="A141" s="10" t="s">
        <v>15</v>
      </c>
      <c r="B141" s="3"/>
      <c r="C141" s="3"/>
      <c r="D141" s="11"/>
      <c r="E141" s="8"/>
      <c r="H141" s="9"/>
      <c r="I141" s="7"/>
      <c r="J141" s="5"/>
    </row>
    <row r="142" spans="1:10" ht="15.75">
      <c r="A142" s="12" t="s">
        <v>16</v>
      </c>
      <c r="B142" s="12" t="s">
        <v>17</v>
      </c>
      <c r="C142" s="12" t="s">
        <v>18</v>
      </c>
      <c r="D142" s="20">
        <v>111848958</v>
      </c>
      <c r="E142" s="21">
        <v>111849000</v>
      </c>
      <c r="H142" s="9"/>
      <c r="I142" s="7"/>
      <c r="J142" s="5"/>
    </row>
    <row r="145" spans="1:10">
      <c r="A145" s="1" t="s">
        <v>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3" t="s">
        <v>746</v>
      </c>
      <c r="B146" s="2"/>
      <c r="C146" s="2"/>
      <c r="D146" s="2"/>
      <c r="E146" s="2"/>
      <c r="F146" s="2"/>
      <c r="G146" s="2"/>
      <c r="H146" s="2"/>
      <c r="I146" s="2"/>
      <c r="J146" s="2"/>
    </row>
    <row r="147" spans="1:10">
      <c r="A147" s="103" t="s">
        <v>0</v>
      </c>
      <c r="B147" s="103" t="s">
        <v>2</v>
      </c>
      <c r="C147" s="103" t="s">
        <v>3</v>
      </c>
      <c r="D147" s="103" t="s">
        <v>4</v>
      </c>
      <c r="E147" s="103" t="s">
        <v>5</v>
      </c>
      <c r="F147" s="105" t="s">
        <v>6</v>
      </c>
      <c r="G147" s="106"/>
      <c r="H147" s="107"/>
      <c r="I147" s="103" t="s">
        <v>7</v>
      </c>
      <c r="J147" s="103" t="s">
        <v>8</v>
      </c>
    </row>
    <row r="148" spans="1:10">
      <c r="A148" s="104"/>
      <c r="B148" s="104"/>
      <c r="C148" s="104"/>
      <c r="D148" s="104"/>
      <c r="E148" s="104"/>
      <c r="F148" s="46" t="s">
        <v>9</v>
      </c>
      <c r="G148" s="46" t="s">
        <v>10</v>
      </c>
      <c r="H148" s="46" t="s">
        <v>11</v>
      </c>
      <c r="I148" s="104"/>
      <c r="J148" s="104"/>
    </row>
    <row r="149" spans="1:10">
      <c r="A149" s="5" t="s">
        <v>776</v>
      </c>
      <c r="B149" s="6">
        <v>44824.792557233799</v>
      </c>
      <c r="C149" s="5" t="s">
        <v>137</v>
      </c>
      <c r="D149" s="11"/>
      <c r="E149" s="8"/>
      <c r="F149" s="9">
        <v>3862.3</v>
      </c>
      <c r="I149" s="7" t="s">
        <v>9</v>
      </c>
      <c r="J149" s="5" t="s">
        <v>137</v>
      </c>
    </row>
    <row r="150" spans="1:10">
      <c r="A150" s="10" t="s">
        <v>15</v>
      </c>
      <c r="B150" s="3"/>
      <c r="C150" s="3"/>
      <c r="D150" s="11"/>
      <c r="E150" s="8"/>
      <c r="H150" s="9"/>
      <c r="I150" s="7"/>
      <c r="J150" s="5"/>
    </row>
    <row r="151" spans="1:10" ht="15.75">
      <c r="A151" s="12" t="s">
        <v>16</v>
      </c>
      <c r="B151" s="12" t="s">
        <v>17</v>
      </c>
      <c r="C151" s="12" t="s">
        <v>18</v>
      </c>
      <c r="D151" s="20">
        <v>111856731</v>
      </c>
      <c r="E151" s="21">
        <v>111856936</v>
      </c>
      <c r="H151" s="9"/>
      <c r="I151" s="7"/>
      <c r="J151" s="5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784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3" t="s">
        <v>0</v>
      </c>
      <c r="B156" s="103" t="s">
        <v>2</v>
      </c>
      <c r="C156" s="103" t="s">
        <v>3</v>
      </c>
      <c r="D156" s="103" t="s">
        <v>4</v>
      </c>
      <c r="E156" s="103" t="s">
        <v>5</v>
      </c>
      <c r="F156" s="105" t="s">
        <v>6</v>
      </c>
      <c r="G156" s="106"/>
      <c r="H156" s="107"/>
      <c r="I156" s="103" t="s">
        <v>7</v>
      </c>
      <c r="J156" s="103" t="s">
        <v>8</v>
      </c>
    </row>
    <row r="157" spans="1:10">
      <c r="A157" s="104"/>
      <c r="B157" s="104"/>
      <c r="C157" s="104"/>
      <c r="D157" s="104"/>
      <c r="E157" s="104"/>
      <c r="F157" s="46" t="s">
        <v>9</v>
      </c>
      <c r="G157" s="46" t="s">
        <v>10</v>
      </c>
      <c r="H157" s="46" t="s">
        <v>11</v>
      </c>
      <c r="I157" s="104"/>
      <c r="J157" s="104"/>
    </row>
    <row r="158" spans="1:10">
      <c r="A158" s="5" t="s">
        <v>812</v>
      </c>
      <c r="B158" s="6">
        <v>44825.810758368054</v>
      </c>
      <c r="C158" s="5" t="s">
        <v>137</v>
      </c>
      <c r="D158" s="11"/>
      <c r="E158" s="8"/>
      <c r="F158" s="9">
        <v>4509.96</v>
      </c>
      <c r="I158" s="7" t="s">
        <v>9</v>
      </c>
      <c r="J158" s="5" t="s">
        <v>137</v>
      </c>
    </row>
    <row r="159" spans="1:10">
      <c r="A159" s="10" t="s">
        <v>15</v>
      </c>
      <c r="B159" s="3"/>
      <c r="C159" s="3"/>
      <c r="D159" s="11"/>
      <c r="E159" s="8"/>
      <c r="H159" s="9"/>
      <c r="I159" s="7"/>
      <c r="J159" s="5"/>
    </row>
    <row r="160" spans="1:10" ht="15.75">
      <c r="A160" s="12" t="s">
        <v>16</v>
      </c>
      <c r="B160" s="12" t="s">
        <v>17</v>
      </c>
      <c r="C160" s="12" t="s">
        <v>18</v>
      </c>
      <c r="D160" s="20">
        <v>111858331</v>
      </c>
      <c r="E160" s="21">
        <v>111864202</v>
      </c>
      <c r="H160" s="9"/>
      <c r="I160" s="7"/>
      <c r="J160" s="5"/>
    </row>
    <row r="163" spans="1:10">
      <c r="A163" s="1" t="s">
        <v>0</v>
      </c>
      <c r="B163" s="2"/>
      <c r="C163" s="2"/>
      <c r="D163" s="2"/>
      <c r="E163" s="2"/>
      <c r="F163" s="2"/>
      <c r="G163" s="2"/>
      <c r="H163" s="2"/>
      <c r="I163" s="2"/>
      <c r="J163" s="2"/>
    </row>
    <row r="164" spans="1:10">
      <c r="A164" s="3" t="s">
        <v>817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103" t="s">
        <v>0</v>
      </c>
      <c r="B165" s="103" t="s">
        <v>2</v>
      </c>
      <c r="C165" s="103" t="s">
        <v>3</v>
      </c>
      <c r="D165" s="103" t="s">
        <v>4</v>
      </c>
      <c r="E165" s="103" t="s">
        <v>5</v>
      </c>
      <c r="F165" s="105" t="s">
        <v>6</v>
      </c>
      <c r="G165" s="106"/>
      <c r="H165" s="107"/>
      <c r="I165" s="103" t="s">
        <v>7</v>
      </c>
      <c r="J165" s="103" t="s">
        <v>8</v>
      </c>
    </row>
    <row r="166" spans="1:10">
      <c r="A166" s="104"/>
      <c r="B166" s="104"/>
      <c r="C166" s="104"/>
      <c r="D166" s="104"/>
      <c r="E166" s="104"/>
      <c r="F166" s="46" t="s">
        <v>9</v>
      </c>
      <c r="G166" s="46" t="s">
        <v>10</v>
      </c>
      <c r="H166" s="46" t="s">
        <v>11</v>
      </c>
      <c r="I166" s="104"/>
      <c r="J166" s="104"/>
    </row>
    <row r="167" spans="1:10">
      <c r="A167" s="5" t="s">
        <v>846</v>
      </c>
      <c r="B167" s="6">
        <v>44826.79279965278</v>
      </c>
      <c r="C167" s="5" t="s">
        <v>137</v>
      </c>
      <c r="D167" s="11"/>
      <c r="E167" s="8"/>
      <c r="F167" s="9">
        <v>1591.68</v>
      </c>
      <c r="I167" s="7" t="s">
        <v>9</v>
      </c>
      <c r="J167" s="5" t="s">
        <v>137</v>
      </c>
    </row>
    <row r="168" spans="1:10">
      <c r="A168" s="10" t="s">
        <v>15</v>
      </c>
      <c r="B168" s="3"/>
      <c r="C168" s="3"/>
      <c r="D168" s="11"/>
      <c r="E168" s="8"/>
      <c r="H168" s="9"/>
      <c r="I168" s="7"/>
      <c r="J168" s="5"/>
    </row>
    <row r="169" spans="1:10" ht="15.75">
      <c r="A169" s="12" t="s">
        <v>16</v>
      </c>
      <c r="B169" s="12" t="s">
        <v>17</v>
      </c>
      <c r="C169" s="12" t="s">
        <v>18</v>
      </c>
      <c r="D169" s="20">
        <v>111866094</v>
      </c>
      <c r="E169" s="21">
        <v>111866238</v>
      </c>
      <c r="H169" s="9"/>
      <c r="I169" s="7"/>
      <c r="J169" s="5"/>
    </row>
    <row r="172" spans="1:10">
      <c r="A172" s="1" t="s">
        <v>0</v>
      </c>
      <c r="B172" s="2"/>
      <c r="C172" s="2"/>
      <c r="D172" s="2"/>
      <c r="E172" s="2"/>
      <c r="F172" s="2"/>
      <c r="G172" s="2"/>
      <c r="H172" s="2"/>
      <c r="I172" s="2"/>
      <c r="J172" s="2"/>
    </row>
    <row r="173" spans="1:10">
      <c r="A173" s="3" t="s">
        <v>853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103" t="s">
        <v>0</v>
      </c>
      <c r="B174" s="103" t="s">
        <v>2</v>
      </c>
      <c r="C174" s="103" t="s">
        <v>3</v>
      </c>
      <c r="D174" s="103" t="s">
        <v>4</v>
      </c>
      <c r="E174" s="103" t="s">
        <v>5</v>
      </c>
      <c r="F174" s="105" t="s">
        <v>6</v>
      </c>
      <c r="G174" s="106"/>
      <c r="H174" s="107"/>
      <c r="I174" s="103" t="s">
        <v>7</v>
      </c>
      <c r="J174" s="103" t="s">
        <v>8</v>
      </c>
    </row>
    <row r="175" spans="1:10">
      <c r="A175" s="104"/>
      <c r="B175" s="104"/>
      <c r="C175" s="104"/>
      <c r="D175" s="104"/>
      <c r="E175" s="104"/>
      <c r="F175" s="46" t="s">
        <v>9</v>
      </c>
      <c r="G175" s="46" t="s">
        <v>10</v>
      </c>
      <c r="H175" s="46" t="s">
        <v>11</v>
      </c>
      <c r="I175" s="104"/>
      <c r="J175" s="104"/>
    </row>
    <row r="176" spans="1:10">
      <c r="A176" s="5" t="s">
        <v>904</v>
      </c>
      <c r="B176" s="6">
        <v>44827.793429872683</v>
      </c>
      <c r="C176" s="5" t="s">
        <v>137</v>
      </c>
      <c r="D176" s="11"/>
      <c r="E176" s="8"/>
      <c r="F176" s="9">
        <v>2465.46</v>
      </c>
      <c r="I176" s="7" t="s">
        <v>9</v>
      </c>
      <c r="J176" s="5" t="s">
        <v>137</v>
      </c>
    </row>
    <row r="177" spans="1:10">
      <c r="A177" s="10" t="s">
        <v>15</v>
      </c>
      <c r="B177" s="3"/>
      <c r="C177" s="3"/>
      <c r="D177" s="11"/>
      <c r="E177" s="8"/>
      <c r="H177" s="9"/>
      <c r="I177" s="7"/>
      <c r="J177" s="5"/>
    </row>
    <row r="178" spans="1:10" ht="15.75">
      <c r="A178" s="12" t="s">
        <v>16</v>
      </c>
      <c r="B178" s="12" t="s">
        <v>17</v>
      </c>
      <c r="C178" s="12" t="s">
        <v>18</v>
      </c>
      <c r="D178" s="20">
        <v>111866096</v>
      </c>
      <c r="E178" s="21">
        <v>111866239</v>
      </c>
      <c r="H178" s="9"/>
      <c r="I178" s="7"/>
      <c r="J178" s="5"/>
    </row>
    <row r="179" spans="1:10">
      <c r="A179" s="5"/>
      <c r="B179" s="6"/>
      <c r="C179" s="5"/>
      <c r="D179" s="11"/>
      <c r="E179" s="8"/>
      <c r="H179" s="9"/>
      <c r="I179" s="7"/>
      <c r="J179" s="5"/>
    </row>
    <row r="180" spans="1:10">
      <c r="A180" s="5"/>
      <c r="B180" s="6"/>
      <c r="C180" s="5"/>
      <c r="D180" s="11"/>
      <c r="E180" s="8"/>
      <c r="H180" s="9"/>
      <c r="I180" s="7"/>
      <c r="J180" s="5"/>
    </row>
    <row r="181" spans="1:10">
      <c r="A181" s="1" t="s">
        <v>0</v>
      </c>
      <c r="B181" s="2"/>
      <c r="C181" s="2"/>
      <c r="D181" s="2"/>
      <c r="E181" s="2"/>
      <c r="F181" s="2"/>
      <c r="G181" s="2"/>
      <c r="H181" s="2"/>
      <c r="I181" s="2"/>
      <c r="J181" s="2"/>
    </row>
    <row r="182" spans="1:10">
      <c r="A182" s="3" t="s">
        <v>855</v>
      </c>
      <c r="B182" s="2"/>
      <c r="C182" s="2"/>
      <c r="D182" s="2"/>
      <c r="E182" s="2"/>
      <c r="F182" s="2"/>
      <c r="G182" s="2"/>
      <c r="H182" s="2"/>
      <c r="I182" s="2"/>
      <c r="J182" s="2"/>
    </row>
    <row r="183" spans="1:10">
      <c r="A183" s="103" t="s">
        <v>0</v>
      </c>
      <c r="B183" s="103" t="s">
        <v>2</v>
      </c>
      <c r="C183" s="103" t="s">
        <v>3</v>
      </c>
      <c r="D183" s="103" t="s">
        <v>4</v>
      </c>
      <c r="E183" s="103" t="s">
        <v>5</v>
      </c>
      <c r="F183" s="105" t="s">
        <v>6</v>
      </c>
      <c r="G183" s="106"/>
      <c r="H183" s="107"/>
      <c r="I183" s="103" t="s">
        <v>7</v>
      </c>
      <c r="J183" s="103" t="s">
        <v>8</v>
      </c>
    </row>
    <row r="184" spans="1:10">
      <c r="A184" s="104"/>
      <c r="B184" s="104"/>
      <c r="C184" s="104"/>
      <c r="D184" s="104"/>
      <c r="E184" s="104"/>
      <c r="F184" s="46" t="s">
        <v>9</v>
      </c>
      <c r="G184" s="46" t="s">
        <v>10</v>
      </c>
      <c r="H184" s="46" t="s">
        <v>11</v>
      </c>
      <c r="I184" s="104"/>
      <c r="J184" s="104"/>
    </row>
    <row r="185" spans="1:10">
      <c r="A185" s="5" t="s">
        <v>905</v>
      </c>
      <c r="B185" s="6">
        <v>44828.555657569443</v>
      </c>
      <c r="C185" s="5" t="s">
        <v>137</v>
      </c>
      <c r="D185" s="11"/>
      <c r="E185" s="8"/>
      <c r="F185" s="9">
        <v>1648.26</v>
      </c>
      <c r="I185" s="7" t="s">
        <v>9</v>
      </c>
      <c r="J185" s="5" t="s">
        <v>137</v>
      </c>
    </row>
    <row r="186" spans="1:10">
      <c r="A186" s="10" t="s">
        <v>15</v>
      </c>
      <c r="B186" s="3"/>
      <c r="C186" s="3"/>
      <c r="D186" s="11"/>
      <c r="E186" s="8"/>
      <c r="H186" s="9"/>
      <c r="I186" s="7"/>
      <c r="J186" s="5"/>
    </row>
    <row r="187" spans="1:10" ht="15.75">
      <c r="A187" s="12" t="s">
        <v>16</v>
      </c>
      <c r="B187" s="12" t="s">
        <v>17</v>
      </c>
      <c r="C187" s="12" t="s">
        <v>18</v>
      </c>
      <c r="D187" s="20">
        <v>111867872</v>
      </c>
      <c r="E187" s="21">
        <v>111883201</v>
      </c>
      <c r="H187" s="9"/>
      <c r="I187" s="7"/>
      <c r="J187" s="5"/>
    </row>
    <row r="188" spans="1:10">
      <c r="A188" s="5"/>
      <c r="B188" s="6"/>
      <c r="C188" s="5"/>
      <c r="D188" s="11"/>
      <c r="E188" s="8"/>
      <c r="H188" s="9"/>
      <c r="I188" s="7"/>
      <c r="J188" s="5"/>
    </row>
    <row r="190" spans="1:10">
      <c r="A190" s="1" t="s">
        <v>0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3" t="s">
        <v>911</v>
      </c>
      <c r="B191" s="2"/>
      <c r="C191" s="2"/>
      <c r="D191" s="2"/>
      <c r="E191" s="2"/>
      <c r="F191" s="2"/>
      <c r="G191" s="2"/>
      <c r="H191" s="2"/>
      <c r="I191" s="2"/>
      <c r="J191" s="2"/>
    </row>
    <row r="192" spans="1:10">
      <c r="A192" s="103" t="s">
        <v>0</v>
      </c>
      <c r="B192" s="103" t="s">
        <v>2</v>
      </c>
      <c r="C192" s="103" t="s">
        <v>3</v>
      </c>
      <c r="D192" s="103" t="s">
        <v>4</v>
      </c>
      <c r="E192" s="103" t="s">
        <v>5</v>
      </c>
      <c r="F192" s="105" t="s">
        <v>6</v>
      </c>
      <c r="G192" s="106"/>
      <c r="H192" s="107"/>
      <c r="I192" s="103" t="s">
        <v>7</v>
      </c>
      <c r="J192" s="103" t="s">
        <v>8</v>
      </c>
    </row>
    <row r="193" spans="1:10">
      <c r="A193" s="104"/>
      <c r="B193" s="104"/>
      <c r="C193" s="104"/>
      <c r="D193" s="104"/>
      <c r="E193" s="104"/>
      <c r="F193" s="46" t="s">
        <v>9</v>
      </c>
      <c r="G193" s="46" t="s">
        <v>10</v>
      </c>
      <c r="H193" s="46" t="s">
        <v>11</v>
      </c>
      <c r="I193" s="104"/>
      <c r="J193" s="104"/>
    </row>
    <row r="194" spans="1:10">
      <c r="A194" s="5" t="s">
        <v>945</v>
      </c>
      <c r="B194" s="6">
        <v>44830.792703240739</v>
      </c>
      <c r="C194" s="5" t="s">
        <v>137</v>
      </c>
      <c r="D194" s="11"/>
      <c r="E194" s="8"/>
      <c r="F194" s="9">
        <v>2056.5700000000002</v>
      </c>
      <c r="I194" s="7" t="s">
        <v>9</v>
      </c>
      <c r="J194" s="5" t="s">
        <v>137</v>
      </c>
    </row>
    <row r="195" spans="1:10">
      <c r="A195" s="10" t="s">
        <v>15</v>
      </c>
      <c r="B195" s="3"/>
      <c r="C195" s="3"/>
      <c r="D195" s="11"/>
      <c r="E195" s="8"/>
      <c r="H195" s="9"/>
      <c r="I195" s="7"/>
      <c r="J195" s="8"/>
    </row>
    <row r="196" spans="1:10" ht="15.75">
      <c r="A196" s="12" t="s">
        <v>16</v>
      </c>
      <c r="B196" s="12" t="s">
        <v>17</v>
      </c>
      <c r="C196" s="12" t="s">
        <v>18</v>
      </c>
      <c r="D196" s="20">
        <v>111889410</v>
      </c>
      <c r="E196" s="21">
        <v>111889488</v>
      </c>
      <c r="H196" s="9"/>
      <c r="I196" s="7"/>
      <c r="J196" s="8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952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3" t="s">
        <v>0</v>
      </c>
      <c r="B201" s="103" t="s">
        <v>2</v>
      </c>
      <c r="C201" s="103" t="s">
        <v>3</v>
      </c>
      <c r="D201" s="103" t="s">
        <v>4</v>
      </c>
      <c r="E201" s="103" t="s">
        <v>5</v>
      </c>
      <c r="F201" s="105" t="s">
        <v>6</v>
      </c>
      <c r="G201" s="106"/>
      <c r="H201" s="107"/>
      <c r="I201" s="103" t="s">
        <v>7</v>
      </c>
      <c r="J201" s="103" t="s">
        <v>8</v>
      </c>
    </row>
    <row r="202" spans="1:10">
      <c r="A202" s="104"/>
      <c r="B202" s="104"/>
      <c r="C202" s="104"/>
      <c r="D202" s="104"/>
      <c r="E202" s="104"/>
      <c r="F202" s="46" t="s">
        <v>9</v>
      </c>
      <c r="G202" s="46" t="s">
        <v>10</v>
      </c>
      <c r="H202" s="46" t="s">
        <v>11</v>
      </c>
      <c r="I202" s="104"/>
      <c r="J202" s="104"/>
    </row>
    <row r="203" spans="1:10">
      <c r="A203" s="5" t="s">
        <v>982</v>
      </c>
      <c r="B203" s="6">
        <v>44831.792062754626</v>
      </c>
      <c r="C203" s="5" t="s">
        <v>137</v>
      </c>
      <c r="D203" s="11"/>
      <c r="E203" s="8"/>
      <c r="F203" s="9">
        <v>1683.23</v>
      </c>
      <c r="I203" s="7" t="s">
        <v>9</v>
      </c>
      <c r="J203" s="5" t="s">
        <v>137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0">
        <v>111897318</v>
      </c>
      <c r="E205" s="21">
        <v>111897464</v>
      </c>
      <c r="H205" s="9"/>
      <c r="I205" s="7"/>
      <c r="J205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990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1017</v>
      </c>
      <c r="B212" s="6">
        <v>44832.792619050924</v>
      </c>
      <c r="C212" s="5" t="s">
        <v>137</v>
      </c>
      <c r="D212" s="11"/>
      <c r="E212" s="8"/>
      <c r="F212" s="9">
        <v>3603.45</v>
      </c>
      <c r="I212" s="7" t="s">
        <v>9</v>
      </c>
      <c r="J212" s="5" t="s">
        <v>137</v>
      </c>
    </row>
    <row r="213" spans="1:10">
      <c r="A213" s="10" t="s">
        <v>15</v>
      </c>
      <c r="B213" s="3"/>
      <c r="C213" s="3"/>
      <c r="D213" s="11"/>
      <c r="E213" s="8"/>
      <c r="H213" s="9"/>
      <c r="I213" s="7"/>
      <c r="J213" s="8"/>
    </row>
    <row r="214" spans="1:10" ht="15.75">
      <c r="A214" s="12" t="s">
        <v>16</v>
      </c>
      <c r="B214" s="12" t="s">
        <v>17</v>
      </c>
      <c r="C214" s="12" t="s">
        <v>18</v>
      </c>
      <c r="D214" s="20">
        <v>111905027</v>
      </c>
      <c r="E214" s="21">
        <v>111906180</v>
      </c>
      <c r="H214" s="9"/>
      <c r="I214" s="7"/>
      <c r="J214" s="8"/>
    </row>
    <row r="217" spans="1:10">
      <c r="A217" s="1" t="s">
        <v>0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3" t="s">
        <v>1023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103" t="s">
        <v>0</v>
      </c>
      <c r="B219" s="103" t="s">
        <v>2</v>
      </c>
      <c r="C219" s="103" t="s">
        <v>3</v>
      </c>
      <c r="D219" s="103" t="s">
        <v>4</v>
      </c>
      <c r="E219" s="103" t="s">
        <v>5</v>
      </c>
      <c r="F219" s="105" t="s">
        <v>6</v>
      </c>
      <c r="G219" s="106"/>
      <c r="H219" s="107"/>
      <c r="I219" s="103" t="s">
        <v>7</v>
      </c>
      <c r="J219" s="103" t="s">
        <v>8</v>
      </c>
    </row>
    <row r="220" spans="1:10">
      <c r="A220" s="104"/>
      <c r="B220" s="104"/>
      <c r="C220" s="104"/>
      <c r="D220" s="104"/>
      <c r="E220" s="104"/>
      <c r="F220" s="46" t="s">
        <v>9</v>
      </c>
      <c r="G220" s="46" t="s">
        <v>10</v>
      </c>
      <c r="H220" s="46" t="s">
        <v>11</v>
      </c>
      <c r="I220" s="104"/>
      <c r="J220" s="104"/>
    </row>
    <row r="221" spans="1:10">
      <c r="A221" s="5" t="s">
        <v>1052</v>
      </c>
      <c r="B221" s="6">
        <v>44833.802988171294</v>
      </c>
      <c r="C221" s="5" t="s">
        <v>137</v>
      </c>
      <c r="D221" s="11"/>
      <c r="E221" s="8"/>
      <c r="F221" s="9">
        <v>1019.63</v>
      </c>
      <c r="I221" s="7" t="s">
        <v>9</v>
      </c>
      <c r="J221" s="5" t="s">
        <v>137</v>
      </c>
    </row>
    <row r="222" spans="1:10">
      <c r="A222" s="10" t="s">
        <v>15</v>
      </c>
      <c r="B222" s="3"/>
      <c r="C222" s="3"/>
      <c r="D222" s="11"/>
      <c r="E222" s="8"/>
      <c r="H222" s="9"/>
      <c r="I222" s="7"/>
      <c r="J222" s="5"/>
    </row>
    <row r="223" spans="1:10" ht="15.75">
      <c r="A223" s="12" t="s">
        <v>16</v>
      </c>
      <c r="B223" s="12" t="s">
        <v>17</v>
      </c>
      <c r="C223" s="12" t="s">
        <v>18</v>
      </c>
      <c r="D223" s="20">
        <v>111916874</v>
      </c>
      <c r="E223" s="21">
        <v>111920594</v>
      </c>
      <c r="H223" s="9"/>
      <c r="I223" s="7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1061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1114</v>
      </c>
      <c r="B230" s="6">
        <v>44834.804302002318</v>
      </c>
      <c r="C230" s="5" t="s">
        <v>137</v>
      </c>
      <c r="D230" s="11"/>
      <c r="E230" s="8"/>
      <c r="F230" s="9">
        <v>1540.03</v>
      </c>
      <c r="I230" s="7" t="s">
        <v>9</v>
      </c>
      <c r="J230" s="5" t="s">
        <v>137</v>
      </c>
    </row>
    <row r="231" spans="1:10">
      <c r="A231" s="10" t="s">
        <v>15</v>
      </c>
      <c r="B231" s="3"/>
      <c r="C231" s="3"/>
      <c r="D231" s="11"/>
      <c r="E231" s="8"/>
      <c r="H231" s="9"/>
      <c r="I231" s="5"/>
      <c r="J231" s="5"/>
    </row>
    <row r="232" spans="1:10" ht="15.75">
      <c r="A232" s="12" t="s">
        <v>16</v>
      </c>
      <c r="B232" s="12" t="s">
        <v>17</v>
      </c>
      <c r="C232" s="12" t="s">
        <v>18</v>
      </c>
      <c r="D232" s="20">
        <v>111925793</v>
      </c>
      <c r="E232" s="21">
        <v>111926020</v>
      </c>
      <c r="H232" s="9"/>
      <c r="I232" s="5"/>
      <c r="J232" s="5"/>
    </row>
    <row r="233" spans="1:10">
      <c r="A233" s="5"/>
      <c r="B233" s="6"/>
      <c r="C233" s="5"/>
      <c r="D233" s="11"/>
      <c r="E233" s="8"/>
      <c r="H233" s="9"/>
      <c r="I233" s="5"/>
      <c r="J233" s="5"/>
    </row>
    <row r="234" spans="1:10">
      <c r="A234" s="5"/>
      <c r="B234" s="6"/>
      <c r="C234" s="5"/>
      <c r="D234" s="11"/>
      <c r="E234" s="8"/>
      <c r="H234" s="9"/>
      <c r="I234" s="5"/>
      <c r="J234" s="5"/>
    </row>
    <row r="235" spans="1:10">
      <c r="A235" s="1" t="s">
        <v>0</v>
      </c>
      <c r="B235" s="2"/>
      <c r="C235" s="2"/>
      <c r="D235" s="2"/>
      <c r="E235" s="2"/>
      <c r="F235" s="2"/>
      <c r="G235" s="2"/>
      <c r="H235" s="2"/>
      <c r="I235" s="2"/>
      <c r="J235" s="2"/>
    </row>
    <row r="236" spans="1:10">
      <c r="A236" s="3" t="s">
        <v>1057</v>
      </c>
      <c r="B236" s="2"/>
      <c r="C236" s="2"/>
      <c r="D236" s="2"/>
      <c r="E236" s="2"/>
      <c r="F236" s="2"/>
      <c r="G236" s="2"/>
      <c r="H236" s="2"/>
      <c r="I236" s="2"/>
      <c r="J236" s="2"/>
    </row>
    <row r="237" spans="1:10">
      <c r="A237" s="103" t="s">
        <v>0</v>
      </c>
      <c r="B237" s="103" t="s">
        <v>2</v>
      </c>
      <c r="C237" s="103" t="s">
        <v>3</v>
      </c>
      <c r="D237" s="103" t="s">
        <v>4</v>
      </c>
      <c r="E237" s="103" t="s">
        <v>5</v>
      </c>
      <c r="F237" s="105" t="s">
        <v>6</v>
      </c>
      <c r="G237" s="106"/>
      <c r="H237" s="107"/>
      <c r="I237" s="103" t="s">
        <v>7</v>
      </c>
      <c r="J237" s="103" t="s">
        <v>8</v>
      </c>
    </row>
    <row r="238" spans="1:10">
      <c r="A238" s="104"/>
      <c r="B238" s="104"/>
      <c r="C238" s="104"/>
      <c r="D238" s="104"/>
      <c r="E238" s="104"/>
      <c r="F238" s="46" t="s">
        <v>9</v>
      </c>
      <c r="G238" s="46" t="s">
        <v>10</v>
      </c>
      <c r="H238" s="46" t="s">
        <v>11</v>
      </c>
      <c r="I238" s="104"/>
      <c r="J238" s="104"/>
    </row>
    <row r="239" spans="1:10">
      <c r="A239" s="5" t="s">
        <v>1115</v>
      </c>
      <c r="B239" s="6">
        <v>44835.541206724534</v>
      </c>
      <c r="C239" s="5" t="s">
        <v>137</v>
      </c>
      <c r="D239" s="11"/>
      <c r="E239" s="8"/>
      <c r="F239" s="9">
        <v>2561.5</v>
      </c>
      <c r="I239" s="7" t="s">
        <v>9</v>
      </c>
      <c r="J239" s="5" t="s">
        <v>137</v>
      </c>
    </row>
    <row r="240" spans="1:10">
      <c r="A240" s="10" t="s">
        <v>15</v>
      </c>
      <c r="B240" s="3"/>
      <c r="C240" s="3"/>
      <c r="D240" s="11"/>
      <c r="E240" s="8"/>
      <c r="H240" s="9"/>
      <c r="I240" s="5"/>
      <c r="J240" s="5"/>
    </row>
    <row r="241" spans="1:10" ht="15.75">
      <c r="A241" s="12" t="s">
        <v>16</v>
      </c>
      <c r="B241" s="12" t="s">
        <v>17</v>
      </c>
      <c r="C241" s="12" t="s">
        <v>18</v>
      </c>
      <c r="D241" s="20">
        <v>111925798</v>
      </c>
      <c r="E241" s="21">
        <v>111926021</v>
      </c>
      <c r="H241" s="9"/>
      <c r="I241" s="5"/>
      <c r="J241" s="5"/>
    </row>
    <row r="242" spans="1:10">
      <c r="A242" s="5"/>
      <c r="B242" s="6"/>
      <c r="C242" s="5"/>
      <c r="D242" s="11"/>
      <c r="E242" s="8"/>
      <c r="H242" s="9"/>
      <c r="I242" s="5"/>
      <c r="J242" s="5"/>
    </row>
    <row r="244" spans="1:10">
      <c r="A244" s="1" t="s">
        <v>0</v>
      </c>
      <c r="B244" s="2"/>
      <c r="C244" s="2"/>
      <c r="D244" s="2"/>
      <c r="E244" s="2"/>
      <c r="F244" s="2"/>
      <c r="G244" s="2"/>
      <c r="H244" s="2"/>
      <c r="I244" s="2"/>
      <c r="J244" s="2"/>
    </row>
    <row r="245" spans="1:10">
      <c r="A245" s="3" t="s">
        <v>1131</v>
      </c>
      <c r="B245" s="2"/>
      <c r="C245" s="2"/>
      <c r="D245" s="2"/>
      <c r="E245" s="2"/>
      <c r="F245" s="2"/>
      <c r="G245" s="2"/>
      <c r="H245" s="2"/>
      <c r="I245" s="2"/>
      <c r="J245" s="2"/>
    </row>
    <row r="246" spans="1:10">
      <c r="A246" s="103" t="s">
        <v>0</v>
      </c>
      <c r="B246" s="103" t="s">
        <v>2</v>
      </c>
      <c r="C246" s="103" t="s">
        <v>3</v>
      </c>
      <c r="D246" s="103" t="s">
        <v>4</v>
      </c>
      <c r="E246" s="103" t="s">
        <v>5</v>
      </c>
      <c r="F246" s="105" t="s">
        <v>6</v>
      </c>
      <c r="G246" s="106"/>
      <c r="H246" s="107"/>
      <c r="I246" s="103" t="s">
        <v>7</v>
      </c>
      <c r="J246" s="103" t="s">
        <v>8</v>
      </c>
    </row>
    <row r="247" spans="1:10">
      <c r="A247" s="104"/>
      <c r="B247" s="104"/>
      <c r="C247" s="104"/>
      <c r="D247" s="104"/>
      <c r="E247" s="104"/>
      <c r="F247" s="46" t="s">
        <v>9</v>
      </c>
      <c r="G247" s="46" t="s">
        <v>10</v>
      </c>
      <c r="H247" s="46" t="s">
        <v>11</v>
      </c>
      <c r="I247" s="104"/>
      <c r="J247" s="104"/>
    </row>
    <row r="248" spans="1:10">
      <c r="A248" s="5" t="s">
        <v>1162</v>
      </c>
      <c r="B248" s="6">
        <v>44837.789077870373</v>
      </c>
      <c r="C248" s="5" t="s">
        <v>137</v>
      </c>
      <c r="D248" s="11"/>
      <c r="E248" s="8"/>
      <c r="F248" s="9">
        <v>1437.45</v>
      </c>
      <c r="I248" s="7" t="s">
        <v>9</v>
      </c>
      <c r="J248" s="5" t="s">
        <v>137</v>
      </c>
    </row>
    <row r="249" spans="1:10">
      <c r="A249" s="5" t="s">
        <v>1162</v>
      </c>
      <c r="B249" s="6">
        <v>44837.789077870373</v>
      </c>
      <c r="C249" s="5" t="s">
        <v>137</v>
      </c>
      <c r="D249" s="11"/>
      <c r="E249" s="8"/>
      <c r="H249" s="9">
        <v>18.149999999999999</v>
      </c>
      <c r="I249" s="7" t="s">
        <v>1132</v>
      </c>
      <c r="J249" s="5" t="s">
        <v>137</v>
      </c>
    </row>
    <row r="250" spans="1:10">
      <c r="A250" s="10" t="s">
        <v>15</v>
      </c>
      <c r="B250" s="3"/>
      <c r="C250" s="3"/>
      <c r="D250" s="11"/>
      <c r="E250" s="8"/>
      <c r="H250" s="9"/>
      <c r="I250" s="7"/>
      <c r="J250" s="8"/>
    </row>
    <row r="251" spans="1:10" ht="15.75">
      <c r="A251" s="12" t="s">
        <v>16</v>
      </c>
      <c r="B251" s="12" t="s">
        <v>17</v>
      </c>
      <c r="C251" s="12" t="s">
        <v>18</v>
      </c>
      <c r="D251" s="20">
        <v>111927646</v>
      </c>
      <c r="E251" s="21">
        <v>111927770</v>
      </c>
      <c r="H251" s="9"/>
      <c r="I251" s="7"/>
      <c r="J251" s="8"/>
    </row>
    <row r="254" spans="1:10">
      <c r="A254" s="1" t="s">
        <v>0</v>
      </c>
      <c r="B254" s="2"/>
      <c r="C254" s="2"/>
      <c r="D254" s="2"/>
      <c r="E254" s="2"/>
      <c r="F254" s="2"/>
      <c r="G254" s="2"/>
      <c r="H254" s="2"/>
      <c r="I254" s="2"/>
      <c r="J254" s="2"/>
    </row>
    <row r="255" spans="1:10">
      <c r="A255" s="3" t="s">
        <v>1170</v>
      </c>
      <c r="B255" s="2"/>
      <c r="C255" s="2"/>
      <c r="D255" s="2"/>
      <c r="E255" s="2"/>
      <c r="F255" s="2"/>
      <c r="G255" s="2"/>
      <c r="H255" s="2"/>
      <c r="I255" s="2"/>
      <c r="J255" s="2"/>
    </row>
    <row r="256" spans="1:10">
      <c r="A256" s="103" t="s">
        <v>0</v>
      </c>
      <c r="B256" s="103" t="s">
        <v>2</v>
      </c>
      <c r="C256" s="103" t="s">
        <v>3</v>
      </c>
      <c r="D256" s="103" t="s">
        <v>4</v>
      </c>
      <c r="E256" s="103" t="s">
        <v>5</v>
      </c>
      <c r="F256" s="105" t="s">
        <v>6</v>
      </c>
      <c r="G256" s="106"/>
      <c r="H256" s="107"/>
      <c r="I256" s="103" t="s">
        <v>7</v>
      </c>
      <c r="J256" s="103" t="s">
        <v>8</v>
      </c>
    </row>
    <row r="257" spans="1:10">
      <c r="A257" s="104"/>
      <c r="B257" s="104"/>
      <c r="C257" s="104"/>
      <c r="D257" s="104"/>
      <c r="E257" s="104"/>
      <c r="F257" s="46" t="s">
        <v>9</v>
      </c>
      <c r="G257" s="46" t="s">
        <v>10</v>
      </c>
      <c r="H257" s="46" t="s">
        <v>11</v>
      </c>
      <c r="I257" s="104"/>
      <c r="J257" s="104"/>
    </row>
    <row r="258" spans="1:10">
      <c r="A258" s="5" t="s">
        <v>1198</v>
      </c>
      <c r="B258" s="6">
        <v>44838.789871527777</v>
      </c>
      <c r="C258" s="5" t="s">
        <v>1199</v>
      </c>
      <c r="D258" s="11"/>
      <c r="E258" s="8"/>
      <c r="F258" s="9">
        <v>1693.63</v>
      </c>
      <c r="I258" s="7" t="s">
        <v>9</v>
      </c>
      <c r="J258" s="5" t="s">
        <v>137</v>
      </c>
    </row>
    <row r="259" spans="1:10">
      <c r="A259" s="5" t="s">
        <v>1198</v>
      </c>
      <c r="B259" s="6">
        <v>44838.789871527777</v>
      </c>
      <c r="C259" s="5" t="s">
        <v>137</v>
      </c>
      <c r="D259" s="11"/>
      <c r="E259" s="8"/>
      <c r="H259" s="9">
        <v>74.959999999999994</v>
      </c>
      <c r="I259" s="7" t="s">
        <v>1132</v>
      </c>
      <c r="J259" s="5" t="s">
        <v>137</v>
      </c>
    </row>
    <row r="260" spans="1:10">
      <c r="A260" s="10" t="s">
        <v>15</v>
      </c>
      <c r="B260" s="3"/>
      <c r="C260" s="3"/>
      <c r="D260" s="11"/>
      <c r="E260" s="8"/>
      <c r="H260" s="9"/>
      <c r="I260" s="7"/>
      <c r="J260" s="8"/>
    </row>
    <row r="261" spans="1:10" ht="15.75">
      <c r="A261" s="12" t="s">
        <v>16</v>
      </c>
      <c r="B261" s="12" t="s">
        <v>17</v>
      </c>
      <c r="C261" s="12" t="s">
        <v>18</v>
      </c>
      <c r="D261" s="20">
        <v>111946773</v>
      </c>
      <c r="E261" s="21">
        <v>111951858</v>
      </c>
      <c r="H261" s="9"/>
      <c r="I261" s="7"/>
      <c r="J261" s="8"/>
    </row>
    <row r="264" spans="1:10">
      <c r="A264" s="1" t="s">
        <v>0</v>
      </c>
      <c r="B264" s="2"/>
      <c r="C264" s="2"/>
      <c r="D264" s="2"/>
      <c r="E264" s="2"/>
      <c r="F264" s="2"/>
      <c r="G264" s="2"/>
      <c r="H264" s="2"/>
      <c r="I264" s="2"/>
      <c r="J264" s="2"/>
    </row>
    <row r="265" spans="1:10">
      <c r="A265" s="3" t="s">
        <v>1205</v>
      </c>
      <c r="B265" s="2"/>
      <c r="C265" s="2"/>
      <c r="D265" s="2"/>
      <c r="E265" s="2"/>
      <c r="F265" s="2"/>
      <c r="G265" s="2"/>
      <c r="H265" s="2"/>
      <c r="I265" s="2"/>
      <c r="J265" s="2"/>
    </row>
    <row r="266" spans="1:10">
      <c r="A266" s="103" t="s">
        <v>0</v>
      </c>
      <c r="B266" s="103" t="s">
        <v>2</v>
      </c>
      <c r="C266" s="103" t="s">
        <v>3</v>
      </c>
      <c r="D266" s="103" t="s">
        <v>4</v>
      </c>
      <c r="E266" s="103" t="s">
        <v>5</v>
      </c>
      <c r="F266" s="105" t="s">
        <v>6</v>
      </c>
      <c r="G266" s="106"/>
      <c r="H266" s="107"/>
      <c r="I266" s="103" t="s">
        <v>7</v>
      </c>
      <c r="J266" s="103" t="s">
        <v>8</v>
      </c>
    </row>
    <row r="267" spans="1:10">
      <c r="A267" s="104"/>
      <c r="B267" s="104"/>
      <c r="C267" s="104"/>
      <c r="D267" s="104"/>
      <c r="E267" s="104"/>
      <c r="F267" s="46" t="s">
        <v>9</v>
      </c>
      <c r="G267" s="46" t="s">
        <v>10</v>
      </c>
      <c r="H267" s="46" t="s">
        <v>11</v>
      </c>
      <c r="I267" s="104"/>
      <c r="J267" s="104"/>
    </row>
    <row r="268" spans="1:10">
      <c r="A268" s="5" t="s">
        <v>1233</v>
      </c>
      <c r="B268" s="6">
        <v>44839.791445486109</v>
      </c>
      <c r="C268" s="5" t="s">
        <v>137</v>
      </c>
      <c r="D268" s="11"/>
      <c r="E268" s="8"/>
      <c r="F268" s="9">
        <v>1612.36</v>
      </c>
      <c r="I268" s="7" t="s">
        <v>9</v>
      </c>
      <c r="J268" s="5" t="s">
        <v>137</v>
      </c>
    </row>
    <row r="269" spans="1:10">
      <c r="A269" s="10" t="s">
        <v>15</v>
      </c>
      <c r="B269" s="3"/>
      <c r="C269" s="3"/>
      <c r="D269" s="11"/>
      <c r="E269" s="8"/>
      <c r="H269" s="9"/>
      <c r="I269" s="7"/>
      <c r="J269" s="8"/>
    </row>
    <row r="270" spans="1:10" ht="15.75">
      <c r="A270" s="12" t="s">
        <v>16</v>
      </c>
      <c r="B270" s="12" t="s">
        <v>17</v>
      </c>
      <c r="C270" s="12" t="s">
        <v>18</v>
      </c>
      <c r="D270" s="20">
        <v>111958382</v>
      </c>
      <c r="E270" s="21">
        <v>111958493</v>
      </c>
      <c r="H270" s="9"/>
      <c r="I270" s="7"/>
      <c r="J270" s="8"/>
    </row>
    <row r="273" spans="1:10">
      <c r="A273" s="1" t="s">
        <v>0</v>
      </c>
      <c r="B273" s="2"/>
      <c r="C273" s="2"/>
      <c r="D273" s="2"/>
      <c r="E273" s="2"/>
      <c r="F273" s="2"/>
      <c r="G273" s="2"/>
      <c r="H273" s="2"/>
      <c r="I273" s="2"/>
      <c r="J273" s="2"/>
    </row>
    <row r="274" spans="1:10">
      <c r="A274" s="3" t="s">
        <v>1239</v>
      </c>
      <c r="B274" s="2"/>
      <c r="C274" s="2"/>
      <c r="D274" s="2"/>
      <c r="E274" s="2"/>
      <c r="F274" s="2"/>
      <c r="G274" s="2"/>
      <c r="H274" s="2"/>
      <c r="I274" s="2"/>
      <c r="J274" s="2"/>
    </row>
    <row r="275" spans="1:10">
      <c r="A275" s="103" t="s">
        <v>0</v>
      </c>
      <c r="B275" s="103" t="s">
        <v>2</v>
      </c>
      <c r="C275" s="103" t="s">
        <v>3</v>
      </c>
      <c r="D275" s="103" t="s">
        <v>4</v>
      </c>
      <c r="E275" s="103" t="s">
        <v>5</v>
      </c>
      <c r="F275" s="105" t="s">
        <v>6</v>
      </c>
      <c r="G275" s="106"/>
      <c r="H275" s="107"/>
      <c r="I275" s="103" t="s">
        <v>7</v>
      </c>
      <c r="J275" s="103" t="s">
        <v>8</v>
      </c>
    </row>
    <row r="276" spans="1:10">
      <c r="A276" s="104"/>
      <c r="B276" s="104"/>
      <c r="C276" s="104"/>
      <c r="D276" s="104"/>
      <c r="E276" s="104"/>
      <c r="F276" s="46" t="s">
        <v>9</v>
      </c>
      <c r="G276" s="46" t="s">
        <v>10</v>
      </c>
      <c r="H276" s="46" t="s">
        <v>11</v>
      </c>
      <c r="I276" s="104"/>
      <c r="J276" s="104"/>
    </row>
    <row r="277" spans="1:10">
      <c r="A277" s="5" t="s">
        <v>1266</v>
      </c>
      <c r="B277" s="6">
        <v>44840.791385266202</v>
      </c>
      <c r="C277" s="5" t="s">
        <v>137</v>
      </c>
      <c r="D277" s="11"/>
      <c r="E277" s="8"/>
      <c r="F277" s="9">
        <v>620.64</v>
      </c>
      <c r="I277" s="7" t="s">
        <v>9</v>
      </c>
      <c r="J277" s="5" t="s">
        <v>137</v>
      </c>
    </row>
    <row r="278" spans="1:10">
      <c r="A278" s="10" t="s">
        <v>15</v>
      </c>
      <c r="B278" s="3"/>
      <c r="C278" s="3"/>
      <c r="D278" s="11"/>
      <c r="E278" s="8"/>
      <c r="H278" s="9"/>
      <c r="I278" s="7"/>
      <c r="J278" s="5"/>
    </row>
    <row r="279" spans="1:10" ht="15.75">
      <c r="A279" s="12" t="s">
        <v>16</v>
      </c>
      <c r="B279" s="12" t="s">
        <v>17</v>
      </c>
      <c r="C279" s="12" t="s">
        <v>18</v>
      </c>
      <c r="D279" s="20">
        <v>111968961</v>
      </c>
      <c r="E279" s="21">
        <v>111969042</v>
      </c>
      <c r="H279" s="9"/>
      <c r="I279" s="7"/>
      <c r="J279" s="5"/>
    </row>
    <row r="282" spans="1:10">
      <c r="A282" s="1" t="s">
        <v>0</v>
      </c>
      <c r="B282" s="2"/>
      <c r="C282" s="2"/>
      <c r="D282" s="2"/>
      <c r="E282" s="2"/>
      <c r="F282" s="2"/>
      <c r="G282" s="2"/>
      <c r="H282" s="2"/>
      <c r="I282" s="2"/>
      <c r="J282" s="2"/>
    </row>
    <row r="283" spans="1:10">
      <c r="A283" s="3" t="s">
        <v>1274</v>
      </c>
      <c r="B283" s="2"/>
      <c r="C283" s="2"/>
      <c r="D283" s="2"/>
      <c r="E283" s="2"/>
      <c r="F283" s="2"/>
      <c r="G283" s="2"/>
      <c r="H283" s="2"/>
      <c r="I283" s="2"/>
      <c r="J283" s="2"/>
    </row>
    <row r="284" spans="1:10">
      <c r="A284" s="103" t="s">
        <v>0</v>
      </c>
      <c r="B284" s="103" t="s">
        <v>2</v>
      </c>
      <c r="C284" s="103" t="s">
        <v>3</v>
      </c>
      <c r="D284" s="103" t="s">
        <v>4</v>
      </c>
      <c r="E284" s="103" t="s">
        <v>5</v>
      </c>
      <c r="F284" s="105" t="s">
        <v>6</v>
      </c>
      <c r="G284" s="106"/>
      <c r="H284" s="107"/>
      <c r="I284" s="103" t="s">
        <v>7</v>
      </c>
      <c r="J284" s="103" t="s">
        <v>8</v>
      </c>
    </row>
    <row r="285" spans="1:10">
      <c r="A285" s="104"/>
      <c r="B285" s="104"/>
      <c r="C285" s="104"/>
      <c r="D285" s="104"/>
      <c r="E285" s="104"/>
      <c r="F285" s="46" t="s">
        <v>9</v>
      </c>
      <c r="G285" s="46" t="s">
        <v>10</v>
      </c>
      <c r="H285" s="46" t="s">
        <v>11</v>
      </c>
      <c r="I285" s="104"/>
      <c r="J285" s="104"/>
    </row>
    <row r="286" spans="1:10">
      <c r="A286" s="5" t="s">
        <v>1323</v>
      </c>
      <c r="B286" s="6">
        <v>44841.800391296296</v>
      </c>
      <c r="C286" s="5" t="s">
        <v>137</v>
      </c>
      <c r="D286" s="11"/>
      <c r="E286" s="8"/>
      <c r="F286" s="9">
        <v>432.69</v>
      </c>
      <c r="I286" s="7" t="s">
        <v>9</v>
      </c>
      <c r="J286" s="5" t="s">
        <v>137</v>
      </c>
    </row>
    <row r="287" spans="1:10">
      <c r="A287" s="10" t="s">
        <v>15</v>
      </c>
      <c r="B287" s="3"/>
      <c r="C287" s="3"/>
      <c r="D287" s="11"/>
      <c r="E287" s="8"/>
      <c r="H287" s="9"/>
      <c r="I287" s="7"/>
      <c r="J287" s="5"/>
    </row>
    <row r="288" spans="1:10" ht="15.75">
      <c r="A288" s="12" t="s">
        <v>16</v>
      </c>
      <c r="B288" s="12" t="s">
        <v>17</v>
      </c>
      <c r="C288" s="12" t="s">
        <v>18</v>
      </c>
      <c r="D288" s="20">
        <v>111968964</v>
      </c>
      <c r="E288" s="21">
        <v>111969043</v>
      </c>
      <c r="H288" s="9"/>
      <c r="I288" s="7"/>
      <c r="J288" s="5"/>
    </row>
    <row r="289" spans="1:10">
      <c r="A289" s="5"/>
      <c r="B289" s="6"/>
      <c r="C289" s="5"/>
      <c r="D289" s="11"/>
      <c r="E289" s="8"/>
      <c r="H289" s="9"/>
      <c r="I289" s="7"/>
      <c r="J289" s="5"/>
    </row>
    <row r="290" spans="1:10">
      <c r="A290" s="5"/>
      <c r="B290" s="6"/>
      <c r="C290" s="5"/>
      <c r="D290" s="11"/>
      <c r="E290" s="8"/>
      <c r="H290" s="9"/>
      <c r="I290" s="7"/>
      <c r="J290" s="5"/>
    </row>
    <row r="291" spans="1:10">
      <c r="A291" s="1" t="s">
        <v>0</v>
      </c>
      <c r="B291" s="2"/>
      <c r="C291" s="2"/>
      <c r="D291" s="2"/>
      <c r="E291" s="2"/>
      <c r="F291" s="2"/>
      <c r="G291" s="2"/>
      <c r="H291" s="2"/>
      <c r="I291" s="2"/>
      <c r="J291" s="2"/>
    </row>
    <row r="292" spans="1:10">
      <c r="A292" s="3" t="s">
        <v>1270</v>
      </c>
      <c r="B292" s="2"/>
      <c r="C292" s="2"/>
      <c r="D292" s="2"/>
      <c r="E292" s="2"/>
      <c r="F292" s="2"/>
      <c r="G292" s="2"/>
      <c r="H292" s="2"/>
      <c r="I292" s="2"/>
      <c r="J292" s="2"/>
    </row>
    <row r="293" spans="1:10">
      <c r="A293" s="103" t="s">
        <v>0</v>
      </c>
      <c r="B293" s="103" t="s">
        <v>2</v>
      </c>
      <c r="C293" s="103" t="s">
        <v>3</v>
      </c>
      <c r="D293" s="103" t="s">
        <v>4</v>
      </c>
      <c r="E293" s="103" t="s">
        <v>5</v>
      </c>
      <c r="F293" s="105" t="s">
        <v>6</v>
      </c>
      <c r="G293" s="106"/>
      <c r="H293" s="107"/>
      <c r="I293" s="103" t="s">
        <v>7</v>
      </c>
      <c r="J293" s="103" t="s">
        <v>8</v>
      </c>
    </row>
    <row r="294" spans="1:10">
      <c r="A294" s="104"/>
      <c r="B294" s="104"/>
      <c r="C294" s="104"/>
      <c r="D294" s="104"/>
      <c r="E294" s="104"/>
      <c r="F294" s="46" t="s">
        <v>9</v>
      </c>
      <c r="G294" s="46" t="s">
        <v>10</v>
      </c>
      <c r="H294" s="46" t="s">
        <v>11</v>
      </c>
      <c r="I294" s="104"/>
      <c r="J294" s="104"/>
    </row>
    <row r="295" spans="1:10">
      <c r="A295" s="5" t="s">
        <v>1324</v>
      </c>
      <c r="B295" s="6">
        <v>44842.553387465276</v>
      </c>
      <c r="C295" s="5" t="s">
        <v>137</v>
      </c>
      <c r="D295" s="11"/>
      <c r="E295" s="8"/>
      <c r="F295" s="9">
        <v>3125.61</v>
      </c>
      <c r="I295" s="7" t="s">
        <v>9</v>
      </c>
      <c r="J295" s="5" t="s">
        <v>137</v>
      </c>
    </row>
    <row r="296" spans="1:10">
      <c r="A296" s="10" t="s">
        <v>15</v>
      </c>
      <c r="B296" s="3"/>
      <c r="C296" s="3"/>
      <c r="D296" s="11"/>
      <c r="E296" s="8"/>
      <c r="H296" s="9"/>
      <c r="I296" s="7"/>
      <c r="J296" s="5"/>
    </row>
    <row r="297" spans="1:10" ht="15.75">
      <c r="A297" s="12" t="s">
        <v>16</v>
      </c>
      <c r="B297" s="12" t="s">
        <v>17</v>
      </c>
      <c r="C297" s="12" t="s">
        <v>18</v>
      </c>
      <c r="D297" s="20">
        <v>111976930</v>
      </c>
      <c r="E297" s="21">
        <v>111977126</v>
      </c>
      <c r="H297" s="9"/>
      <c r="I297" s="7"/>
      <c r="J297" s="5"/>
    </row>
    <row r="300" spans="1:10">
      <c r="A300" s="1" t="s">
        <v>0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3" t="s">
        <v>1337</v>
      </c>
      <c r="B301" s="2"/>
      <c r="C301" s="2"/>
      <c r="D301" s="2"/>
      <c r="E301" s="2"/>
      <c r="F301" s="2"/>
      <c r="G301" s="2"/>
      <c r="H301" s="2"/>
      <c r="I301" s="2"/>
      <c r="J301" s="2"/>
    </row>
    <row r="302" spans="1:10">
      <c r="A302" s="103" t="s">
        <v>0</v>
      </c>
      <c r="B302" s="103" t="s">
        <v>2</v>
      </c>
      <c r="C302" s="103" t="s">
        <v>3</v>
      </c>
      <c r="D302" s="103" t="s">
        <v>4</v>
      </c>
      <c r="E302" s="103" t="s">
        <v>5</v>
      </c>
      <c r="F302" s="105" t="s">
        <v>6</v>
      </c>
      <c r="G302" s="106"/>
      <c r="H302" s="107"/>
      <c r="I302" s="103" t="s">
        <v>7</v>
      </c>
      <c r="J302" s="103" t="s">
        <v>8</v>
      </c>
    </row>
    <row r="303" spans="1:10">
      <c r="A303" s="104"/>
      <c r="B303" s="104"/>
      <c r="C303" s="104"/>
      <c r="D303" s="104"/>
      <c r="E303" s="104"/>
      <c r="F303" s="46" t="s">
        <v>9</v>
      </c>
      <c r="G303" s="46" t="s">
        <v>10</v>
      </c>
      <c r="H303" s="46" t="s">
        <v>11</v>
      </c>
      <c r="I303" s="104"/>
      <c r="J303" s="104"/>
    </row>
    <row r="304" spans="1:10">
      <c r="A304" s="5" t="s">
        <v>1368</v>
      </c>
      <c r="B304" s="6">
        <v>44844.791335532405</v>
      </c>
      <c r="C304" s="5" t="s">
        <v>137</v>
      </c>
      <c r="D304" s="11"/>
      <c r="E304" s="8"/>
      <c r="F304" s="9">
        <v>2003.42</v>
      </c>
      <c r="I304" s="7" t="s">
        <v>9</v>
      </c>
      <c r="J304" s="5" t="s">
        <v>137</v>
      </c>
    </row>
    <row r="305" spans="1:10">
      <c r="A305" s="10" t="s">
        <v>15</v>
      </c>
      <c r="B305" s="3"/>
      <c r="C305" s="3"/>
      <c r="D305" s="11"/>
      <c r="E305" s="8"/>
      <c r="H305" s="9"/>
      <c r="I305" s="7"/>
      <c r="J305" s="5"/>
    </row>
    <row r="306" spans="1:10" ht="15.75">
      <c r="A306" s="12" t="s">
        <v>16</v>
      </c>
      <c r="B306" s="12" t="s">
        <v>17</v>
      </c>
      <c r="C306" s="12" t="s">
        <v>18</v>
      </c>
      <c r="D306" s="20">
        <v>111983698</v>
      </c>
      <c r="E306" s="21">
        <v>111983766</v>
      </c>
      <c r="H306" s="9"/>
      <c r="I306" s="7"/>
      <c r="J306" s="5"/>
    </row>
    <row r="309" spans="1:10">
      <c r="A309" s="1" t="s">
        <v>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3" t="s">
        <v>1374</v>
      </c>
      <c r="B310" s="2"/>
      <c r="C310" s="2"/>
      <c r="D310" s="2"/>
      <c r="E310" s="2"/>
      <c r="F310" s="2"/>
      <c r="G310" s="2"/>
      <c r="H310" s="2"/>
      <c r="I310" s="2"/>
      <c r="J310" s="2"/>
    </row>
    <row r="311" spans="1:10">
      <c r="A311" s="103" t="s">
        <v>0</v>
      </c>
      <c r="B311" s="103" t="s">
        <v>2</v>
      </c>
      <c r="C311" s="103" t="s">
        <v>3</v>
      </c>
      <c r="D311" s="103" t="s">
        <v>4</v>
      </c>
      <c r="E311" s="103" t="s">
        <v>5</v>
      </c>
      <c r="F311" s="105" t="s">
        <v>6</v>
      </c>
      <c r="G311" s="106"/>
      <c r="H311" s="107"/>
      <c r="I311" s="103" t="s">
        <v>7</v>
      </c>
      <c r="J311" s="103" t="s">
        <v>8</v>
      </c>
    </row>
    <row r="312" spans="1:10">
      <c r="A312" s="104"/>
      <c r="B312" s="104"/>
      <c r="C312" s="104"/>
      <c r="D312" s="104"/>
      <c r="E312" s="104"/>
      <c r="F312" s="46" t="s">
        <v>9</v>
      </c>
      <c r="G312" s="46" t="s">
        <v>10</v>
      </c>
      <c r="H312" s="46" t="s">
        <v>11</v>
      </c>
      <c r="I312" s="104"/>
      <c r="J312" s="104"/>
    </row>
    <row r="313" spans="1:10">
      <c r="A313" s="5" t="s">
        <v>1408</v>
      </c>
      <c r="B313" s="6">
        <v>44845.79205866898</v>
      </c>
      <c r="C313" s="5" t="s">
        <v>137</v>
      </c>
      <c r="D313" s="11"/>
      <c r="E313" s="8"/>
      <c r="F313" s="9">
        <v>1882.62</v>
      </c>
      <c r="I313" s="7" t="s">
        <v>9</v>
      </c>
      <c r="J313" s="5" t="s">
        <v>137</v>
      </c>
    </row>
    <row r="314" spans="1:10">
      <c r="A314" s="10" t="s">
        <v>15</v>
      </c>
      <c r="B314" s="3"/>
      <c r="C314" s="3"/>
      <c r="D314" s="11"/>
      <c r="E314" s="8"/>
      <c r="H314" s="9"/>
      <c r="I314" s="7"/>
      <c r="J314" s="5"/>
    </row>
    <row r="315" spans="1:10" ht="15.75">
      <c r="A315" s="12" t="s">
        <v>16</v>
      </c>
      <c r="B315" s="12" t="s">
        <v>17</v>
      </c>
      <c r="C315" s="12" t="s">
        <v>18</v>
      </c>
      <c r="D315" s="20">
        <v>111991506</v>
      </c>
      <c r="E315" s="21">
        <v>111991639</v>
      </c>
      <c r="H315" s="9"/>
      <c r="I315" s="7"/>
      <c r="J315" s="5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1415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1445</v>
      </c>
      <c r="B322" s="6">
        <v>44846.792352534721</v>
      </c>
      <c r="C322" s="5" t="s">
        <v>137</v>
      </c>
      <c r="D322" s="11"/>
      <c r="E322" s="8"/>
      <c r="F322" s="9">
        <v>2349.6999999999998</v>
      </c>
      <c r="I322" s="7" t="s">
        <v>9</v>
      </c>
      <c r="J322" s="5" t="s">
        <v>137</v>
      </c>
    </row>
    <row r="323" spans="1:10">
      <c r="A323" s="5" t="s">
        <v>1445</v>
      </c>
      <c r="B323" s="6">
        <v>44846.792352534721</v>
      </c>
      <c r="C323" s="5" t="s">
        <v>137</v>
      </c>
      <c r="D323" s="11"/>
      <c r="E323" s="8"/>
      <c r="H323" s="9">
        <v>75.099999999999994</v>
      </c>
      <c r="I323" s="7" t="s">
        <v>1132</v>
      </c>
      <c r="J323" s="5" t="s">
        <v>137</v>
      </c>
    </row>
    <row r="324" spans="1:10">
      <c r="A324" s="10" t="s">
        <v>15</v>
      </c>
      <c r="B324" s="3"/>
      <c r="C324" s="3"/>
      <c r="D324" s="11"/>
      <c r="E324" s="8"/>
      <c r="H324" s="9"/>
      <c r="I324" s="7"/>
      <c r="J324" s="8"/>
    </row>
    <row r="325" spans="1:10" ht="15.75">
      <c r="A325" s="12" t="s">
        <v>16</v>
      </c>
      <c r="B325" s="12" t="s">
        <v>17</v>
      </c>
      <c r="C325" s="12" t="s">
        <v>18</v>
      </c>
      <c r="D325" s="20">
        <v>112000523</v>
      </c>
      <c r="E325" s="21">
        <v>112000617</v>
      </c>
      <c r="H325" s="9"/>
      <c r="I325" s="7"/>
      <c r="J325" s="8"/>
    </row>
    <row r="326" spans="1:10">
      <c r="A326" s="5"/>
      <c r="B326" s="91"/>
      <c r="C326" s="5"/>
      <c r="D326" s="91"/>
      <c r="E326" s="91"/>
      <c r="F326" s="91"/>
      <c r="G326" s="91"/>
      <c r="H326" s="91"/>
      <c r="I326" s="91"/>
      <c r="J326" s="91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1451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1483</v>
      </c>
      <c r="B332" s="6">
        <v>44847.79722212963</v>
      </c>
      <c r="C332" s="5" t="s">
        <v>137</v>
      </c>
      <c r="D332" s="11"/>
      <c r="E332" s="8"/>
      <c r="F332" s="9">
        <v>1252.24</v>
      </c>
      <c r="I332" s="7" t="s">
        <v>9</v>
      </c>
      <c r="J332" s="5" t="s">
        <v>137</v>
      </c>
    </row>
    <row r="333" spans="1:10">
      <c r="A333" s="10" t="s">
        <v>15</v>
      </c>
      <c r="B333" s="3"/>
      <c r="C333" s="3"/>
      <c r="D333" s="11"/>
      <c r="E333" s="8"/>
      <c r="H333" s="9"/>
      <c r="I333" s="7"/>
      <c r="J333" s="8"/>
    </row>
    <row r="334" spans="1:10" ht="15.75">
      <c r="A334" s="12" t="s">
        <v>16</v>
      </c>
      <c r="B334" s="12" t="s">
        <v>17</v>
      </c>
      <c r="C334" s="12" t="s">
        <v>18</v>
      </c>
      <c r="D334" s="20">
        <v>112010825</v>
      </c>
      <c r="E334" s="21">
        <v>112010969</v>
      </c>
      <c r="H334" s="9"/>
      <c r="I334" s="7"/>
      <c r="J334" s="8"/>
    </row>
    <row r="337" spans="1:10">
      <c r="A337" s="1" t="s">
        <v>0</v>
      </c>
      <c r="B337" s="2"/>
      <c r="C337" s="2"/>
      <c r="D337" s="2"/>
      <c r="E337" s="2"/>
      <c r="F337" s="2"/>
      <c r="G337" s="2"/>
      <c r="H337" s="2"/>
      <c r="I337" s="2"/>
      <c r="J337" s="2"/>
    </row>
    <row r="338" spans="1:10">
      <c r="A338" s="3" t="s">
        <v>1496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103" t="s">
        <v>0</v>
      </c>
      <c r="B339" s="103" t="s">
        <v>2</v>
      </c>
      <c r="C339" s="103" t="s">
        <v>3</v>
      </c>
      <c r="D339" s="103" t="s">
        <v>4</v>
      </c>
      <c r="E339" s="103" t="s">
        <v>5</v>
      </c>
      <c r="F339" s="105" t="s">
        <v>6</v>
      </c>
      <c r="G339" s="106"/>
      <c r="H339" s="107"/>
      <c r="I339" s="103" t="s">
        <v>7</v>
      </c>
      <c r="J339" s="103" t="s">
        <v>8</v>
      </c>
    </row>
    <row r="340" spans="1:10">
      <c r="A340" s="104"/>
      <c r="B340" s="104"/>
      <c r="C340" s="104"/>
      <c r="D340" s="104"/>
      <c r="E340" s="104"/>
      <c r="F340" s="46" t="s">
        <v>9</v>
      </c>
      <c r="G340" s="46" t="s">
        <v>10</v>
      </c>
      <c r="H340" s="46" t="s">
        <v>11</v>
      </c>
      <c r="I340" s="104"/>
      <c r="J340" s="104"/>
    </row>
    <row r="341" spans="1:10">
      <c r="A341" s="5" t="s">
        <v>1550</v>
      </c>
      <c r="B341" s="6">
        <v>44848.792823194446</v>
      </c>
      <c r="C341" s="5" t="s">
        <v>137</v>
      </c>
      <c r="D341" s="11"/>
      <c r="E341" s="8"/>
      <c r="F341" s="9">
        <v>2337.9899999999998</v>
      </c>
      <c r="I341" s="7" t="s">
        <v>9</v>
      </c>
      <c r="J341" s="5" t="s">
        <v>137</v>
      </c>
    </row>
    <row r="342" spans="1:10">
      <c r="A342" s="10" t="s">
        <v>15</v>
      </c>
      <c r="B342" s="3"/>
      <c r="C342" s="3"/>
      <c r="D342" s="11"/>
      <c r="E342" s="8"/>
      <c r="H342" s="9"/>
      <c r="I342" s="7"/>
      <c r="J342" s="8"/>
    </row>
    <row r="343" spans="1:10" ht="15.75">
      <c r="A343" s="12" t="s">
        <v>16</v>
      </c>
      <c r="B343" s="12" t="s">
        <v>17</v>
      </c>
      <c r="C343" s="12" t="s">
        <v>18</v>
      </c>
      <c r="D343" s="20">
        <v>112010827</v>
      </c>
      <c r="E343" s="21">
        <v>112010972</v>
      </c>
      <c r="H343" s="9"/>
      <c r="I343" s="7"/>
      <c r="J343" s="8"/>
    </row>
    <row r="344" spans="1:10">
      <c r="A344" s="5"/>
      <c r="B344" s="6"/>
      <c r="C344" s="5"/>
      <c r="D344" s="11"/>
      <c r="E344" s="8"/>
      <c r="H344" s="9"/>
      <c r="I344" s="7"/>
      <c r="J344" s="8"/>
    </row>
    <row r="345" spans="1:10">
      <c r="A345" s="5"/>
      <c r="B345" s="6"/>
      <c r="C345" s="5"/>
      <c r="D345" s="11"/>
      <c r="E345" s="8"/>
      <c r="H345" s="9"/>
      <c r="I345" s="7"/>
      <c r="J345" s="8"/>
    </row>
    <row r="346" spans="1:10">
      <c r="A346" s="1" t="s">
        <v>0</v>
      </c>
      <c r="B346" s="2"/>
      <c r="C346" s="2"/>
      <c r="D346" s="2"/>
      <c r="E346" s="2"/>
      <c r="F346" s="2"/>
      <c r="G346" s="2"/>
      <c r="H346" s="2"/>
      <c r="I346" s="2"/>
      <c r="J346" s="2"/>
    </row>
    <row r="347" spans="1:10">
      <c r="A347" s="3" t="s">
        <v>1491</v>
      </c>
      <c r="B347" s="2"/>
      <c r="C347" s="2"/>
      <c r="D347" s="2"/>
      <c r="E347" s="2"/>
      <c r="F347" s="2"/>
      <c r="G347" s="2"/>
      <c r="H347" s="2"/>
      <c r="I347" s="2"/>
      <c r="J347" s="2"/>
    </row>
    <row r="348" spans="1:10">
      <c r="A348" s="103" t="s">
        <v>0</v>
      </c>
      <c r="B348" s="103" t="s">
        <v>2</v>
      </c>
      <c r="C348" s="103" t="s">
        <v>3</v>
      </c>
      <c r="D348" s="103" t="s">
        <v>4</v>
      </c>
      <c r="E348" s="103" t="s">
        <v>5</v>
      </c>
      <c r="F348" s="105" t="s">
        <v>6</v>
      </c>
      <c r="G348" s="106"/>
      <c r="H348" s="107"/>
      <c r="I348" s="103" t="s">
        <v>7</v>
      </c>
      <c r="J348" s="103" t="s">
        <v>8</v>
      </c>
    </row>
    <row r="349" spans="1:10">
      <c r="A349" s="104"/>
      <c r="B349" s="104"/>
      <c r="C349" s="104"/>
      <c r="D349" s="104"/>
      <c r="E349" s="104"/>
      <c r="F349" s="46" t="s">
        <v>9</v>
      </c>
      <c r="G349" s="46" t="s">
        <v>10</v>
      </c>
      <c r="H349" s="46" t="s">
        <v>11</v>
      </c>
      <c r="I349" s="104"/>
      <c r="J349" s="104"/>
    </row>
    <row r="350" spans="1:10">
      <c r="A350" s="5" t="s">
        <v>1551</v>
      </c>
      <c r="B350" s="6">
        <v>44849.53414019676</v>
      </c>
      <c r="C350" s="5" t="s">
        <v>137</v>
      </c>
      <c r="D350" s="11"/>
      <c r="E350" s="8"/>
      <c r="F350" s="9">
        <v>1965.62</v>
      </c>
      <c r="I350" s="7" t="s">
        <v>9</v>
      </c>
      <c r="J350" s="5" t="s">
        <v>137</v>
      </c>
    </row>
    <row r="351" spans="1:10">
      <c r="A351" s="10" t="s">
        <v>15</v>
      </c>
      <c r="B351" s="3"/>
      <c r="C351" s="3"/>
      <c r="D351" s="11"/>
      <c r="E351" s="8"/>
      <c r="H351" s="9"/>
      <c r="I351" s="7"/>
      <c r="J351" s="8"/>
    </row>
    <row r="352" spans="1:10" ht="15.75">
      <c r="A352" s="12" t="s">
        <v>16</v>
      </c>
      <c r="B352" s="12" t="s">
        <v>17</v>
      </c>
      <c r="C352" s="12" t="s">
        <v>18</v>
      </c>
      <c r="D352" s="20">
        <v>112020954</v>
      </c>
      <c r="E352" s="21">
        <v>112021099</v>
      </c>
      <c r="H352" s="9"/>
      <c r="I352" s="7"/>
      <c r="J352" s="8"/>
    </row>
    <row r="355" spans="1:10">
      <c r="A355" s="1" t="s">
        <v>0</v>
      </c>
      <c r="B355" s="2"/>
      <c r="C355" s="2"/>
      <c r="D355" s="2"/>
      <c r="E355" s="2"/>
      <c r="F355" s="2"/>
      <c r="G355" s="2"/>
      <c r="H355" s="2"/>
      <c r="I355" s="2"/>
      <c r="J355" s="2"/>
    </row>
    <row r="356" spans="1:10">
      <c r="A356" s="3" t="s">
        <v>1564</v>
      </c>
      <c r="B356" s="2"/>
      <c r="C356" s="2"/>
      <c r="D356" s="2"/>
      <c r="E356" s="2"/>
      <c r="F356" s="2"/>
      <c r="G356" s="2"/>
      <c r="H356" s="2"/>
      <c r="I356" s="2"/>
      <c r="J356" s="2"/>
    </row>
    <row r="357" spans="1:10">
      <c r="A357" s="103" t="s">
        <v>0</v>
      </c>
      <c r="B357" s="103" t="s">
        <v>2</v>
      </c>
      <c r="C357" s="103" t="s">
        <v>3</v>
      </c>
      <c r="D357" s="103" t="s">
        <v>4</v>
      </c>
      <c r="E357" s="103" t="s">
        <v>5</v>
      </c>
      <c r="F357" s="105" t="s">
        <v>6</v>
      </c>
      <c r="G357" s="106"/>
      <c r="H357" s="107"/>
      <c r="I357" s="103" t="s">
        <v>7</v>
      </c>
      <c r="J357" s="103" t="s">
        <v>8</v>
      </c>
    </row>
    <row r="358" spans="1:10">
      <c r="A358" s="104"/>
      <c r="B358" s="104"/>
      <c r="C358" s="104"/>
      <c r="D358" s="104"/>
      <c r="E358" s="104"/>
      <c r="F358" s="46" t="s">
        <v>9</v>
      </c>
      <c r="G358" s="46" t="s">
        <v>10</v>
      </c>
      <c r="H358" s="46" t="s">
        <v>11</v>
      </c>
      <c r="I358" s="104"/>
      <c r="J358" s="104"/>
    </row>
    <row r="359" spans="1:10">
      <c r="A359" s="5" t="s">
        <v>1595</v>
      </c>
      <c r="B359" s="6">
        <v>44851.790917094906</v>
      </c>
      <c r="C359" s="5" t="s">
        <v>137</v>
      </c>
      <c r="D359" s="11"/>
      <c r="E359" s="8"/>
      <c r="F359" s="9">
        <v>2744.32</v>
      </c>
      <c r="I359" s="7" t="s">
        <v>9</v>
      </c>
      <c r="J359" s="5" t="s">
        <v>137</v>
      </c>
    </row>
    <row r="360" spans="1:10">
      <c r="A360" s="10" t="s">
        <v>15</v>
      </c>
      <c r="B360" s="3"/>
      <c r="C360" s="3"/>
      <c r="D360" s="11"/>
      <c r="E360" s="8"/>
      <c r="H360" s="9"/>
      <c r="I360" s="7"/>
      <c r="J360" s="5"/>
    </row>
    <row r="361" spans="1:10" ht="15.75">
      <c r="A361" s="12" t="s">
        <v>16</v>
      </c>
      <c r="B361" s="12" t="s">
        <v>17</v>
      </c>
      <c r="C361" s="12" t="s">
        <v>18</v>
      </c>
      <c r="D361" s="20">
        <v>112027828</v>
      </c>
      <c r="E361" s="21">
        <v>112028034</v>
      </c>
      <c r="H361" s="9"/>
      <c r="I361" s="7"/>
      <c r="J361" s="5"/>
    </row>
    <row r="364" spans="1:10">
      <c r="A364" s="1" t="s">
        <v>0</v>
      </c>
      <c r="B364" s="2"/>
      <c r="C364" s="2"/>
      <c r="D364" s="2"/>
      <c r="E364" s="2"/>
      <c r="F364" s="2"/>
      <c r="G364" s="2"/>
      <c r="H364" s="2"/>
      <c r="I364" s="2"/>
      <c r="J364" s="2"/>
    </row>
    <row r="365" spans="1:10">
      <c r="A365" s="3" t="s">
        <v>1603</v>
      </c>
      <c r="B365" s="2"/>
      <c r="C365" s="2"/>
      <c r="D365" s="2"/>
      <c r="E365" s="2"/>
      <c r="F365" s="2"/>
      <c r="G365" s="2"/>
      <c r="H365" s="2"/>
      <c r="I365" s="2"/>
      <c r="J365" s="2"/>
    </row>
    <row r="366" spans="1:10">
      <c r="A366" s="103" t="s">
        <v>0</v>
      </c>
      <c r="B366" s="103" t="s">
        <v>2</v>
      </c>
      <c r="C366" s="103" t="s">
        <v>3</v>
      </c>
      <c r="D366" s="103" t="s">
        <v>4</v>
      </c>
      <c r="E366" s="103" t="s">
        <v>5</v>
      </c>
      <c r="F366" s="105" t="s">
        <v>6</v>
      </c>
      <c r="G366" s="106"/>
      <c r="H366" s="107"/>
      <c r="I366" s="103" t="s">
        <v>7</v>
      </c>
      <c r="J366" s="103" t="s">
        <v>8</v>
      </c>
    </row>
    <row r="367" spans="1:10">
      <c r="A367" s="104"/>
      <c r="B367" s="104"/>
      <c r="C367" s="104"/>
      <c r="D367" s="104"/>
      <c r="E367" s="104"/>
      <c r="F367" s="46" t="s">
        <v>9</v>
      </c>
      <c r="G367" s="46" t="s">
        <v>10</v>
      </c>
      <c r="H367" s="46" t="s">
        <v>11</v>
      </c>
      <c r="I367" s="104"/>
      <c r="J367" s="104"/>
    </row>
    <row r="368" spans="1:10">
      <c r="A368" s="5" t="s">
        <v>1633</v>
      </c>
      <c r="B368" s="6">
        <v>44852.79205074074</v>
      </c>
      <c r="C368" s="5" t="s">
        <v>137</v>
      </c>
      <c r="D368" s="11"/>
      <c r="E368" s="8"/>
      <c r="F368" s="9">
        <v>4403.26</v>
      </c>
      <c r="I368" s="7" t="s">
        <v>9</v>
      </c>
      <c r="J368" s="5" t="s">
        <v>137</v>
      </c>
    </row>
    <row r="369" spans="1:10">
      <c r="A369" s="10" t="s">
        <v>15</v>
      </c>
      <c r="B369" s="3"/>
      <c r="C369" s="3"/>
      <c r="D369" s="11"/>
      <c r="E369" s="8"/>
      <c r="F369" s="7"/>
      <c r="G369" s="5"/>
      <c r="H369" s="9"/>
      <c r="I369" s="5"/>
      <c r="J369" s="7"/>
    </row>
    <row r="370" spans="1:10">
      <c r="A370" s="12" t="s">
        <v>16</v>
      </c>
      <c r="B370" s="12" t="s">
        <v>17</v>
      </c>
      <c r="C370" s="12" t="s">
        <v>18</v>
      </c>
      <c r="D370" s="11"/>
      <c r="E370" s="8"/>
      <c r="F370" s="7"/>
      <c r="G370" s="5"/>
      <c r="H370" s="9"/>
      <c r="I370" s="5"/>
      <c r="J370" s="7"/>
    </row>
  </sheetData>
  <mergeCells count="320">
    <mergeCell ref="A357:A358"/>
    <mergeCell ref="B357:B358"/>
    <mergeCell ref="C357:C358"/>
    <mergeCell ref="D357:D358"/>
    <mergeCell ref="E357:E358"/>
    <mergeCell ref="F357:H357"/>
    <mergeCell ref="I357:I358"/>
    <mergeCell ref="J357:J358"/>
    <mergeCell ref="A293:A294"/>
    <mergeCell ref="B293:B294"/>
    <mergeCell ref="C293:C294"/>
    <mergeCell ref="D293:D294"/>
    <mergeCell ref="E293:E294"/>
    <mergeCell ref="F293:H293"/>
    <mergeCell ref="I293:I294"/>
    <mergeCell ref="J293:J294"/>
    <mergeCell ref="I330:I331"/>
    <mergeCell ref="J330:J331"/>
    <mergeCell ref="A330:A331"/>
    <mergeCell ref="B330:B331"/>
    <mergeCell ref="C330:C331"/>
    <mergeCell ref="D330:D331"/>
    <mergeCell ref="E330:E331"/>
    <mergeCell ref="F330:H330"/>
    <mergeCell ref="I320:I321"/>
    <mergeCell ref="J320:J321"/>
    <mergeCell ref="A320:A321"/>
    <mergeCell ref="B320:B321"/>
    <mergeCell ref="C320:C321"/>
    <mergeCell ref="D320:D321"/>
    <mergeCell ref="E320:E321"/>
    <mergeCell ref="F320:H320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83:A184"/>
    <mergeCell ref="B183:B184"/>
    <mergeCell ref="C183:C184"/>
    <mergeCell ref="F183:H183"/>
    <mergeCell ref="I183:I184"/>
    <mergeCell ref="J183:J184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D183:D184"/>
    <mergeCell ref="E183:E184"/>
    <mergeCell ref="I138:I139"/>
    <mergeCell ref="J138:J139"/>
    <mergeCell ref="I165:I166"/>
    <mergeCell ref="J165:J166"/>
    <mergeCell ref="I156:I157"/>
    <mergeCell ref="J156:J157"/>
    <mergeCell ref="A138:A139"/>
    <mergeCell ref="B138:B139"/>
    <mergeCell ref="C138:C139"/>
    <mergeCell ref="D138:D139"/>
    <mergeCell ref="E138:E139"/>
    <mergeCell ref="F138:H138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F120:H120"/>
    <mergeCell ref="I120:I121"/>
    <mergeCell ref="J120:J121"/>
    <mergeCell ref="A120:A121"/>
    <mergeCell ref="B120:B121"/>
    <mergeCell ref="C120:C121"/>
    <mergeCell ref="D120:D121"/>
    <mergeCell ref="E120:E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F57:H57"/>
    <mergeCell ref="I57:I58"/>
    <mergeCell ref="J57:J58"/>
    <mergeCell ref="A57:A58"/>
    <mergeCell ref="B57:B58"/>
    <mergeCell ref="C57:C58"/>
    <mergeCell ref="D57:D58"/>
    <mergeCell ref="E57:E58"/>
    <mergeCell ref="I75:I76"/>
    <mergeCell ref="J75:J76"/>
    <mergeCell ref="A75:A76"/>
    <mergeCell ref="B75:B76"/>
    <mergeCell ref="C75:C76"/>
    <mergeCell ref="D75:D76"/>
    <mergeCell ref="E75:E76"/>
    <mergeCell ref="F75:H75"/>
    <mergeCell ref="I66:I67"/>
    <mergeCell ref="J66:J67"/>
    <mergeCell ref="A66:A67"/>
    <mergeCell ref="B66:B67"/>
    <mergeCell ref="C66:C67"/>
    <mergeCell ref="D66:D67"/>
    <mergeCell ref="E66:E67"/>
    <mergeCell ref="F66:H66"/>
    <mergeCell ref="I3:I4"/>
    <mergeCell ref="J3:J4"/>
    <mergeCell ref="A3:A4"/>
    <mergeCell ref="B3:B4"/>
    <mergeCell ref="C3:C4"/>
    <mergeCell ref="D3:D4"/>
    <mergeCell ref="E3:E4"/>
    <mergeCell ref="F3:H3"/>
    <mergeCell ref="I48:I49"/>
    <mergeCell ref="J48:J49"/>
    <mergeCell ref="A48:A49"/>
    <mergeCell ref="B48:B49"/>
    <mergeCell ref="C48:C49"/>
    <mergeCell ref="D48:D49"/>
    <mergeCell ref="E48:E49"/>
    <mergeCell ref="F48:H48"/>
    <mergeCell ref="A12:A13"/>
    <mergeCell ref="B12:B13"/>
    <mergeCell ref="C12:C13"/>
    <mergeCell ref="D12:D13"/>
    <mergeCell ref="E12:E13"/>
    <mergeCell ref="F12:H12"/>
    <mergeCell ref="I12:I13"/>
    <mergeCell ref="J12:J13"/>
    <mergeCell ref="A21:A22"/>
    <mergeCell ref="B21:B22"/>
    <mergeCell ref="C21:C22"/>
    <mergeCell ref="D21:D22"/>
    <mergeCell ref="E21:E22"/>
    <mergeCell ref="F39:H39"/>
    <mergeCell ref="I39:I40"/>
    <mergeCell ref="J39:J40"/>
    <mergeCell ref="A39:A40"/>
    <mergeCell ref="B39:B40"/>
    <mergeCell ref="C39:C40"/>
    <mergeCell ref="D39:D40"/>
    <mergeCell ref="E39:E40"/>
    <mergeCell ref="F21:H21"/>
    <mergeCell ref="I21:I22"/>
    <mergeCell ref="J21:J22"/>
    <mergeCell ref="I84:I85"/>
    <mergeCell ref="J84:J85"/>
    <mergeCell ref="A84:A85"/>
    <mergeCell ref="B84:B85"/>
    <mergeCell ref="C84:C85"/>
    <mergeCell ref="D84:D85"/>
    <mergeCell ref="E84:E85"/>
    <mergeCell ref="F84:H84"/>
    <mergeCell ref="I93:I94"/>
    <mergeCell ref="J93:J94"/>
    <mergeCell ref="A93:A94"/>
    <mergeCell ref="B93:B94"/>
    <mergeCell ref="C93:C94"/>
    <mergeCell ref="D93:D94"/>
    <mergeCell ref="E93:E94"/>
    <mergeCell ref="F93:H93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1:I112"/>
    <mergeCell ref="J111:J112"/>
    <mergeCell ref="A111:A112"/>
    <mergeCell ref="B111:B112"/>
    <mergeCell ref="C111:C112"/>
    <mergeCell ref="D111:D112"/>
    <mergeCell ref="E111:E112"/>
    <mergeCell ref="F111:H111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19:A220"/>
    <mergeCell ref="B219:B220"/>
    <mergeCell ref="C219:C220"/>
    <mergeCell ref="D219:D220"/>
    <mergeCell ref="E219:E220"/>
    <mergeCell ref="F219:H219"/>
    <mergeCell ref="I219:I220"/>
    <mergeCell ref="J219:J220"/>
    <mergeCell ref="I266:I267"/>
    <mergeCell ref="J266:J267"/>
    <mergeCell ref="A266:A267"/>
    <mergeCell ref="B266:B267"/>
    <mergeCell ref="C266:C267"/>
    <mergeCell ref="D266:D267"/>
    <mergeCell ref="E266:E267"/>
    <mergeCell ref="F266:H266"/>
    <mergeCell ref="A237:A238"/>
    <mergeCell ref="B237:B238"/>
    <mergeCell ref="C237:C238"/>
    <mergeCell ref="D237:D238"/>
    <mergeCell ref="E237:E238"/>
    <mergeCell ref="F237:H237"/>
    <mergeCell ref="I237:I238"/>
    <mergeCell ref="J237:J238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A339:A340"/>
    <mergeCell ref="B339:B340"/>
    <mergeCell ref="C339:C340"/>
    <mergeCell ref="D339:D340"/>
    <mergeCell ref="E339:E340"/>
    <mergeCell ref="F339:H339"/>
    <mergeCell ref="I339:I340"/>
    <mergeCell ref="J339:J340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I366:I367"/>
    <mergeCell ref="J366:J367"/>
    <mergeCell ref="A366:A367"/>
    <mergeCell ref="B366:B367"/>
    <mergeCell ref="C366:C367"/>
    <mergeCell ref="D366:D367"/>
    <mergeCell ref="E366:E367"/>
    <mergeCell ref="F366:H366"/>
    <mergeCell ref="A311:A312"/>
    <mergeCell ref="B311:B312"/>
    <mergeCell ref="C311:C312"/>
    <mergeCell ref="D311:D312"/>
    <mergeCell ref="E311:E312"/>
    <mergeCell ref="F311:H311"/>
    <mergeCell ref="I311:I312"/>
    <mergeCell ref="J311:J312"/>
    <mergeCell ref="A348:A349"/>
    <mergeCell ref="B348:B349"/>
    <mergeCell ref="C348:C349"/>
    <mergeCell ref="D348:D349"/>
    <mergeCell ref="E348:E349"/>
    <mergeCell ref="F348:H348"/>
    <mergeCell ref="I348:I349"/>
    <mergeCell ref="J348:J34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2FA2-A2D5-4522-B4D5-DCA1F6B09A7F}">
  <sheetPr>
    <tabColor theme="8"/>
  </sheetPr>
  <dimension ref="A1:J456"/>
  <sheetViews>
    <sheetView topLeftCell="A439" workbookViewId="0">
      <selection activeCell="D446" sqref="D446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5.42578125" bestFit="1" customWidth="1"/>
    <col min="5" max="5" width="12.5703125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34.140625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138</v>
      </c>
      <c r="B5" s="6">
        <v>44805.955512719906</v>
      </c>
      <c r="C5" s="5" t="s">
        <v>139</v>
      </c>
      <c r="D5" s="11"/>
      <c r="E5" s="8"/>
      <c r="F5" s="9">
        <v>7293.8</v>
      </c>
      <c r="I5" s="7" t="s">
        <v>9</v>
      </c>
      <c r="J5" s="8" t="s">
        <v>140</v>
      </c>
    </row>
    <row r="6" spans="1:10">
      <c r="A6" s="5" t="s">
        <v>138</v>
      </c>
      <c r="B6" s="6">
        <v>44805.955512719906</v>
      </c>
      <c r="C6" s="5" t="s">
        <v>139</v>
      </c>
      <c r="D6" s="11"/>
      <c r="E6" s="8"/>
      <c r="F6" s="9">
        <v>1464.6</v>
      </c>
      <c r="I6" s="7" t="s">
        <v>9</v>
      </c>
      <c r="J6" s="5" t="s">
        <v>141</v>
      </c>
    </row>
    <row r="7" spans="1:10">
      <c r="A7" s="10" t="s">
        <v>15</v>
      </c>
      <c r="B7" s="3"/>
      <c r="C7" s="3"/>
      <c r="D7" s="11"/>
      <c r="E7" s="8"/>
      <c r="F7" s="14">
        <f>SUM(F5:G6)</f>
        <v>8758.4</v>
      </c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1">
        <v>111734743</v>
      </c>
      <c r="E8" s="8"/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254</v>
      </c>
      <c r="B15" s="6">
        <v>44806.736712673614</v>
      </c>
      <c r="C15" s="5" t="s">
        <v>139</v>
      </c>
      <c r="D15" s="11"/>
      <c r="E15" s="8"/>
      <c r="F15" s="9">
        <v>1768.2</v>
      </c>
      <c r="I15" s="7" t="s">
        <v>9</v>
      </c>
      <c r="J15" s="8" t="s">
        <v>140</v>
      </c>
    </row>
    <row r="16" spans="1:10">
      <c r="A16" s="5" t="s">
        <v>254</v>
      </c>
      <c r="B16" s="6">
        <v>44806.736712673614</v>
      </c>
      <c r="C16" s="5" t="s">
        <v>139</v>
      </c>
      <c r="D16" s="11"/>
      <c r="E16" s="8"/>
      <c r="F16" s="9">
        <v>25471.1</v>
      </c>
      <c r="I16" s="7" t="s">
        <v>9</v>
      </c>
      <c r="J16" s="5" t="s">
        <v>141</v>
      </c>
    </row>
    <row r="17" spans="1:10">
      <c r="A17" s="10" t="s">
        <v>15</v>
      </c>
      <c r="B17" s="3"/>
      <c r="C17" s="3"/>
      <c r="D17" s="11"/>
      <c r="E17" s="8"/>
      <c r="F17" s="14">
        <f>SUM(F15:G16)</f>
        <v>27239.3</v>
      </c>
      <c r="G17" s="9"/>
      <c r="I17" s="7"/>
      <c r="J17" s="8"/>
    </row>
    <row r="18" spans="1:10" ht="15.75">
      <c r="A18" s="12" t="s">
        <v>16</v>
      </c>
      <c r="B18" s="12" t="s">
        <v>17</v>
      </c>
      <c r="C18" s="12" t="s">
        <v>18</v>
      </c>
      <c r="D18" s="21">
        <v>111764940</v>
      </c>
      <c r="E18" s="8"/>
      <c r="H18" s="9"/>
      <c r="I18" s="7"/>
      <c r="J18" s="8"/>
    </row>
    <row r="21" spans="1:10">
      <c r="A21" s="1" t="s">
        <v>0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>
      <c r="A22" s="3" t="s">
        <v>159</v>
      </c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103" t="s">
        <v>0</v>
      </c>
      <c r="B23" s="103" t="s">
        <v>2</v>
      </c>
      <c r="C23" s="103" t="s">
        <v>3</v>
      </c>
      <c r="D23" s="103" t="s">
        <v>4</v>
      </c>
      <c r="E23" s="103" t="s">
        <v>5</v>
      </c>
      <c r="F23" s="105" t="s">
        <v>6</v>
      </c>
      <c r="G23" s="106"/>
      <c r="H23" s="107"/>
      <c r="I23" s="103" t="s">
        <v>7</v>
      </c>
      <c r="J23" s="103" t="s">
        <v>8</v>
      </c>
    </row>
    <row r="24" spans="1:10">
      <c r="A24" s="104"/>
      <c r="B24" s="104"/>
      <c r="C24" s="104"/>
      <c r="D24" s="104"/>
      <c r="E24" s="104"/>
      <c r="F24" s="4" t="s">
        <v>9</v>
      </c>
      <c r="G24" s="4" t="s">
        <v>10</v>
      </c>
      <c r="H24" s="4" t="s">
        <v>11</v>
      </c>
      <c r="I24" s="104"/>
      <c r="J24" s="104"/>
    </row>
    <row r="25" spans="1:10">
      <c r="A25" s="19" t="s">
        <v>241</v>
      </c>
      <c r="B25" s="18"/>
      <c r="C25" s="17"/>
      <c r="D25" s="11"/>
      <c r="E25" s="8"/>
      <c r="H25" s="9"/>
      <c r="I25" s="5"/>
      <c r="J25" s="8"/>
    </row>
    <row r="26" spans="1:10">
      <c r="A26" s="10" t="s">
        <v>15</v>
      </c>
      <c r="B26" s="3"/>
      <c r="C26" s="3"/>
      <c r="D26" s="11"/>
      <c r="E26" s="8"/>
      <c r="G26" s="9"/>
      <c r="I26" s="7"/>
      <c r="J26" s="8"/>
    </row>
    <row r="27" spans="1:10">
      <c r="A27" s="12" t="s">
        <v>16</v>
      </c>
      <c r="B27" s="12" t="s">
        <v>17</v>
      </c>
      <c r="C27" s="12" t="s">
        <v>18</v>
      </c>
      <c r="D27" s="11"/>
      <c r="E27" s="8"/>
      <c r="H27" s="9"/>
      <c r="I27" s="7"/>
      <c r="J27" s="8"/>
    </row>
    <row r="30" spans="1:10">
      <c r="A30" s="1" t="s">
        <v>0</v>
      </c>
      <c r="B30" s="2"/>
      <c r="C30" s="2"/>
      <c r="D30" s="2"/>
      <c r="E30" s="2"/>
      <c r="F30" s="2"/>
      <c r="G30" s="2"/>
      <c r="H30" s="2"/>
      <c r="I30" s="2"/>
      <c r="J30" s="2"/>
    </row>
    <row r="31" spans="1:10">
      <c r="A31" s="3" t="s">
        <v>260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>
      <c r="A32" s="27" t="s">
        <v>0</v>
      </c>
      <c r="B32" s="27" t="s">
        <v>2</v>
      </c>
      <c r="C32" s="27" t="s">
        <v>3</v>
      </c>
      <c r="D32" s="27" t="s">
        <v>4</v>
      </c>
      <c r="E32" s="27" t="s">
        <v>5</v>
      </c>
      <c r="F32" s="29" t="s">
        <v>6</v>
      </c>
      <c r="G32" s="30"/>
      <c r="H32" s="31"/>
      <c r="I32" s="27" t="s">
        <v>7</v>
      </c>
      <c r="J32" s="27" t="s">
        <v>8</v>
      </c>
    </row>
    <row r="33" spans="1:10">
      <c r="A33" s="28"/>
      <c r="B33" s="28"/>
      <c r="C33" s="28"/>
      <c r="D33" s="28"/>
      <c r="E33" s="28"/>
      <c r="F33" s="4" t="s">
        <v>9</v>
      </c>
      <c r="G33" s="4" t="s">
        <v>10</v>
      </c>
      <c r="H33" s="4" t="s">
        <v>11</v>
      </c>
      <c r="I33" s="28"/>
      <c r="J33" s="28"/>
    </row>
    <row r="34" spans="1:10">
      <c r="A34" s="5" t="s">
        <v>303</v>
      </c>
      <c r="B34" s="6">
        <v>44809.359245856482</v>
      </c>
      <c r="C34" s="5" t="s">
        <v>139</v>
      </c>
      <c r="D34" s="7"/>
      <c r="E34" s="8"/>
      <c r="F34" s="9">
        <v>2228.3000000000002</v>
      </c>
      <c r="I34" s="7" t="s">
        <v>9</v>
      </c>
      <c r="J34" s="8" t="s">
        <v>140</v>
      </c>
    </row>
    <row r="35" spans="1:10">
      <c r="A35" s="10" t="s">
        <v>15</v>
      </c>
      <c r="B35" s="3"/>
      <c r="C35" s="3"/>
      <c r="D35" s="11"/>
      <c r="E35" s="8"/>
      <c r="F35" s="9"/>
      <c r="I35" s="7"/>
      <c r="J35" s="5"/>
    </row>
    <row r="36" spans="1:10" ht="15.75">
      <c r="A36" s="12" t="s">
        <v>16</v>
      </c>
      <c r="B36" s="12" t="s">
        <v>17</v>
      </c>
      <c r="C36" s="12" t="s">
        <v>18</v>
      </c>
      <c r="D36" s="21">
        <v>111764941</v>
      </c>
      <c r="E36" s="8"/>
      <c r="F36" s="9"/>
      <c r="I36" s="7"/>
      <c r="J36" s="5"/>
    </row>
    <row r="37" spans="1:10">
      <c r="A37" s="5"/>
      <c r="B37" s="6"/>
      <c r="C37" s="5"/>
      <c r="D37" s="11"/>
      <c r="E37" s="8"/>
      <c r="F37" s="9"/>
      <c r="I37" s="7"/>
      <c r="J37" s="5"/>
    </row>
    <row r="38" spans="1:10">
      <c r="A38" s="5"/>
      <c r="B38" s="6"/>
      <c r="C38" s="5"/>
      <c r="D38" s="11"/>
      <c r="E38" s="8"/>
      <c r="F38" s="9"/>
      <c r="I38" s="7"/>
      <c r="J38" s="5"/>
    </row>
    <row r="39" spans="1:10">
      <c r="A39" s="5" t="s">
        <v>304</v>
      </c>
      <c r="B39" s="6">
        <v>44809.707762662038</v>
      </c>
      <c r="C39" s="5" t="s">
        <v>139</v>
      </c>
      <c r="D39" s="11"/>
      <c r="E39" s="8"/>
      <c r="F39" s="9">
        <v>2154</v>
      </c>
      <c r="I39" s="7" t="s">
        <v>9</v>
      </c>
      <c r="J39" s="8" t="s">
        <v>140</v>
      </c>
    </row>
    <row r="40" spans="1:10">
      <c r="A40" s="10" t="s">
        <v>15</v>
      </c>
      <c r="B40" s="3"/>
      <c r="C40" s="3"/>
      <c r="D40" s="11"/>
      <c r="E40" s="8"/>
      <c r="H40" s="9"/>
      <c r="I40" s="7"/>
      <c r="J40" s="5"/>
    </row>
    <row r="41" spans="1:10" ht="15.75">
      <c r="A41" s="12" t="s">
        <v>16</v>
      </c>
      <c r="B41" s="12" t="s">
        <v>17</v>
      </c>
      <c r="C41" s="12" t="s">
        <v>18</v>
      </c>
      <c r="D41" s="21">
        <v>111766507</v>
      </c>
      <c r="E41" s="8"/>
      <c r="H41" s="9"/>
      <c r="I41" s="7"/>
      <c r="J41" s="5"/>
    </row>
    <row r="44" spans="1:10">
      <c r="A44" s="1" t="s">
        <v>0</v>
      </c>
      <c r="B44" s="2"/>
      <c r="C44" s="2"/>
      <c r="D44" s="2"/>
      <c r="E44" s="2"/>
      <c r="F44" s="2"/>
      <c r="G44" s="2"/>
      <c r="H44" s="2"/>
      <c r="I44" s="2"/>
      <c r="J44" s="2"/>
    </row>
    <row r="45" spans="1:10">
      <c r="A45" s="3" t="s">
        <v>312</v>
      </c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103" t="s">
        <v>0</v>
      </c>
      <c r="B46" s="103" t="s">
        <v>2</v>
      </c>
      <c r="C46" s="103" t="s">
        <v>3</v>
      </c>
      <c r="D46" s="103" t="s">
        <v>4</v>
      </c>
      <c r="E46" s="103" t="s">
        <v>5</v>
      </c>
      <c r="F46" s="105" t="s">
        <v>6</v>
      </c>
      <c r="G46" s="106"/>
      <c r="H46" s="107"/>
      <c r="I46" s="103" t="s">
        <v>7</v>
      </c>
      <c r="J46" s="103" t="s">
        <v>8</v>
      </c>
    </row>
    <row r="47" spans="1:10">
      <c r="A47" s="104"/>
      <c r="B47" s="104"/>
      <c r="C47" s="104"/>
      <c r="D47" s="104"/>
      <c r="E47" s="104"/>
      <c r="F47" s="46" t="s">
        <v>9</v>
      </c>
      <c r="G47" s="46" t="s">
        <v>10</v>
      </c>
      <c r="H47" s="46" t="s">
        <v>11</v>
      </c>
      <c r="I47" s="104"/>
      <c r="J47" s="104"/>
    </row>
    <row r="48" spans="1:10">
      <c r="A48" s="5"/>
      <c r="B48" s="6"/>
      <c r="C48" s="5"/>
      <c r="D48" s="11"/>
      <c r="E48" s="8"/>
      <c r="F48" s="9"/>
      <c r="I48" s="7"/>
      <c r="J48" s="5"/>
    </row>
    <row r="49" spans="1:10">
      <c r="A49" s="10" t="s">
        <v>15</v>
      </c>
      <c r="B49" s="3"/>
      <c r="C49" s="3"/>
      <c r="D49" s="11"/>
      <c r="E49" s="8"/>
      <c r="F49" s="9"/>
      <c r="I49" s="7"/>
      <c r="J49" s="5"/>
    </row>
    <row r="50" spans="1:10">
      <c r="A50" s="12" t="s">
        <v>16</v>
      </c>
      <c r="B50" s="12" t="s">
        <v>17</v>
      </c>
      <c r="C50" s="12" t="s">
        <v>18</v>
      </c>
      <c r="D50" s="11"/>
      <c r="E50" s="8"/>
      <c r="F50" s="9"/>
      <c r="I50" s="7"/>
      <c r="J50" s="5"/>
    </row>
    <row r="51" spans="1:10">
      <c r="A51" s="23" t="s">
        <v>347</v>
      </c>
      <c r="B51" s="35"/>
      <c r="C51" s="35"/>
    </row>
    <row r="54" spans="1:10">
      <c r="A54" s="1" t="s">
        <v>0</v>
      </c>
      <c r="B54" s="2"/>
      <c r="C54" s="2"/>
      <c r="D54" s="2"/>
      <c r="E54" s="2"/>
      <c r="F54" s="2"/>
      <c r="G54" s="2"/>
      <c r="H54" s="2"/>
      <c r="I54" s="2"/>
      <c r="J54" s="2"/>
    </row>
    <row r="55" spans="1:10">
      <c r="A55" s="3" t="s">
        <v>357</v>
      </c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103" t="s">
        <v>0</v>
      </c>
      <c r="B56" s="103" t="s">
        <v>2</v>
      </c>
      <c r="C56" s="103" t="s">
        <v>3</v>
      </c>
      <c r="D56" s="103" t="s">
        <v>4</v>
      </c>
      <c r="E56" s="103" t="s">
        <v>5</v>
      </c>
      <c r="F56" s="105" t="s">
        <v>6</v>
      </c>
      <c r="G56" s="106"/>
      <c r="H56" s="107"/>
      <c r="I56" s="103" t="s">
        <v>7</v>
      </c>
      <c r="J56" s="103" t="s">
        <v>8</v>
      </c>
    </row>
    <row r="57" spans="1:10">
      <c r="A57" s="104"/>
      <c r="B57" s="104"/>
      <c r="C57" s="104"/>
      <c r="D57" s="104"/>
      <c r="E57" s="104"/>
      <c r="F57" s="46" t="s">
        <v>9</v>
      </c>
      <c r="G57" s="46" t="s">
        <v>10</v>
      </c>
      <c r="H57" s="46" t="s">
        <v>11</v>
      </c>
      <c r="I57" s="104"/>
      <c r="J57" s="104"/>
    </row>
    <row r="58" spans="1:10">
      <c r="A58" s="5" t="s">
        <v>391</v>
      </c>
      <c r="B58" s="6">
        <v>44811.360214143519</v>
      </c>
      <c r="C58" s="5" t="s">
        <v>139</v>
      </c>
      <c r="D58" s="7"/>
      <c r="E58" s="8"/>
      <c r="F58" s="9">
        <v>26945</v>
      </c>
      <c r="I58" s="7" t="s">
        <v>9</v>
      </c>
      <c r="J58" s="5" t="s">
        <v>141</v>
      </c>
    </row>
    <row r="59" spans="1:10">
      <c r="A59" s="10" t="s">
        <v>15</v>
      </c>
      <c r="B59" s="3"/>
      <c r="C59" s="3"/>
      <c r="D59" s="11"/>
      <c r="E59" s="8"/>
      <c r="H59" s="9"/>
      <c r="I59" s="7"/>
      <c r="J59" s="8"/>
    </row>
    <row r="60" spans="1:10" ht="15.75">
      <c r="A60" s="12" t="s">
        <v>16</v>
      </c>
      <c r="B60" s="12" t="s">
        <v>17</v>
      </c>
      <c r="C60" s="12" t="s">
        <v>18</v>
      </c>
      <c r="D60" s="21">
        <v>111768339</v>
      </c>
      <c r="E60" s="8"/>
      <c r="H60" s="9"/>
      <c r="I60" s="7"/>
      <c r="J60" s="8"/>
    </row>
    <row r="61" spans="1:10">
      <c r="A61" s="5"/>
      <c r="B61" s="6"/>
      <c r="C61" s="5"/>
      <c r="D61" s="11"/>
      <c r="E61" s="8"/>
      <c r="H61" s="9"/>
      <c r="I61" s="7"/>
      <c r="J61" s="8"/>
    </row>
    <row r="62" spans="1:10">
      <c r="A62" s="5"/>
      <c r="B62" s="6"/>
      <c r="C62" s="5"/>
      <c r="D62" s="11"/>
      <c r="E62" s="8"/>
      <c r="H62" s="9"/>
      <c r="I62" s="7"/>
      <c r="J62" s="8"/>
    </row>
    <row r="63" spans="1:10">
      <c r="A63" s="5" t="s">
        <v>392</v>
      </c>
      <c r="B63" s="6">
        <v>44811.36333378472</v>
      </c>
      <c r="C63" s="5" t="s">
        <v>139</v>
      </c>
      <c r="D63" s="7"/>
      <c r="E63" s="8"/>
      <c r="F63" s="9">
        <v>4080.5</v>
      </c>
      <c r="I63" s="7" t="s">
        <v>9</v>
      </c>
      <c r="J63" s="8" t="s">
        <v>140</v>
      </c>
    </row>
    <row r="64" spans="1:10">
      <c r="A64" s="10" t="s">
        <v>15</v>
      </c>
      <c r="B64" s="3"/>
      <c r="C64" s="3"/>
      <c r="D64" s="11"/>
      <c r="E64" s="8"/>
      <c r="H64" s="9"/>
      <c r="I64" s="7"/>
      <c r="J64" s="8"/>
    </row>
    <row r="65" spans="1:10" ht="15.75">
      <c r="A65" s="12" t="s">
        <v>16</v>
      </c>
      <c r="B65" s="12" t="s">
        <v>17</v>
      </c>
      <c r="C65" s="12" t="s">
        <v>18</v>
      </c>
      <c r="D65" s="21">
        <v>111768340</v>
      </c>
      <c r="E65" s="8"/>
      <c r="H65" s="9"/>
      <c r="I65" s="7"/>
      <c r="J65" s="8"/>
    </row>
    <row r="66" spans="1:10">
      <c r="A66" s="5"/>
      <c r="B66" s="6"/>
      <c r="C66" s="5"/>
      <c r="D66" s="11"/>
      <c r="E66" s="8"/>
      <c r="H66" s="9"/>
      <c r="I66" s="7"/>
      <c r="J66" s="8"/>
    </row>
    <row r="67" spans="1:10">
      <c r="A67" s="5"/>
      <c r="B67" s="6"/>
      <c r="C67" s="5"/>
      <c r="D67" s="11"/>
      <c r="E67" s="8"/>
      <c r="H67" s="9"/>
      <c r="I67" s="7"/>
      <c r="J67" s="8"/>
    </row>
    <row r="68" spans="1:10">
      <c r="A68" s="5" t="s">
        <v>393</v>
      </c>
      <c r="B68" s="6">
        <v>44811.743440682869</v>
      </c>
      <c r="C68" s="5" t="s">
        <v>139</v>
      </c>
      <c r="D68" s="11"/>
      <c r="E68" s="8"/>
      <c r="F68" s="9">
        <v>4182.6000000000004</v>
      </c>
      <c r="I68" s="7" t="s">
        <v>9</v>
      </c>
      <c r="J68" s="8" t="s">
        <v>140</v>
      </c>
    </row>
    <row r="69" spans="1:10">
      <c r="A69" s="10" t="s">
        <v>15</v>
      </c>
      <c r="B69" s="3"/>
      <c r="C69" s="3"/>
      <c r="D69" s="11"/>
      <c r="E69" s="8"/>
      <c r="H69" s="9"/>
      <c r="I69" s="7"/>
      <c r="J69" s="8"/>
    </row>
    <row r="70" spans="1:10" ht="15.75">
      <c r="A70" s="12" t="s">
        <v>16</v>
      </c>
      <c r="B70" s="12" t="s">
        <v>17</v>
      </c>
      <c r="C70" s="12" t="s">
        <v>18</v>
      </c>
      <c r="D70" s="21">
        <v>111773058</v>
      </c>
      <c r="E70" s="8"/>
      <c r="H70" s="9"/>
      <c r="I70" s="7"/>
      <c r="J70" s="8"/>
    </row>
    <row r="73" spans="1:10">
      <c r="A73" s="1" t="s">
        <v>0</v>
      </c>
      <c r="B73" s="2"/>
      <c r="C73" s="2"/>
      <c r="D73" s="2"/>
      <c r="E73" s="2"/>
      <c r="F73" s="2"/>
      <c r="G73" s="2"/>
      <c r="H73" s="2"/>
      <c r="I73" s="2"/>
      <c r="J73" s="2"/>
    </row>
    <row r="74" spans="1:10">
      <c r="A74" s="3" t="s">
        <v>399</v>
      </c>
      <c r="B74" s="2"/>
      <c r="C74" s="2"/>
      <c r="D74" s="2"/>
      <c r="E74" s="2"/>
      <c r="F74" s="2"/>
      <c r="G74" s="2"/>
      <c r="H74" s="2"/>
      <c r="I74" s="2"/>
      <c r="J74" s="2"/>
    </row>
    <row r="75" spans="1:10">
      <c r="A75" s="103" t="s">
        <v>0</v>
      </c>
      <c r="B75" s="103" t="s">
        <v>2</v>
      </c>
      <c r="C75" s="103" t="s">
        <v>3</v>
      </c>
      <c r="D75" s="103" t="s">
        <v>4</v>
      </c>
      <c r="E75" s="103" t="s">
        <v>5</v>
      </c>
      <c r="F75" s="105" t="s">
        <v>6</v>
      </c>
      <c r="G75" s="106"/>
      <c r="H75" s="107"/>
      <c r="I75" s="103" t="s">
        <v>7</v>
      </c>
      <c r="J75" s="103" t="s">
        <v>8</v>
      </c>
    </row>
    <row r="76" spans="1:10">
      <c r="A76" s="104"/>
      <c r="B76" s="104"/>
      <c r="C76" s="104"/>
      <c r="D76" s="104"/>
      <c r="E76" s="104"/>
      <c r="F76" s="46" t="s">
        <v>9</v>
      </c>
      <c r="G76" s="46" t="s">
        <v>10</v>
      </c>
      <c r="H76" s="46" t="s">
        <v>11</v>
      </c>
      <c r="I76" s="104"/>
      <c r="J76" s="104"/>
    </row>
    <row r="77" spans="1:10">
      <c r="A77" s="5" t="s">
        <v>431</v>
      </c>
      <c r="B77" s="6">
        <v>44812.725070185188</v>
      </c>
      <c r="C77" s="5" t="s">
        <v>139</v>
      </c>
      <c r="D77" s="11"/>
      <c r="E77" s="8"/>
      <c r="F77" s="9">
        <v>5154.5</v>
      </c>
      <c r="I77" s="7" t="s">
        <v>9</v>
      </c>
      <c r="J77" s="8" t="s">
        <v>140</v>
      </c>
    </row>
    <row r="78" spans="1:10">
      <c r="A78" s="10" t="s">
        <v>15</v>
      </c>
      <c r="B78" s="3"/>
      <c r="C78" s="3"/>
      <c r="D78" s="11"/>
      <c r="E78" s="8"/>
      <c r="H78" s="9"/>
      <c r="I78" s="7"/>
      <c r="J78" s="5"/>
    </row>
    <row r="79" spans="1:10" ht="15.75">
      <c r="A79" s="12" t="s">
        <v>16</v>
      </c>
      <c r="B79" s="12" t="s">
        <v>17</v>
      </c>
      <c r="C79" s="12" t="s">
        <v>18</v>
      </c>
      <c r="D79" s="21">
        <v>111794690</v>
      </c>
      <c r="E79" s="8"/>
      <c r="H79" s="9"/>
      <c r="I79" s="7"/>
      <c r="J79" s="5"/>
    </row>
    <row r="82" spans="1:10">
      <c r="A82" s="1" t="s">
        <v>0</v>
      </c>
      <c r="B82" s="2"/>
      <c r="C82" s="2"/>
      <c r="D82" s="2"/>
      <c r="E82" s="2"/>
      <c r="F82" s="2"/>
      <c r="G82" s="2"/>
      <c r="H82" s="2"/>
      <c r="I82" s="2"/>
      <c r="J82" s="2"/>
    </row>
    <row r="83" spans="1:10">
      <c r="A83" s="3" t="s">
        <v>441</v>
      </c>
      <c r="B83" s="2"/>
      <c r="C83" s="2"/>
      <c r="D83" s="2"/>
      <c r="E83" s="2"/>
      <c r="F83" s="2"/>
      <c r="G83" s="2"/>
      <c r="H83" s="2"/>
      <c r="I83" s="2"/>
      <c r="J83" s="2"/>
    </row>
    <row r="84" spans="1:10">
      <c r="A84" s="103" t="s">
        <v>0</v>
      </c>
      <c r="B84" s="103" t="s">
        <v>2</v>
      </c>
      <c r="C84" s="103" t="s">
        <v>3</v>
      </c>
      <c r="D84" s="103" t="s">
        <v>4</v>
      </c>
      <c r="E84" s="103" t="s">
        <v>5</v>
      </c>
      <c r="F84" s="105" t="s">
        <v>6</v>
      </c>
      <c r="G84" s="106"/>
      <c r="H84" s="107"/>
      <c r="I84" s="103" t="s">
        <v>7</v>
      </c>
      <c r="J84" s="103" t="s">
        <v>8</v>
      </c>
    </row>
    <row r="85" spans="1:10">
      <c r="A85" s="104"/>
      <c r="B85" s="104"/>
      <c r="C85" s="104"/>
      <c r="D85" s="104"/>
      <c r="E85" s="104"/>
      <c r="F85" s="46" t="s">
        <v>9</v>
      </c>
      <c r="G85" s="46" t="s">
        <v>10</v>
      </c>
      <c r="H85" s="46" t="s">
        <v>11</v>
      </c>
      <c r="I85" s="104"/>
      <c r="J85" s="104"/>
    </row>
    <row r="86" spans="1:10">
      <c r="A86" s="5" t="s">
        <v>496</v>
      </c>
      <c r="B86" s="6">
        <v>44813.701907488423</v>
      </c>
      <c r="C86" s="5" t="s">
        <v>139</v>
      </c>
      <c r="D86" s="11"/>
      <c r="E86" s="8"/>
      <c r="F86" s="9">
        <v>5212</v>
      </c>
      <c r="I86" s="7" t="s">
        <v>9</v>
      </c>
      <c r="J86" s="8" t="s">
        <v>140</v>
      </c>
    </row>
    <row r="87" spans="1:10">
      <c r="A87" s="5" t="s">
        <v>496</v>
      </c>
      <c r="B87" s="6">
        <v>44813.701907488423</v>
      </c>
      <c r="C87" s="5" t="s">
        <v>139</v>
      </c>
      <c r="D87" s="11"/>
      <c r="E87" s="8"/>
      <c r="F87" s="9">
        <v>1483.5</v>
      </c>
      <c r="I87" s="7" t="s">
        <v>9</v>
      </c>
      <c r="J87" s="5" t="s">
        <v>141</v>
      </c>
    </row>
    <row r="88" spans="1:10">
      <c r="A88" s="10" t="s">
        <v>15</v>
      </c>
      <c r="B88" s="3"/>
      <c r="C88" s="3"/>
      <c r="D88" s="11"/>
      <c r="E88" s="8"/>
      <c r="F88" s="32">
        <f>SUM(F86:G87)</f>
        <v>6695.5</v>
      </c>
      <c r="H88" s="9"/>
      <c r="I88" s="5"/>
      <c r="J88" s="5"/>
    </row>
    <row r="89" spans="1:10" ht="15.75">
      <c r="A89" s="12" t="s">
        <v>16</v>
      </c>
      <c r="B89" s="12" t="s">
        <v>17</v>
      </c>
      <c r="C89" s="12" t="s">
        <v>18</v>
      </c>
      <c r="D89" s="21">
        <v>111794691</v>
      </c>
      <c r="E89" s="8"/>
      <c r="H89" s="9"/>
      <c r="I89" s="5"/>
      <c r="J89" s="5"/>
    </row>
    <row r="92" spans="1:10">
      <c r="A92" s="1" t="s">
        <v>0</v>
      </c>
      <c r="B92" s="2"/>
      <c r="C92" s="2"/>
      <c r="D92" s="2"/>
      <c r="E92" s="2"/>
      <c r="F92" s="2"/>
      <c r="G92" s="2"/>
      <c r="H92" s="2"/>
      <c r="I92" s="2"/>
      <c r="J92" s="2"/>
    </row>
    <row r="93" spans="1:10">
      <c r="A93" s="3" t="s">
        <v>437</v>
      </c>
      <c r="B93" s="2"/>
      <c r="C93" s="2"/>
      <c r="D93" s="2"/>
      <c r="E93" s="2"/>
      <c r="F93" s="2"/>
      <c r="G93" s="2"/>
      <c r="H93" s="2"/>
      <c r="I93" s="2"/>
      <c r="J93" s="2"/>
    </row>
    <row r="94" spans="1:10">
      <c r="A94" s="103" t="s">
        <v>0</v>
      </c>
      <c r="B94" s="103" t="s">
        <v>2</v>
      </c>
      <c r="C94" s="103" t="s">
        <v>3</v>
      </c>
      <c r="D94" s="103" t="s">
        <v>4</v>
      </c>
      <c r="E94" s="103" t="s">
        <v>5</v>
      </c>
      <c r="F94" s="105" t="s">
        <v>6</v>
      </c>
      <c r="G94" s="106"/>
      <c r="H94" s="107"/>
      <c r="I94" s="103" t="s">
        <v>7</v>
      </c>
      <c r="J94" s="103" t="s">
        <v>8</v>
      </c>
    </row>
    <row r="95" spans="1:10">
      <c r="A95" s="104"/>
      <c r="B95" s="104"/>
      <c r="C95" s="104"/>
      <c r="D95" s="104"/>
      <c r="E95" s="104"/>
      <c r="F95" s="46" t="s">
        <v>9</v>
      </c>
      <c r="G95" s="46" t="s">
        <v>10</v>
      </c>
      <c r="H95" s="46" t="s">
        <v>11</v>
      </c>
      <c r="I95" s="104"/>
      <c r="J95" s="104"/>
    </row>
    <row r="96" spans="1:10">
      <c r="A96" s="19" t="s">
        <v>241</v>
      </c>
      <c r="B96" s="37"/>
      <c r="C96" s="56"/>
      <c r="D96" s="11"/>
      <c r="E96" s="8"/>
      <c r="F96" s="9"/>
      <c r="I96" s="7"/>
      <c r="J96" s="8"/>
    </row>
    <row r="97" spans="1:10">
      <c r="A97" s="10" t="s">
        <v>15</v>
      </c>
      <c r="B97" s="3"/>
      <c r="C97" s="3"/>
      <c r="D97" s="11"/>
      <c r="E97" s="8"/>
      <c r="H97" s="9"/>
      <c r="I97" s="5"/>
      <c r="J97" s="5"/>
    </row>
    <row r="98" spans="1:10">
      <c r="A98" s="12" t="s">
        <v>16</v>
      </c>
      <c r="B98" s="12" t="s">
        <v>17</v>
      </c>
      <c r="C98" s="12" t="s">
        <v>18</v>
      </c>
      <c r="D98" s="11"/>
      <c r="E98" s="8"/>
      <c r="H98" s="9"/>
      <c r="I98" s="5"/>
      <c r="J98" s="5"/>
    </row>
    <row r="101" spans="1:10">
      <c r="A101" s="1" t="s">
        <v>0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3" t="s">
        <v>504</v>
      </c>
      <c r="B102" s="2"/>
      <c r="C102" s="2"/>
      <c r="D102" s="2"/>
      <c r="E102" s="2"/>
      <c r="F102" s="2"/>
      <c r="G102" s="2"/>
      <c r="H102" s="2"/>
      <c r="I102" s="2"/>
      <c r="J102" s="2"/>
    </row>
    <row r="103" spans="1:10">
      <c r="A103" s="103" t="s">
        <v>0</v>
      </c>
      <c r="B103" s="103" t="s">
        <v>2</v>
      </c>
      <c r="C103" s="103" t="s">
        <v>3</v>
      </c>
      <c r="D103" s="103" t="s">
        <v>4</v>
      </c>
      <c r="E103" s="103" t="s">
        <v>5</v>
      </c>
      <c r="F103" s="105" t="s">
        <v>6</v>
      </c>
      <c r="G103" s="106"/>
      <c r="H103" s="107"/>
      <c r="I103" s="103" t="s">
        <v>7</v>
      </c>
      <c r="J103" s="103" t="s">
        <v>8</v>
      </c>
    </row>
    <row r="104" spans="1:10">
      <c r="A104" s="104"/>
      <c r="B104" s="104"/>
      <c r="C104" s="104"/>
      <c r="D104" s="104"/>
      <c r="E104" s="104"/>
      <c r="F104" s="46" t="s">
        <v>9</v>
      </c>
      <c r="G104" s="46" t="s">
        <v>10</v>
      </c>
      <c r="H104" s="46" t="s">
        <v>11</v>
      </c>
      <c r="I104" s="104"/>
      <c r="J104" s="104"/>
    </row>
    <row r="105" spans="1:10">
      <c r="A105" s="5" t="s">
        <v>537</v>
      </c>
      <c r="B105" s="6">
        <v>44816.347820578703</v>
      </c>
      <c r="C105" s="5" t="s">
        <v>139</v>
      </c>
      <c r="D105" s="7"/>
      <c r="E105" s="8"/>
      <c r="F105" s="9">
        <v>3945</v>
      </c>
      <c r="I105" s="7" t="s">
        <v>9</v>
      </c>
      <c r="J105" s="8" t="s">
        <v>140</v>
      </c>
    </row>
    <row r="106" spans="1:10">
      <c r="A106" s="10" t="s">
        <v>15</v>
      </c>
      <c r="B106" s="3"/>
      <c r="C106" s="3"/>
      <c r="D106" s="11"/>
      <c r="E106" s="8"/>
      <c r="H106" s="9"/>
      <c r="I106" s="7"/>
      <c r="J106" s="8"/>
    </row>
    <row r="107" spans="1:10" ht="15.75">
      <c r="A107" s="12" t="s">
        <v>16</v>
      </c>
      <c r="B107" s="12" t="s">
        <v>17</v>
      </c>
      <c r="C107" s="12" t="s">
        <v>18</v>
      </c>
      <c r="D107" s="21">
        <v>111803149</v>
      </c>
      <c r="E107" s="8"/>
      <c r="H107" s="9"/>
      <c r="I107" s="7"/>
      <c r="J107" s="8"/>
    </row>
    <row r="108" spans="1:10">
      <c r="A108" s="5"/>
      <c r="B108" s="6"/>
      <c r="C108" s="5"/>
      <c r="D108" s="11"/>
      <c r="E108" s="8"/>
      <c r="H108" s="9"/>
      <c r="I108" s="7"/>
      <c r="J108" s="8"/>
    </row>
    <row r="109" spans="1:10">
      <c r="A109" s="5"/>
      <c r="B109" s="6"/>
      <c r="C109" s="5"/>
      <c r="D109" s="11"/>
      <c r="E109" s="8"/>
      <c r="H109" s="9"/>
      <c r="I109" s="7"/>
      <c r="J109" s="8"/>
    </row>
    <row r="110" spans="1:10">
      <c r="A110" s="5" t="s">
        <v>538</v>
      </c>
      <c r="B110" s="6">
        <v>44816.685437511573</v>
      </c>
      <c r="C110" s="5" t="s">
        <v>139</v>
      </c>
      <c r="D110" s="7"/>
      <c r="E110" s="8"/>
      <c r="F110" s="9">
        <v>3964</v>
      </c>
      <c r="I110" s="7" t="s">
        <v>9</v>
      </c>
      <c r="J110" s="8" t="s">
        <v>140</v>
      </c>
    </row>
    <row r="111" spans="1:10">
      <c r="A111" s="10" t="s">
        <v>15</v>
      </c>
      <c r="B111" s="3"/>
      <c r="C111" s="3"/>
      <c r="D111" s="11"/>
      <c r="E111" s="8"/>
      <c r="H111" s="9"/>
      <c r="I111" s="7"/>
      <c r="J111" s="8"/>
    </row>
    <row r="112" spans="1:10" ht="15.75">
      <c r="A112" s="12" t="s">
        <v>16</v>
      </c>
      <c r="B112" s="12" t="s">
        <v>17</v>
      </c>
      <c r="C112" s="12" t="s">
        <v>18</v>
      </c>
      <c r="D112" s="21">
        <v>111806333</v>
      </c>
      <c r="E112" s="8"/>
      <c r="H112" s="9"/>
      <c r="I112" s="7"/>
      <c r="J112" s="8"/>
    </row>
    <row r="113" spans="1:10">
      <c r="A113" s="5"/>
      <c r="B113" s="6"/>
      <c r="C113" s="5"/>
      <c r="D113" s="11"/>
      <c r="E113" s="8"/>
      <c r="H113" s="9"/>
      <c r="I113" s="7"/>
      <c r="J113" s="8"/>
    </row>
    <row r="115" spans="1:10">
      <c r="A115" s="1" t="s">
        <v>0</v>
      </c>
      <c r="B115" s="2"/>
      <c r="C115" s="2"/>
      <c r="D115" s="2"/>
      <c r="E115" s="2"/>
      <c r="F115" s="2"/>
      <c r="G115" s="2"/>
      <c r="H115" s="2"/>
      <c r="I115" s="2"/>
      <c r="J115" s="2"/>
    </row>
    <row r="116" spans="1:10">
      <c r="A116" s="3" t="s">
        <v>542</v>
      </c>
      <c r="B116" s="2"/>
      <c r="C116" s="2"/>
      <c r="D116" s="2"/>
      <c r="E116" s="2"/>
      <c r="F116" s="2"/>
      <c r="G116" s="2"/>
      <c r="H116" s="2"/>
      <c r="I116" s="2"/>
      <c r="J116" s="2"/>
    </row>
    <row r="117" spans="1:10">
      <c r="A117" s="103" t="s">
        <v>0</v>
      </c>
      <c r="B117" s="103" t="s">
        <v>2</v>
      </c>
      <c r="C117" s="103" t="s">
        <v>3</v>
      </c>
      <c r="D117" s="103" t="s">
        <v>4</v>
      </c>
      <c r="E117" s="103" t="s">
        <v>5</v>
      </c>
      <c r="F117" s="105" t="s">
        <v>6</v>
      </c>
      <c r="G117" s="106"/>
      <c r="H117" s="107"/>
      <c r="I117" s="103" t="s">
        <v>7</v>
      </c>
      <c r="J117" s="103" t="s">
        <v>8</v>
      </c>
    </row>
    <row r="118" spans="1:10">
      <c r="A118" s="104"/>
      <c r="B118" s="104"/>
      <c r="C118" s="104"/>
      <c r="D118" s="104"/>
      <c r="E118" s="104"/>
      <c r="F118" s="46" t="s">
        <v>9</v>
      </c>
      <c r="G118" s="46" t="s">
        <v>10</v>
      </c>
      <c r="H118" s="46" t="s">
        <v>11</v>
      </c>
      <c r="I118" s="104"/>
      <c r="J118" s="104"/>
    </row>
    <row r="119" spans="1:10">
      <c r="A119" s="5" t="s">
        <v>571</v>
      </c>
      <c r="B119" s="6">
        <v>44817.719001111109</v>
      </c>
      <c r="C119" s="5" t="s">
        <v>139</v>
      </c>
      <c r="D119" s="11"/>
      <c r="E119" s="8"/>
      <c r="F119" s="9">
        <v>5318.2</v>
      </c>
      <c r="I119" s="7" t="s">
        <v>9</v>
      </c>
      <c r="J119" s="8" t="s">
        <v>140</v>
      </c>
    </row>
    <row r="120" spans="1:10">
      <c r="A120" s="5" t="s">
        <v>571</v>
      </c>
      <c r="B120" s="6">
        <v>44817.719001111109</v>
      </c>
      <c r="C120" s="5" t="s">
        <v>139</v>
      </c>
      <c r="D120" s="11"/>
      <c r="E120" s="8"/>
      <c r="F120" s="9">
        <v>6910.8</v>
      </c>
      <c r="I120" s="7" t="s">
        <v>9</v>
      </c>
      <c r="J120" s="5" t="s">
        <v>141</v>
      </c>
    </row>
    <row r="121" spans="1:10">
      <c r="A121" s="10" t="s">
        <v>15</v>
      </c>
      <c r="B121" s="3"/>
      <c r="C121" s="3"/>
      <c r="D121" s="11"/>
      <c r="E121" s="8"/>
      <c r="F121" s="14">
        <f>SUM(F119:G120)</f>
        <v>12229</v>
      </c>
      <c r="H121" s="9"/>
      <c r="I121" s="5"/>
      <c r="J121" s="5"/>
    </row>
    <row r="122" spans="1:10" ht="15.75">
      <c r="A122" s="12" t="s">
        <v>16</v>
      </c>
      <c r="B122" s="12" t="s">
        <v>17</v>
      </c>
      <c r="C122" s="12" t="s">
        <v>18</v>
      </c>
      <c r="D122" s="21">
        <v>111808341</v>
      </c>
      <c r="E122" s="8"/>
      <c r="H122" s="9"/>
      <c r="I122" s="5"/>
      <c r="J122" s="5"/>
    </row>
    <row r="125" spans="1:10">
      <c r="A125" s="1" t="s">
        <v>0</v>
      </c>
      <c r="B125" s="2"/>
      <c r="C125" s="2"/>
      <c r="D125" s="2"/>
      <c r="E125" s="2"/>
      <c r="F125" s="2"/>
      <c r="G125" s="2"/>
      <c r="H125" s="2"/>
      <c r="I125" s="2"/>
      <c r="J125" s="2"/>
    </row>
    <row r="126" spans="1:10">
      <c r="A126" s="3" t="s">
        <v>573</v>
      </c>
      <c r="B126" s="2"/>
      <c r="C126" s="2"/>
      <c r="D126" s="2"/>
      <c r="E126" s="2"/>
      <c r="F126" s="2"/>
      <c r="G126" s="2"/>
      <c r="H126" s="2"/>
      <c r="I126" s="2"/>
      <c r="J126" s="2"/>
    </row>
    <row r="127" spans="1:10">
      <c r="A127" s="103" t="s">
        <v>0</v>
      </c>
      <c r="B127" s="103" t="s">
        <v>2</v>
      </c>
      <c r="C127" s="103" t="s">
        <v>3</v>
      </c>
      <c r="D127" s="103" t="s">
        <v>4</v>
      </c>
      <c r="E127" s="103" t="s">
        <v>5</v>
      </c>
      <c r="F127" s="105" t="s">
        <v>6</v>
      </c>
      <c r="G127" s="106"/>
      <c r="H127" s="107"/>
      <c r="I127" s="103" t="s">
        <v>7</v>
      </c>
      <c r="J127" s="103" t="s">
        <v>8</v>
      </c>
    </row>
    <row r="128" spans="1:10">
      <c r="A128" s="104"/>
      <c r="B128" s="104"/>
      <c r="C128" s="104"/>
      <c r="D128" s="104"/>
      <c r="E128" s="104"/>
      <c r="F128" s="46" t="s">
        <v>9</v>
      </c>
      <c r="G128" s="46" t="s">
        <v>10</v>
      </c>
      <c r="H128" s="46" t="s">
        <v>11</v>
      </c>
      <c r="I128" s="104"/>
      <c r="J128" s="104"/>
    </row>
    <row r="129" spans="1:10">
      <c r="A129" s="5" t="s">
        <v>601</v>
      </c>
      <c r="B129" s="6">
        <v>44818.699599398147</v>
      </c>
      <c r="C129" s="5" t="s">
        <v>139</v>
      </c>
      <c r="D129" s="11"/>
      <c r="E129" s="8"/>
      <c r="F129" s="9">
        <v>1483.7</v>
      </c>
      <c r="I129" s="7" t="s">
        <v>9</v>
      </c>
      <c r="J129" s="5" t="s">
        <v>141</v>
      </c>
    </row>
    <row r="130" spans="1:10">
      <c r="A130" s="5" t="s">
        <v>602</v>
      </c>
      <c r="B130" s="6">
        <v>44818.699599398147</v>
      </c>
      <c r="C130" s="5" t="s">
        <v>139</v>
      </c>
      <c r="D130" s="11"/>
      <c r="E130" s="8"/>
      <c r="F130" s="9">
        <v>4389.8</v>
      </c>
      <c r="I130" s="7" t="s">
        <v>9</v>
      </c>
      <c r="J130" s="8" t="s">
        <v>140</v>
      </c>
    </row>
    <row r="131" spans="1:10">
      <c r="A131" s="10" t="s">
        <v>15</v>
      </c>
      <c r="B131" s="3"/>
      <c r="C131" s="3"/>
      <c r="D131" s="11"/>
      <c r="E131" s="8"/>
      <c r="F131" s="33">
        <f>SUM(F129:G130)</f>
        <v>5873.5</v>
      </c>
      <c r="H131" s="9"/>
      <c r="I131" s="7"/>
      <c r="J131" s="5"/>
    </row>
    <row r="132" spans="1:10" ht="15.75">
      <c r="A132" s="12" t="s">
        <v>16</v>
      </c>
      <c r="B132" s="12" t="s">
        <v>17</v>
      </c>
      <c r="C132" s="12" t="s">
        <v>18</v>
      </c>
      <c r="D132" s="21">
        <v>111822030</v>
      </c>
      <c r="E132" s="8"/>
      <c r="H132" s="9"/>
      <c r="I132" s="7"/>
      <c r="J132" s="5"/>
    </row>
    <row r="133" spans="1:10">
      <c r="A133" s="5"/>
      <c r="B133" s="6"/>
      <c r="C133" s="5"/>
      <c r="D133" s="11"/>
      <c r="E133" s="8"/>
      <c r="H133" s="9"/>
      <c r="I133" s="7"/>
      <c r="J133" s="5"/>
    </row>
    <row r="135" spans="1:10">
      <c r="A135" s="1" t="s">
        <v>0</v>
      </c>
      <c r="B135" s="2"/>
      <c r="C135" s="2"/>
      <c r="D135" s="2"/>
      <c r="E135" s="2"/>
      <c r="F135" s="2"/>
      <c r="G135" s="2"/>
      <c r="H135" s="2"/>
      <c r="I135" s="2"/>
      <c r="J135" s="2"/>
    </row>
    <row r="136" spans="1:10">
      <c r="A136" s="3" t="s">
        <v>606</v>
      </c>
      <c r="B136" s="2"/>
      <c r="C136" s="2"/>
      <c r="D136" s="2"/>
      <c r="E136" s="2"/>
      <c r="F136" s="2"/>
      <c r="G136" s="2"/>
      <c r="H136" s="2"/>
      <c r="I136" s="2"/>
      <c r="J136" s="2"/>
    </row>
    <row r="137" spans="1:10">
      <c r="A137" s="103" t="s">
        <v>0</v>
      </c>
      <c r="B137" s="103" t="s">
        <v>2</v>
      </c>
      <c r="C137" s="103" t="s">
        <v>3</v>
      </c>
      <c r="D137" s="103" t="s">
        <v>4</v>
      </c>
      <c r="E137" s="103" t="s">
        <v>5</v>
      </c>
      <c r="F137" s="105" t="s">
        <v>6</v>
      </c>
      <c r="G137" s="106"/>
      <c r="H137" s="107"/>
      <c r="I137" s="103" t="s">
        <v>7</v>
      </c>
      <c r="J137" s="103" t="s">
        <v>8</v>
      </c>
    </row>
    <row r="138" spans="1:10">
      <c r="A138" s="104"/>
      <c r="B138" s="104"/>
      <c r="C138" s="104"/>
      <c r="D138" s="104"/>
      <c r="E138" s="104"/>
      <c r="F138" s="46" t="s">
        <v>9</v>
      </c>
      <c r="G138" s="46" t="s">
        <v>10</v>
      </c>
      <c r="H138" s="46" t="s">
        <v>11</v>
      </c>
      <c r="I138" s="104"/>
      <c r="J138" s="104"/>
    </row>
    <row r="139" spans="1:10">
      <c r="A139" s="5" t="s">
        <v>637</v>
      </c>
      <c r="B139" s="6">
        <v>44819.710692858796</v>
      </c>
      <c r="C139" s="5" t="s">
        <v>139</v>
      </c>
      <c r="D139" s="11"/>
      <c r="E139" s="8"/>
      <c r="F139" s="9">
        <v>4803.2</v>
      </c>
      <c r="I139" s="7" t="s">
        <v>9</v>
      </c>
      <c r="J139" s="8" t="s">
        <v>140</v>
      </c>
    </row>
    <row r="140" spans="1:10">
      <c r="A140" s="10" t="s">
        <v>15</v>
      </c>
      <c r="B140" s="3"/>
      <c r="C140" s="3"/>
      <c r="D140" s="11"/>
      <c r="E140" s="8"/>
      <c r="F140" s="62"/>
      <c r="H140" s="9"/>
      <c r="I140" s="7"/>
      <c r="J140" s="8"/>
    </row>
    <row r="141" spans="1:10" ht="15.75">
      <c r="A141" s="12" t="s">
        <v>16</v>
      </c>
      <c r="B141" s="12" t="s">
        <v>17</v>
      </c>
      <c r="C141" s="12" t="s">
        <v>18</v>
      </c>
      <c r="D141" s="21">
        <v>111833669</v>
      </c>
      <c r="E141" s="8"/>
      <c r="H141" s="9"/>
      <c r="I141" s="7"/>
      <c r="J141" s="8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650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3" t="s">
        <v>0</v>
      </c>
      <c r="B146" s="103" t="s">
        <v>2</v>
      </c>
      <c r="C146" s="103" t="s">
        <v>3</v>
      </c>
      <c r="D146" s="103" t="s">
        <v>4</v>
      </c>
      <c r="E146" s="103" t="s">
        <v>5</v>
      </c>
      <c r="F146" s="105" t="s">
        <v>6</v>
      </c>
      <c r="G146" s="106"/>
      <c r="H146" s="107"/>
      <c r="I146" s="103" t="s">
        <v>7</v>
      </c>
      <c r="J146" s="103" t="s">
        <v>8</v>
      </c>
    </row>
    <row r="147" spans="1:10">
      <c r="A147" s="104"/>
      <c r="B147" s="104"/>
      <c r="C147" s="104"/>
      <c r="D147" s="104"/>
      <c r="E147" s="104"/>
      <c r="F147" s="46" t="s">
        <v>9</v>
      </c>
      <c r="G147" s="46" t="s">
        <v>10</v>
      </c>
      <c r="H147" s="46" t="s">
        <v>11</v>
      </c>
      <c r="I147" s="104"/>
      <c r="J147" s="104"/>
    </row>
    <row r="148" spans="1:10">
      <c r="A148" s="5" t="s">
        <v>701</v>
      </c>
      <c r="B148" s="6">
        <v>44820.724647175928</v>
      </c>
      <c r="C148" s="5" t="s">
        <v>139</v>
      </c>
      <c r="D148" s="11"/>
      <c r="E148" s="8"/>
      <c r="F148" s="9">
        <v>3705.6</v>
      </c>
      <c r="I148" s="7" t="s">
        <v>9</v>
      </c>
      <c r="J148" s="8" t="s">
        <v>140</v>
      </c>
    </row>
    <row r="149" spans="1:10">
      <c r="A149" s="5" t="s">
        <v>701</v>
      </c>
      <c r="B149" s="6">
        <v>44820.724647175928</v>
      </c>
      <c r="C149" s="5" t="s">
        <v>139</v>
      </c>
      <c r="D149" s="11"/>
      <c r="E149" s="8"/>
      <c r="F149" s="9">
        <v>2884.2</v>
      </c>
      <c r="I149" s="7" t="s">
        <v>9</v>
      </c>
      <c r="J149" s="5" t="s">
        <v>141</v>
      </c>
    </row>
    <row r="150" spans="1:10">
      <c r="A150" s="10" t="s">
        <v>15</v>
      </c>
      <c r="B150" s="3"/>
      <c r="C150" s="3"/>
      <c r="D150" s="11"/>
      <c r="E150" s="8"/>
      <c r="F150" s="14">
        <f>SUM(F148:G149)</f>
        <v>6589.7999999999993</v>
      </c>
      <c r="H150" s="9"/>
      <c r="I150" s="7"/>
      <c r="J150" s="8"/>
    </row>
    <row r="151" spans="1:10" ht="15.75">
      <c r="A151" s="12" t="s">
        <v>16</v>
      </c>
      <c r="B151" s="12" t="s">
        <v>17</v>
      </c>
      <c r="C151" s="12" t="s">
        <v>18</v>
      </c>
      <c r="D151" s="21">
        <v>111833672</v>
      </c>
      <c r="E151" s="8"/>
      <c r="H151" s="9"/>
      <c r="I151" s="7"/>
      <c r="J151" s="8"/>
    </row>
    <row r="152" spans="1:10">
      <c r="A152" s="5"/>
      <c r="B152" s="6"/>
      <c r="C152" s="5"/>
      <c r="D152" s="11"/>
      <c r="E152" s="8"/>
      <c r="H152" s="9"/>
      <c r="I152" s="7"/>
      <c r="J152" s="8"/>
    </row>
    <row r="153" spans="1:10">
      <c r="A153" s="5"/>
      <c r="B153" s="6"/>
      <c r="C153" s="5"/>
      <c r="D153" s="11"/>
      <c r="E153" s="8"/>
      <c r="H153" s="9"/>
      <c r="I153" s="7"/>
      <c r="J153" s="8"/>
    </row>
    <row r="154" spans="1:10">
      <c r="A154" s="1" t="s">
        <v>0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3" t="s">
        <v>645</v>
      </c>
      <c r="B155" s="2"/>
      <c r="C155" s="2"/>
      <c r="D155" s="2"/>
      <c r="E155" s="2"/>
      <c r="F155" s="2"/>
      <c r="G155" s="2"/>
      <c r="H155" s="2"/>
      <c r="I155" s="2"/>
      <c r="J155" s="2"/>
    </row>
    <row r="156" spans="1:10">
      <c r="A156" s="103" t="s">
        <v>0</v>
      </c>
      <c r="B156" s="103" t="s">
        <v>2</v>
      </c>
      <c r="C156" s="103" t="s">
        <v>3</v>
      </c>
      <c r="D156" s="103" t="s">
        <v>4</v>
      </c>
      <c r="E156" s="103" t="s">
        <v>5</v>
      </c>
      <c r="F156" s="105" t="s">
        <v>6</v>
      </c>
      <c r="G156" s="106"/>
      <c r="H156" s="107"/>
      <c r="I156" s="103" t="s">
        <v>7</v>
      </c>
      <c r="J156" s="103" t="s">
        <v>8</v>
      </c>
    </row>
    <row r="157" spans="1:10">
      <c r="A157" s="104"/>
      <c r="B157" s="104"/>
      <c r="C157" s="104"/>
      <c r="D157" s="104"/>
      <c r="E157" s="104"/>
      <c r="F157" s="46" t="s">
        <v>9</v>
      </c>
      <c r="G157" s="46" t="s">
        <v>10</v>
      </c>
      <c r="H157" s="46" t="s">
        <v>11</v>
      </c>
      <c r="I157" s="104"/>
      <c r="J157" s="104"/>
    </row>
    <row r="158" spans="1:10">
      <c r="A158" s="5" t="s">
        <v>702</v>
      </c>
      <c r="B158" s="6">
        <v>44821.680433125002</v>
      </c>
      <c r="C158" s="5" t="s">
        <v>139</v>
      </c>
      <c r="D158" s="11"/>
      <c r="E158" s="8"/>
      <c r="F158" s="9">
        <v>4911.2</v>
      </c>
      <c r="I158" s="7" t="s">
        <v>9</v>
      </c>
      <c r="J158" s="8" t="s">
        <v>140</v>
      </c>
    </row>
    <row r="159" spans="1:10">
      <c r="A159" s="5" t="s">
        <v>702</v>
      </c>
      <c r="B159" s="6">
        <v>44821.680433125002</v>
      </c>
      <c r="C159" s="5" t="s">
        <v>139</v>
      </c>
      <c r="D159" s="11"/>
      <c r="E159" s="8"/>
      <c r="F159" s="9">
        <v>1694.6</v>
      </c>
      <c r="I159" s="7" t="s">
        <v>9</v>
      </c>
      <c r="J159" s="5" t="s">
        <v>141</v>
      </c>
    </row>
    <row r="160" spans="1:10">
      <c r="A160" s="10" t="s">
        <v>15</v>
      </c>
      <c r="B160" s="3"/>
      <c r="C160" s="3"/>
      <c r="D160" s="11"/>
      <c r="E160" s="8"/>
      <c r="F160" s="14">
        <f>SUM(F158:G159)</f>
        <v>6605.7999999999993</v>
      </c>
      <c r="H160" s="9"/>
      <c r="I160" s="7"/>
      <c r="J160" s="8"/>
    </row>
    <row r="161" spans="1:10" ht="15.75">
      <c r="A161" s="12" t="s">
        <v>16</v>
      </c>
      <c r="B161" s="12" t="s">
        <v>17</v>
      </c>
      <c r="C161" s="12" t="s">
        <v>18</v>
      </c>
      <c r="D161" s="21">
        <v>111842146</v>
      </c>
      <c r="E161" s="8"/>
      <c r="H161" s="9"/>
      <c r="I161" s="7"/>
      <c r="J161" s="8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708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3" t="s">
        <v>0</v>
      </c>
      <c r="B166" s="103" t="s">
        <v>2</v>
      </c>
      <c r="C166" s="103" t="s">
        <v>3</v>
      </c>
      <c r="D166" s="103" t="s">
        <v>4</v>
      </c>
      <c r="E166" s="103" t="s">
        <v>5</v>
      </c>
      <c r="F166" s="105" t="s">
        <v>6</v>
      </c>
      <c r="G166" s="106"/>
      <c r="H166" s="107"/>
      <c r="I166" s="103" t="s">
        <v>7</v>
      </c>
      <c r="J166" s="103" t="s">
        <v>8</v>
      </c>
    </row>
    <row r="167" spans="1:10">
      <c r="A167" s="104"/>
      <c r="B167" s="104"/>
      <c r="C167" s="104"/>
      <c r="D167" s="104"/>
      <c r="E167" s="104"/>
      <c r="F167" s="46" t="s">
        <v>9</v>
      </c>
      <c r="G167" s="46" t="s">
        <v>10</v>
      </c>
      <c r="H167" s="46" t="s">
        <v>11</v>
      </c>
      <c r="I167" s="104"/>
      <c r="J167" s="104"/>
    </row>
    <row r="168" spans="1:10">
      <c r="A168" s="19" t="s">
        <v>741</v>
      </c>
      <c r="B168" s="18"/>
      <c r="C168" s="17"/>
      <c r="D168" s="50"/>
      <c r="E168" s="67"/>
      <c r="F168" s="68"/>
      <c r="G168" s="35"/>
      <c r="H168" s="35"/>
      <c r="I168" s="69"/>
      <c r="J168" s="5"/>
    </row>
    <row r="169" spans="1:10">
      <c r="A169" s="10" t="s">
        <v>15</v>
      </c>
      <c r="B169" s="3"/>
      <c r="C169" s="3"/>
      <c r="D169" s="11"/>
      <c r="E169" s="8"/>
      <c r="H169" s="9"/>
      <c r="I169" s="7"/>
      <c r="J169" s="5"/>
    </row>
    <row r="170" spans="1:10">
      <c r="A170" s="12" t="s">
        <v>16</v>
      </c>
      <c r="B170" s="12" t="s">
        <v>17</v>
      </c>
      <c r="C170" s="12" t="s">
        <v>18</v>
      </c>
      <c r="D170" s="11"/>
      <c r="E170" s="8"/>
      <c r="H170" s="9"/>
      <c r="I170" s="7"/>
      <c r="J170" s="5"/>
    </row>
    <row r="173" spans="1:10">
      <c r="A173" s="1" t="s">
        <v>0</v>
      </c>
      <c r="B173" s="2"/>
      <c r="C173" s="2"/>
      <c r="D173" s="2"/>
      <c r="E173" s="2"/>
      <c r="F173" s="2"/>
      <c r="G173" s="2"/>
      <c r="H173" s="2"/>
      <c r="I173" s="2"/>
      <c r="J173" s="2"/>
    </row>
    <row r="174" spans="1:10">
      <c r="A174" s="3" t="s">
        <v>746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103" t="s">
        <v>0</v>
      </c>
      <c r="B175" s="103" t="s">
        <v>2</v>
      </c>
      <c r="C175" s="103" t="s">
        <v>3</v>
      </c>
      <c r="D175" s="103" t="s">
        <v>4</v>
      </c>
      <c r="E175" s="103" t="s">
        <v>5</v>
      </c>
      <c r="F175" s="105" t="s">
        <v>6</v>
      </c>
      <c r="G175" s="106"/>
      <c r="H175" s="107"/>
      <c r="I175" s="103" t="s">
        <v>7</v>
      </c>
      <c r="J175" s="103" t="s">
        <v>8</v>
      </c>
    </row>
    <row r="176" spans="1:10">
      <c r="A176" s="104"/>
      <c r="B176" s="104"/>
      <c r="C176" s="104"/>
      <c r="D176" s="104"/>
      <c r="E176" s="104"/>
      <c r="F176" s="46" t="s">
        <v>9</v>
      </c>
      <c r="G176" s="46" t="s">
        <v>10</v>
      </c>
      <c r="H176" s="46" t="s">
        <v>11</v>
      </c>
      <c r="I176" s="104"/>
      <c r="J176" s="104"/>
    </row>
    <row r="177" spans="1:10">
      <c r="A177" s="5" t="s">
        <v>777</v>
      </c>
      <c r="B177" s="6">
        <v>44824.357955266205</v>
      </c>
      <c r="C177" s="5" t="s">
        <v>139</v>
      </c>
      <c r="D177" s="7"/>
      <c r="E177" s="8"/>
      <c r="F177" s="9">
        <v>3532.1</v>
      </c>
      <c r="I177" s="7" t="s">
        <v>9</v>
      </c>
      <c r="J177" s="8" t="s">
        <v>140</v>
      </c>
    </row>
    <row r="178" spans="1:10">
      <c r="A178" s="10" t="s">
        <v>15</v>
      </c>
      <c r="B178" s="3"/>
      <c r="C178" s="3"/>
      <c r="D178" s="11"/>
      <c r="E178" s="8"/>
      <c r="H178" s="9"/>
      <c r="I178" s="7"/>
      <c r="J178" s="5"/>
    </row>
    <row r="179" spans="1:10" ht="15.75">
      <c r="A179" s="12" t="s">
        <v>16</v>
      </c>
      <c r="B179" s="12" t="s">
        <v>17</v>
      </c>
      <c r="C179" s="12" t="s">
        <v>18</v>
      </c>
      <c r="D179" s="21">
        <v>111848938</v>
      </c>
      <c r="E179" s="8"/>
      <c r="H179" s="9"/>
      <c r="I179" s="7"/>
      <c r="J179" s="5"/>
    </row>
    <row r="180" spans="1:10">
      <c r="A180" s="5"/>
      <c r="B180" s="6"/>
      <c r="C180" s="5"/>
      <c r="D180" s="11"/>
      <c r="E180" s="8"/>
      <c r="H180" s="9"/>
      <c r="I180" s="7"/>
      <c r="J180" s="5"/>
    </row>
    <row r="181" spans="1:10">
      <c r="A181" s="19" t="s">
        <v>780</v>
      </c>
      <c r="B181" s="18"/>
      <c r="C181" s="17"/>
      <c r="D181" s="11"/>
      <c r="E181" s="8"/>
      <c r="H181" s="9"/>
      <c r="I181" s="7"/>
      <c r="J181" s="5"/>
    </row>
    <row r="182" spans="1:10">
      <c r="A182" s="5"/>
      <c r="B182" s="6"/>
      <c r="C182" s="5"/>
      <c r="D182" s="11"/>
      <c r="E182" s="8"/>
      <c r="H182" s="9"/>
      <c r="I182" s="7"/>
      <c r="J182" s="5"/>
    </row>
    <row r="183" spans="1:10">
      <c r="A183" s="5" t="s">
        <v>778</v>
      </c>
      <c r="B183" s="6">
        <v>44824.702359675925</v>
      </c>
      <c r="C183" s="5" t="s">
        <v>139</v>
      </c>
      <c r="D183" s="11"/>
      <c r="E183" s="8"/>
      <c r="F183" s="9">
        <v>4418.8999999999996</v>
      </c>
      <c r="I183" s="7" t="s">
        <v>9</v>
      </c>
      <c r="J183" s="8" t="s">
        <v>140</v>
      </c>
    </row>
    <row r="184" spans="1:10">
      <c r="A184" s="5" t="s">
        <v>778</v>
      </c>
      <c r="B184" s="6">
        <v>44824.702359675925</v>
      </c>
      <c r="C184" s="5" t="s">
        <v>139</v>
      </c>
      <c r="D184" s="11"/>
      <c r="E184" s="8"/>
      <c r="F184" s="9">
        <v>4020</v>
      </c>
      <c r="I184" s="7" t="s">
        <v>9</v>
      </c>
      <c r="J184" s="5" t="s">
        <v>141</v>
      </c>
    </row>
    <row r="185" spans="1:10">
      <c r="A185" s="10" t="s">
        <v>15</v>
      </c>
      <c r="B185" s="3"/>
      <c r="C185" s="3"/>
      <c r="D185" s="11"/>
      <c r="E185" s="8"/>
      <c r="F185" s="14">
        <f>SUM(F183:G184)</f>
        <v>8438.9</v>
      </c>
      <c r="H185" s="9"/>
      <c r="I185" s="7"/>
      <c r="J185" s="5"/>
    </row>
    <row r="186" spans="1:10" ht="15.75">
      <c r="A186" s="12" t="s">
        <v>16</v>
      </c>
      <c r="B186" s="12" t="s">
        <v>17</v>
      </c>
      <c r="C186" s="12" t="s">
        <v>18</v>
      </c>
      <c r="D186" s="21">
        <v>111856771</v>
      </c>
      <c r="E186" s="8"/>
      <c r="H186" s="9"/>
      <c r="I186" s="7"/>
      <c r="J186" s="5"/>
    </row>
    <row r="189" spans="1:10">
      <c r="A189" s="1" t="s">
        <v>0</v>
      </c>
      <c r="B189" s="2"/>
      <c r="C189" s="2"/>
      <c r="D189" s="2"/>
      <c r="E189" s="2"/>
      <c r="F189" s="2"/>
      <c r="G189" s="2"/>
      <c r="H189" s="2"/>
      <c r="I189" s="2"/>
      <c r="J189" s="2"/>
    </row>
    <row r="190" spans="1:10">
      <c r="A190" s="3" t="s">
        <v>784</v>
      </c>
      <c r="B190" s="2"/>
      <c r="C190" s="2"/>
      <c r="D190" s="2"/>
      <c r="E190" s="2"/>
      <c r="F190" s="2"/>
      <c r="G190" s="2"/>
      <c r="H190" s="2"/>
      <c r="I190" s="2"/>
      <c r="J190" s="2"/>
    </row>
    <row r="191" spans="1:10">
      <c r="A191" s="103" t="s">
        <v>0</v>
      </c>
      <c r="B191" s="103" t="s">
        <v>2</v>
      </c>
      <c r="C191" s="103" t="s">
        <v>3</v>
      </c>
      <c r="D191" s="103" t="s">
        <v>4</v>
      </c>
      <c r="E191" s="103" t="s">
        <v>5</v>
      </c>
      <c r="F191" s="105" t="s">
        <v>6</v>
      </c>
      <c r="G191" s="106"/>
      <c r="H191" s="107"/>
      <c r="I191" s="103" t="s">
        <v>7</v>
      </c>
      <c r="J191" s="103" t="s">
        <v>8</v>
      </c>
    </row>
    <row r="192" spans="1:10">
      <c r="A192" s="104"/>
      <c r="B192" s="104"/>
      <c r="C192" s="104"/>
      <c r="D192" s="104"/>
      <c r="E192" s="104"/>
      <c r="F192" s="46" t="s">
        <v>9</v>
      </c>
      <c r="G192" s="46" t="s">
        <v>10</v>
      </c>
      <c r="H192" s="46" t="s">
        <v>11</v>
      </c>
      <c r="I192" s="104"/>
      <c r="J192" s="104"/>
    </row>
    <row r="193" spans="1:10">
      <c r="A193" s="5" t="s">
        <v>813</v>
      </c>
      <c r="B193" s="6">
        <v>44825.692505520834</v>
      </c>
      <c r="C193" s="5" t="s">
        <v>139</v>
      </c>
      <c r="D193" s="11"/>
      <c r="E193" s="8"/>
      <c r="F193" s="9">
        <v>3861.8</v>
      </c>
      <c r="I193" s="7" t="s">
        <v>9</v>
      </c>
      <c r="J193" s="8" t="s">
        <v>140</v>
      </c>
    </row>
    <row r="194" spans="1:10">
      <c r="A194" s="5" t="s">
        <v>813</v>
      </c>
      <c r="B194" s="6">
        <v>44825.692505520834</v>
      </c>
      <c r="C194" s="5" t="s">
        <v>139</v>
      </c>
      <c r="D194" s="11"/>
      <c r="E194" s="8"/>
      <c r="F194" s="9">
        <v>1887.6</v>
      </c>
      <c r="I194" s="7" t="s">
        <v>9</v>
      </c>
      <c r="J194" s="5" t="s">
        <v>141</v>
      </c>
    </row>
    <row r="195" spans="1:10">
      <c r="A195" s="10" t="s">
        <v>15</v>
      </c>
      <c r="B195" s="3"/>
      <c r="C195" s="3"/>
      <c r="D195" s="11"/>
      <c r="E195" s="8"/>
      <c r="F195" s="33">
        <f>SUM(F193:G194)</f>
        <v>5749.4</v>
      </c>
      <c r="H195" s="9"/>
      <c r="I195" s="7"/>
      <c r="J195" s="5"/>
    </row>
    <row r="196" spans="1:10" ht="15.75">
      <c r="A196" s="12" t="s">
        <v>16</v>
      </c>
      <c r="B196" s="12" t="s">
        <v>17</v>
      </c>
      <c r="C196" s="12" t="s">
        <v>18</v>
      </c>
      <c r="D196" s="21">
        <v>111858351</v>
      </c>
      <c r="E196" s="8"/>
      <c r="H196" s="9"/>
      <c r="I196" s="7"/>
      <c r="J196" s="5"/>
    </row>
    <row r="199" spans="1:10">
      <c r="A199" s="1" t="s">
        <v>0</v>
      </c>
      <c r="B199" s="2"/>
      <c r="C199" s="2"/>
      <c r="D199" s="2"/>
      <c r="E199" s="2"/>
      <c r="F199" s="2"/>
      <c r="G199" s="2"/>
      <c r="H199" s="2"/>
      <c r="I199" s="2"/>
      <c r="J199" s="2"/>
    </row>
    <row r="200" spans="1:10">
      <c r="A200" s="3" t="s">
        <v>817</v>
      </c>
      <c r="B200" s="2"/>
      <c r="C200" s="2"/>
      <c r="D200" s="2"/>
      <c r="E200" s="2"/>
      <c r="F200" s="2"/>
      <c r="G200" s="2"/>
      <c r="H200" s="2"/>
      <c r="I200" s="2"/>
      <c r="J200" s="2"/>
    </row>
    <row r="201" spans="1:10">
      <c r="A201" s="103" t="s">
        <v>0</v>
      </c>
      <c r="B201" s="103" t="s">
        <v>2</v>
      </c>
      <c r="C201" s="103" t="s">
        <v>3</v>
      </c>
      <c r="D201" s="103" t="s">
        <v>4</v>
      </c>
      <c r="E201" s="103" t="s">
        <v>5</v>
      </c>
      <c r="F201" s="105" t="s">
        <v>6</v>
      </c>
      <c r="G201" s="106"/>
      <c r="H201" s="107"/>
      <c r="I201" s="103" t="s">
        <v>7</v>
      </c>
      <c r="J201" s="103" t="s">
        <v>8</v>
      </c>
    </row>
    <row r="202" spans="1:10">
      <c r="A202" s="104"/>
      <c r="B202" s="104"/>
      <c r="C202" s="104"/>
      <c r="D202" s="104"/>
      <c r="E202" s="104"/>
      <c r="F202" s="46" t="s">
        <v>9</v>
      </c>
      <c r="G202" s="46" t="s">
        <v>10</v>
      </c>
      <c r="H202" s="46" t="s">
        <v>11</v>
      </c>
      <c r="I202" s="104"/>
      <c r="J202" s="104"/>
    </row>
    <row r="203" spans="1:10">
      <c r="A203" s="5" t="s">
        <v>847</v>
      </c>
      <c r="B203" s="6">
        <v>44826.716658067133</v>
      </c>
      <c r="C203" s="5" t="s">
        <v>139</v>
      </c>
      <c r="D203" s="11"/>
      <c r="E203" s="8"/>
      <c r="F203" s="9">
        <v>3925.2</v>
      </c>
      <c r="I203" s="7" t="s">
        <v>9</v>
      </c>
      <c r="J203" s="8" t="s">
        <v>140</v>
      </c>
    </row>
    <row r="204" spans="1:10">
      <c r="A204" s="10" t="s">
        <v>15</v>
      </c>
      <c r="B204" s="3"/>
      <c r="C204" s="3"/>
      <c r="D204" s="11"/>
      <c r="E204" s="8"/>
      <c r="H204" s="9"/>
      <c r="I204" s="7"/>
      <c r="J204" s="5"/>
    </row>
    <row r="205" spans="1:10" ht="15.75">
      <c r="A205" s="12" t="s">
        <v>16</v>
      </c>
      <c r="B205" s="12" t="s">
        <v>17</v>
      </c>
      <c r="C205" s="12" t="s">
        <v>18</v>
      </c>
      <c r="D205" s="21">
        <v>111866240</v>
      </c>
      <c r="E205" s="8"/>
      <c r="H205" s="9"/>
      <c r="I205" s="7"/>
      <c r="J205" s="5"/>
    </row>
    <row r="208" spans="1:10">
      <c r="A208" s="1" t="s">
        <v>0</v>
      </c>
      <c r="B208" s="2"/>
      <c r="C208" s="2"/>
      <c r="D208" s="2"/>
      <c r="E208" s="2"/>
      <c r="F208" s="2"/>
      <c r="G208" s="2"/>
      <c r="H208" s="2"/>
      <c r="I208" s="2"/>
      <c r="J208" s="2"/>
    </row>
    <row r="209" spans="1:10">
      <c r="A209" s="3" t="s">
        <v>853</v>
      </c>
      <c r="B209" s="2"/>
      <c r="C209" s="2"/>
      <c r="D209" s="2"/>
      <c r="E209" s="2"/>
      <c r="F209" s="2"/>
      <c r="G209" s="2"/>
      <c r="H209" s="2"/>
      <c r="I209" s="2"/>
      <c r="J209" s="2"/>
    </row>
    <row r="210" spans="1:10">
      <c r="A210" s="103" t="s">
        <v>0</v>
      </c>
      <c r="B210" s="103" t="s">
        <v>2</v>
      </c>
      <c r="C210" s="103" t="s">
        <v>3</v>
      </c>
      <c r="D210" s="103" t="s">
        <v>4</v>
      </c>
      <c r="E210" s="103" t="s">
        <v>5</v>
      </c>
      <c r="F210" s="105" t="s">
        <v>6</v>
      </c>
      <c r="G210" s="106"/>
      <c r="H210" s="107"/>
      <c r="I210" s="103" t="s">
        <v>7</v>
      </c>
      <c r="J210" s="103" t="s">
        <v>8</v>
      </c>
    </row>
    <row r="211" spans="1:10">
      <c r="A211" s="104"/>
      <c r="B211" s="104"/>
      <c r="C211" s="104"/>
      <c r="D211" s="104"/>
      <c r="E211" s="104"/>
      <c r="F211" s="46" t="s">
        <v>9</v>
      </c>
      <c r="G211" s="46" t="s">
        <v>10</v>
      </c>
      <c r="H211" s="46" t="s">
        <v>11</v>
      </c>
      <c r="I211" s="104"/>
      <c r="J211" s="104"/>
    </row>
    <row r="212" spans="1:10">
      <c r="A212" s="5" t="s">
        <v>906</v>
      </c>
      <c r="B212" s="6">
        <v>44827.811390393515</v>
      </c>
      <c r="C212" s="5" t="s">
        <v>139</v>
      </c>
      <c r="D212" s="11"/>
      <c r="E212" s="8"/>
      <c r="F212" s="9">
        <v>5167.7</v>
      </c>
      <c r="I212" s="7" t="s">
        <v>9</v>
      </c>
      <c r="J212" s="8" t="s">
        <v>140</v>
      </c>
    </row>
    <row r="213" spans="1:10">
      <c r="A213" s="5" t="s">
        <v>906</v>
      </c>
      <c r="B213" s="6">
        <v>44827.811390393515</v>
      </c>
      <c r="C213" s="5" t="s">
        <v>139</v>
      </c>
      <c r="D213" s="11"/>
      <c r="E213" s="8"/>
      <c r="F213" s="9">
        <v>13916.9</v>
      </c>
      <c r="I213" s="7" t="s">
        <v>9</v>
      </c>
      <c r="J213" s="5" t="s">
        <v>141</v>
      </c>
    </row>
    <row r="214" spans="1:10">
      <c r="A214" s="10" t="s">
        <v>15</v>
      </c>
      <c r="B214" s="3"/>
      <c r="C214" s="3"/>
      <c r="D214" s="11"/>
      <c r="E214" s="8"/>
      <c r="F214" s="14">
        <f>SUM(F212:G213)</f>
        <v>19084.599999999999</v>
      </c>
      <c r="H214" s="9"/>
      <c r="I214" s="7"/>
      <c r="J214" s="5"/>
    </row>
    <row r="215" spans="1:10" ht="15.75">
      <c r="A215" s="12" t="s">
        <v>16</v>
      </c>
      <c r="B215" s="12" t="s">
        <v>17</v>
      </c>
      <c r="C215" s="12" t="s">
        <v>18</v>
      </c>
      <c r="D215" s="21">
        <v>111866241</v>
      </c>
      <c r="E215" s="8"/>
      <c r="H215" s="9"/>
      <c r="I215" s="7"/>
      <c r="J215" s="5"/>
    </row>
    <row r="218" spans="1:10">
      <c r="A218" s="1" t="s">
        <v>0</v>
      </c>
      <c r="B218" s="2"/>
      <c r="C218" s="2"/>
      <c r="D218" s="2"/>
      <c r="E218" s="2"/>
      <c r="F218" s="2"/>
      <c r="G218" s="2"/>
      <c r="H218" s="2"/>
      <c r="I218" s="2"/>
      <c r="J218" s="2"/>
    </row>
    <row r="219" spans="1:10">
      <c r="A219" s="3" t="s">
        <v>855</v>
      </c>
      <c r="B219" s="2"/>
      <c r="C219" s="2"/>
      <c r="D219" s="2"/>
      <c r="E219" s="2"/>
      <c r="F219" s="2"/>
      <c r="G219" s="2"/>
      <c r="H219" s="2"/>
      <c r="I219" s="2"/>
      <c r="J219" s="2"/>
    </row>
    <row r="220" spans="1:10">
      <c r="A220" s="103" t="s">
        <v>0</v>
      </c>
      <c r="B220" s="103" t="s">
        <v>2</v>
      </c>
      <c r="C220" s="103" t="s">
        <v>3</v>
      </c>
      <c r="D220" s="103" t="s">
        <v>4</v>
      </c>
      <c r="E220" s="103" t="s">
        <v>5</v>
      </c>
      <c r="F220" s="105" t="s">
        <v>6</v>
      </c>
      <c r="G220" s="106"/>
      <c r="H220" s="107"/>
      <c r="I220" s="103" t="s">
        <v>7</v>
      </c>
      <c r="J220" s="103" t="s">
        <v>8</v>
      </c>
    </row>
    <row r="221" spans="1:10">
      <c r="A221" s="104"/>
      <c r="B221" s="104"/>
      <c r="C221" s="104"/>
      <c r="D221" s="104"/>
      <c r="E221" s="104"/>
      <c r="F221" s="46" t="s">
        <v>9</v>
      </c>
      <c r="G221" s="46" t="s">
        <v>10</v>
      </c>
      <c r="H221" s="46" t="s">
        <v>11</v>
      </c>
      <c r="I221" s="104"/>
      <c r="J221" s="104"/>
    </row>
    <row r="222" spans="1:10">
      <c r="A222" s="19" t="s">
        <v>1128</v>
      </c>
      <c r="B222" s="37"/>
      <c r="C222" s="17"/>
      <c r="D222" s="39"/>
      <c r="E222" s="8"/>
      <c r="F222" s="9"/>
      <c r="I222" s="7"/>
      <c r="J222" s="8"/>
    </row>
    <row r="223" spans="1:10">
      <c r="A223" s="10" t="s">
        <v>15</v>
      </c>
      <c r="B223" s="3"/>
      <c r="C223" s="3"/>
      <c r="D223" s="11"/>
      <c r="E223" s="8"/>
      <c r="H223" s="9"/>
      <c r="I223" s="7"/>
      <c r="J223" s="5"/>
    </row>
    <row r="224" spans="1:10">
      <c r="A224" s="12" t="s">
        <v>16</v>
      </c>
      <c r="B224" s="12" t="s">
        <v>17</v>
      </c>
      <c r="C224" s="12" t="s">
        <v>18</v>
      </c>
      <c r="D224" s="11"/>
      <c r="E224" s="8"/>
      <c r="H224" s="9"/>
      <c r="I224" s="7"/>
      <c r="J224" s="5"/>
    </row>
    <row r="227" spans="1:10">
      <c r="A227" s="1" t="s">
        <v>0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3" t="s">
        <v>911</v>
      </c>
      <c r="B228" s="2"/>
      <c r="C228" s="2"/>
      <c r="D228" s="2"/>
      <c r="E228" s="2"/>
      <c r="F228" s="2"/>
      <c r="G228" s="2"/>
      <c r="H228" s="2"/>
      <c r="I228" s="2"/>
      <c r="J228" s="2"/>
    </row>
    <row r="229" spans="1:10">
      <c r="A229" s="103" t="s">
        <v>0</v>
      </c>
      <c r="B229" s="103" t="s">
        <v>2</v>
      </c>
      <c r="C229" s="103" t="s">
        <v>3</v>
      </c>
      <c r="D229" s="103" t="s">
        <v>4</v>
      </c>
      <c r="E229" s="103" t="s">
        <v>5</v>
      </c>
      <c r="F229" s="105" t="s">
        <v>6</v>
      </c>
      <c r="G229" s="106"/>
      <c r="H229" s="107"/>
      <c r="I229" s="103" t="s">
        <v>7</v>
      </c>
      <c r="J229" s="103" t="s">
        <v>8</v>
      </c>
    </row>
    <row r="230" spans="1:10">
      <c r="A230" s="104"/>
      <c r="B230" s="104"/>
      <c r="C230" s="104"/>
      <c r="D230" s="104"/>
      <c r="E230" s="104"/>
      <c r="F230" s="46" t="s">
        <v>9</v>
      </c>
      <c r="G230" s="46" t="s">
        <v>10</v>
      </c>
      <c r="H230" s="46" t="s">
        <v>11</v>
      </c>
      <c r="I230" s="104"/>
      <c r="J230" s="104"/>
    </row>
    <row r="231" spans="1:10">
      <c r="A231" s="5" t="s">
        <v>946</v>
      </c>
      <c r="B231" s="6">
        <v>44830.716716608797</v>
      </c>
      <c r="C231" s="5" t="s">
        <v>139</v>
      </c>
      <c r="D231" s="11"/>
      <c r="E231" s="8"/>
      <c r="F231" s="9">
        <v>3704.6</v>
      </c>
      <c r="I231" s="7" t="s">
        <v>9</v>
      </c>
      <c r="J231" s="8" t="s">
        <v>140</v>
      </c>
    </row>
    <row r="232" spans="1:10">
      <c r="A232" s="5" t="s">
        <v>946</v>
      </c>
      <c r="B232" s="6">
        <v>44830.716716608797</v>
      </c>
      <c r="C232" s="5" t="s">
        <v>139</v>
      </c>
      <c r="D232" s="11"/>
      <c r="E232" s="8"/>
      <c r="F232" s="9">
        <v>22611</v>
      </c>
      <c r="I232" s="7" t="s">
        <v>9</v>
      </c>
      <c r="J232" s="5" t="s">
        <v>141</v>
      </c>
    </row>
    <row r="233" spans="1:10">
      <c r="A233" s="10" t="s">
        <v>15</v>
      </c>
      <c r="B233" s="3"/>
      <c r="C233" s="3"/>
      <c r="D233" s="11"/>
      <c r="E233" s="8"/>
      <c r="F233" s="33">
        <f>SUM(F231:G232)</f>
        <v>26315.599999999999</v>
      </c>
      <c r="H233" s="9"/>
      <c r="I233" s="7"/>
      <c r="J233" s="8"/>
    </row>
    <row r="234" spans="1:10" ht="15.75">
      <c r="A234" s="12" t="s">
        <v>16</v>
      </c>
      <c r="B234" s="12" t="s">
        <v>17</v>
      </c>
      <c r="C234" s="12" t="s">
        <v>18</v>
      </c>
      <c r="D234" s="21">
        <v>111889431</v>
      </c>
      <c r="E234" s="8"/>
      <c r="H234" s="9"/>
      <c r="I234" s="7"/>
      <c r="J234" s="8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952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3" t="s">
        <v>0</v>
      </c>
      <c r="B239" s="103" t="s">
        <v>2</v>
      </c>
      <c r="C239" s="103" t="s">
        <v>3</v>
      </c>
      <c r="D239" s="103" t="s">
        <v>4</v>
      </c>
      <c r="E239" s="103" t="s">
        <v>5</v>
      </c>
      <c r="F239" s="105" t="s">
        <v>6</v>
      </c>
      <c r="G239" s="106"/>
      <c r="H239" s="107"/>
      <c r="I239" s="103" t="s">
        <v>7</v>
      </c>
      <c r="J239" s="103" t="s">
        <v>8</v>
      </c>
    </row>
    <row r="240" spans="1:10">
      <c r="A240" s="104"/>
      <c r="B240" s="104"/>
      <c r="C240" s="104"/>
      <c r="D240" s="104"/>
      <c r="E240" s="104"/>
      <c r="F240" s="46" t="s">
        <v>9</v>
      </c>
      <c r="G240" s="46" t="s">
        <v>10</v>
      </c>
      <c r="H240" s="46" t="s">
        <v>11</v>
      </c>
      <c r="I240" s="104"/>
      <c r="J240" s="104"/>
    </row>
    <row r="241" spans="1:10">
      <c r="A241" s="5" t="s">
        <v>984</v>
      </c>
      <c r="B241" s="6">
        <v>44831.708389513886</v>
      </c>
      <c r="C241" s="5" t="s">
        <v>139</v>
      </c>
      <c r="D241" s="11"/>
      <c r="E241" s="8"/>
      <c r="F241" s="9">
        <v>14532.1</v>
      </c>
      <c r="I241" s="7" t="s">
        <v>9</v>
      </c>
      <c r="J241" s="5" t="s">
        <v>141</v>
      </c>
    </row>
    <row r="242" spans="1:10">
      <c r="A242" s="5" t="s">
        <v>983</v>
      </c>
      <c r="B242" s="6">
        <v>44831.708389513886</v>
      </c>
      <c r="C242" s="5" t="s">
        <v>139</v>
      </c>
      <c r="D242" s="11"/>
      <c r="E242" s="8"/>
      <c r="F242" s="9">
        <v>3650.6</v>
      </c>
      <c r="I242" s="7" t="s">
        <v>9</v>
      </c>
      <c r="J242" s="8" t="s">
        <v>140</v>
      </c>
    </row>
    <row r="243" spans="1:10">
      <c r="A243" s="10" t="s">
        <v>15</v>
      </c>
      <c r="B243" s="3"/>
      <c r="C243" s="3"/>
      <c r="D243" s="11"/>
      <c r="E243" s="8"/>
      <c r="F243" s="14">
        <f>SUM(F241:G242)</f>
        <v>18182.7</v>
      </c>
      <c r="H243" s="9"/>
      <c r="I243" s="7"/>
      <c r="J243" s="5"/>
    </row>
    <row r="244" spans="1:10" ht="15.75">
      <c r="A244" s="12" t="s">
        <v>16</v>
      </c>
      <c r="B244" s="12" t="s">
        <v>17</v>
      </c>
      <c r="C244" s="12" t="s">
        <v>18</v>
      </c>
      <c r="D244" s="21">
        <v>111897466</v>
      </c>
      <c r="E244" s="8"/>
      <c r="H244" s="9"/>
      <c r="I244" s="7"/>
      <c r="J244" s="5"/>
    </row>
    <row r="247" spans="1:10">
      <c r="A247" s="1" t="s">
        <v>0</v>
      </c>
      <c r="B247" s="2"/>
      <c r="C247" s="2"/>
      <c r="D247" s="2"/>
      <c r="E247" s="2"/>
      <c r="F247" s="2"/>
      <c r="G247" s="2"/>
      <c r="H247" s="2"/>
      <c r="I247" s="2"/>
      <c r="J247" s="2"/>
    </row>
    <row r="248" spans="1:10">
      <c r="A248" s="3" t="s">
        <v>990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103" t="s">
        <v>0</v>
      </c>
      <c r="B249" s="103" t="s">
        <v>2</v>
      </c>
      <c r="C249" s="103" t="s">
        <v>3</v>
      </c>
      <c r="D249" s="103" t="s">
        <v>4</v>
      </c>
      <c r="E249" s="103" t="s">
        <v>5</v>
      </c>
      <c r="F249" s="105" t="s">
        <v>6</v>
      </c>
      <c r="G249" s="106"/>
      <c r="H249" s="107"/>
      <c r="I249" s="103" t="s">
        <v>7</v>
      </c>
      <c r="J249" s="103" t="s">
        <v>8</v>
      </c>
    </row>
    <row r="250" spans="1:10">
      <c r="A250" s="104"/>
      <c r="B250" s="104"/>
      <c r="C250" s="104"/>
      <c r="D250" s="104"/>
      <c r="E250" s="104"/>
      <c r="F250" s="46" t="s">
        <v>9</v>
      </c>
      <c r="G250" s="46" t="s">
        <v>10</v>
      </c>
      <c r="H250" s="46" t="s">
        <v>11</v>
      </c>
      <c r="I250" s="104"/>
      <c r="J250" s="104"/>
    </row>
    <row r="251" spans="1:10">
      <c r="A251" s="5" t="s">
        <v>1018</v>
      </c>
      <c r="B251" s="6">
        <v>44832.94064184028</v>
      </c>
      <c r="C251" s="5" t="s">
        <v>139</v>
      </c>
      <c r="D251" s="11"/>
      <c r="E251" s="8"/>
      <c r="F251" s="9">
        <v>3837.7</v>
      </c>
      <c r="I251" s="7" t="s">
        <v>9</v>
      </c>
      <c r="J251" s="8" t="s">
        <v>140</v>
      </c>
    </row>
    <row r="252" spans="1:10">
      <c r="A252" s="5" t="s">
        <v>1018</v>
      </c>
      <c r="B252" s="6">
        <v>44832.94064184028</v>
      </c>
      <c r="C252" s="5" t="s">
        <v>139</v>
      </c>
      <c r="D252" s="11"/>
      <c r="E252" s="8"/>
      <c r="F252" s="9">
        <v>6861.1</v>
      </c>
      <c r="I252" s="7" t="s">
        <v>9</v>
      </c>
      <c r="J252" s="5" t="s">
        <v>141</v>
      </c>
    </row>
    <row r="253" spans="1:10">
      <c r="A253" s="10" t="s">
        <v>15</v>
      </c>
      <c r="B253" s="3"/>
      <c r="C253" s="3"/>
      <c r="D253" s="11"/>
      <c r="E253" s="8"/>
      <c r="F253" s="14">
        <f>SUM(F251:G252)</f>
        <v>10698.8</v>
      </c>
      <c r="H253" s="9"/>
      <c r="I253" s="7"/>
      <c r="J253" s="8"/>
    </row>
    <row r="254" spans="1:10" ht="15.75">
      <c r="A254" s="12" t="s">
        <v>16</v>
      </c>
      <c r="B254" s="12" t="s">
        <v>17</v>
      </c>
      <c r="C254" s="12" t="s">
        <v>18</v>
      </c>
      <c r="D254" s="21">
        <v>111906182</v>
      </c>
      <c r="E254" s="8"/>
      <c r="H254" s="9"/>
      <c r="I254" s="7"/>
      <c r="J254" s="8"/>
    </row>
    <row r="257" spans="1:10">
      <c r="A257" s="1" t="s">
        <v>0</v>
      </c>
      <c r="B257" s="2"/>
      <c r="C257" s="2"/>
      <c r="D257" s="2"/>
      <c r="E257" s="2"/>
      <c r="F257" s="2"/>
      <c r="G257" s="2"/>
      <c r="H257" s="2"/>
      <c r="I257" s="2"/>
      <c r="J257" s="2"/>
    </row>
    <row r="258" spans="1:10">
      <c r="A258" s="3" t="s">
        <v>1023</v>
      </c>
      <c r="B258" s="2"/>
      <c r="C258" s="2"/>
      <c r="D258" s="2"/>
      <c r="E258" s="2"/>
      <c r="F258" s="2"/>
      <c r="G258" s="2"/>
      <c r="H258" s="2"/>
      <c r="I258" s="2"/>
      <c r="J258" s="2"/>
    </row>
    <row r="259" spans="1:10">
      <c r="A259" s="103" t="s">
        <v>0</v>
      </c>
      <c r="B259" s="103" t="s">
        <v>2</v>
      </c>
      <c r="C259" s="103" t="s">
        <v>3</v>
      </c>
      <c r="D259" s="103" t="s">
        <v>4</v>
      </c>
      <c r="E259" s="103" t="s">
        <v>5</v>
      </c>
      <c r="F259" s="105" t="s">
        <v>6</v>
      </c>
      <c r="G259" s="106"/>
      <c r="H259" s="107"/>
      <c r="I259" s="103" t="s">
        <v>7</v>
      </c>
      <c r="J259" s="103" t="s">
        <v>8</v>
      </c>
    </row>
    <row r="260" spans="1:10">
      <c r="A260" s="104"/>
      <c r="B260" s="104"/>
      <c r="C260" s="104"/>
      <c r="D260" s="104"/>
      <c r="E260" s="104"/>
      <c r="F260" s="46" t="s">
        <v>9</v>
      </c>
      <c r="G260" s="46" t="s">
        <v>10</v>
      </c>
      <c r="H260" s="46" t="s">
        <v>11</v>
      </c>
      <c r="I260" s="104"/>
      <c r="J260" s="104"/>
    </row>
    <row r="261" spans="1:10">
      <c r="A261" s="23" t="s">
        <v>1055</v>
      </c>
      <c r="B261" s="35"/>
      <c r="C261" s="35"/>
      <c r="D261" s="35"/>
      <c r="E261" s="41"/>
    </row>
    <row r="262" spans="1:10">
      <c r="A262" s="10" t="s">
        <v>15</v>
      </c>
      <c r="B262" s="3"/>
      <c r="C262" s="3"/>
    </row>
    <row r="263" spans="1:10">
      <c r="A263" s="12" t="s">
        <v>16</v>
      </c>
      <c r="B263" s="12" t="s">
        <v>17</v>
      </c>
      <c r="C263" s="12" t="s">
        <v>18</v>
      </c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1061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3" t="s">
        <v>0</v>
      </c>
      <c r="B270" s="103" t="s">
        <v>2</v>
      </c>
      <c r="C270" s="103" t="s">
        <v>3</v>
      </c>
      <c r="D270" s="103" t="s">
        <v>4</v>
      </c>
      <c r="E270" s="103" t="s">
        <v>5</v>
      </c>
      <c r="F270" s="105" t="s">
        <v>6</v>
      </c>
      <c r="G270" s="106"/>
      <c r="H270" s="107"/>
      <c r="I270" s="103" t="s">
        <v>7</v>
      </c>
      <c r="J270" s="103" t="s">
        <v>8</v>
      </c>
    </row>
    <row r="271" spans="1:10">
      <c r="A271" s="104"/>
      <c r="B271" s="104"/>
      <c r="C271" s="104"/>
      <c r="D271" s="104"/>
      <c r="E271" s="104"/>
      <c r="F271" s="46" t="s">
        <v>9</v>
      </c>
      <c r="G271" s="46" t="s">
        <v>10</v>
      </c>
      <c r="H271" s="46" t="s">
        <v>11</v>
      </c>
      <c r="I271" s="104"/>
      <c r="J271" s="104"/>
    </row>
    <row r="272" spans="1:10">
      <c r="A272" s="5" t="s">
        <v>1116</v>
      </c>
      <c r="B272" s="6">
        <v>44834.470160324076</v>
      </c>
      <c r="C272" s="5" t="s">
        <v>139</v>
      </c>
      <c r="D272" s="11"/>
      <c r="E272" s="8"/>
      <c r="F272" s="9">
        <v>5924.7</v>
      </c>
      <c r="I272" s="7" t="s">
        <v>9</v>
      </c>
      <c r="J272" s="5" t="s">
        <v>141</v>
      </c>
    </row>
    <row r="273" spans="1:10">
      <c r="A273" s="10" t="s">
        <v>15</v>
      </c>
      <c r="B273" s="3"/>
      <c r="C273" s="3"/>
      <c r="D273" s="11"/>
      <c r="E273" s="8"/>
      <c r="H273" s="9"/>
      <c r="I273" s="5"/>
      <c r="J273" s="5"/>
    </row>
    <row r="274" spans="1:10" ht="15.75">
      <c r="A274" s="12" t="s">
        <v>16</v>
      </c>
      <c r="B274" s="12" t="s">
        <v>17</v>
      </c>
      <c r="C274" s="12" t="s">
        <v>18</v>
      </c>
      <c r="D274" s="21">
        <v>111916905</v>
      </c>
      <c r="E274" s="8"/>
      <c r="H274" s="9"/>
      <c r="I274" s="5"/>
      <c r="J274" s="5"/>
    </row>
    <row r="275" spans="1:10">
      <c r="A275" s="5"/>
      <c r="B275" s="6"/>
      <c r="C275" s="5"/>
      <c r="D275" s="11"/>
      <c r="E275" s="8"/>
      <c r="H275" s="9"/>
      <c r="I275" s="5"/>
      <c r="J275" s="5"/>
    </row>
    <row r="276" spans="1:10">
      <c r="A276" s="5"/>
      <c r="B276" s="6"/>
      <c r="C276" s="5"/>
      <c r="D276" s="11"/>
      <c r="E276" s="8"/>
      <c r="H276" s="9"/>
      <c r="I276" s="5"/>
      <c r="J276" s="5"/>
    </row>
    <row r="277" spans="1:10">
      <c r="A277" s="5" t="s">
        <v>1117</v>
      </c>
      <c r="B277" s="6">
        <v>44834.473373171299</v>
      </c>
      <c r="C277" s="5" t="s">
        <v>139</v>
      </c>
      <c r="D277" s="11"/>
      <c r="E277" s="8"/>
      <c r="F277" s="9">
        <v>360</v>
      </c>
      <c r="I277" s="7" t="s">
        <v>9</v>
      </c>
      <c r="J277" s="8" t="s">
        <v>140</v>
      </c>
    </row>
    <row r="278" spans="1:10">
      <c r="A278" s="10" t="s">
        <v>15</v>
      </c>
      <c r="B278" s="3"/>
      <c r="C278" s="3"/>
      <c r="D278" s="11"/>
      <c r="E278" s="8"/>
      <c r="H278" s="9"/>
      <c r="I278" s="5"/>
      <c r="J278" s="5"/>
    </row>
    <row r="279" spans="1:10" ht="15.75">
      <c r="A279" s="12" t="s">
        <v>16</v>
      </c>
      <c r="B279" s="12" t="s">
        <v>17</v>
      </c>
      <c r="C279" s="12" t="s">
        <v>18</v>
      </c>
      <c r="D279" s="21">
        <v>111916906</v>
      </c>
      <c r="E279" s="8"/>
      <c r="H279" s="9"/>
      <c r="I279" s="5"/>
      <c r="J279" s="5"/>
    </row>
    <row r="280" spans="1:10">
      <c r="A280" s="5"/>
      <c r="B280" s="6"/>
      <c r="C280" s="5"/>
      <c r="D280" s="11"/>
      <c r="E280" s="8"/>
      <c r="H280" s="9"/>
      <c r="I280" s="5"/>
      <c r="J280" s="5"/>
    </row>
    <row r="281" spans="1:10">
      <c r="A281" s="5"/>
      <c r="B281" s="6"/>
      <c r="C281" s="5"/>
      <c r="D281" s="11"/>
      <c r="E281" s="8"/>
      <c r="H281" s="9"/>
      <c r="I281" s="5"/>
      <c r="J281" s="5"/>
    </row>
    <row r="282" spans="1:10">
      <c r="A282" s="5" t="s">
        <v>1118</v>
      </c>
      <c r="B282" s="6">
        <v>44834.788746423612</v>
      </c>
      <c r="C282" s="5" t="s">
        <v>139</v>
      </c>
      <c r="D282" s="11">
        <v>245107</v>
      </c>
      <c r="E282" s="8" t="s">
        <v>1119</v>
      </c>
      <c r="H282" s="9">
        <v>5504.26</v>
      </c>
      <c r="I282" s="5" t="s">
        <v>22</v>
      </c>
      <c r="J282" s="5" t="s">
        <v>141</v>
      </c>
    </row>
    <row r="283" spans="1:10">
      <c r="A283" s="5" t="s">
        <v>1120</v>
      </c>
      <c r="B283" s="6">
        <v>44834.788746423612</v>
      </c>
      <c r="C283" s="5" t="s">
        <v>139</v>
      </c>
      <c r="D283" s="11"/>
      <c r="E283" s="8"/>
      <c r="F283" s="9">
        <v>6855.4</v>
      </c>
      <c r="I283" s="7" t="s">
        <v>9</v>
      </c>
      <c r="J283" s="8" t="s">
        <v>140</v>
      </c>
    </row>
    <row r="284" spans="1:10">
      <c r="A284" s="5" t="s">
        <v>1118</v>
      </c>
      <c r="B284" s="6">
        <v>44834.788746423612</v>
      </c>
      <c r="C284" s="5" t="s">
        <v>139</v>
      </c>
      <c r="D284" s="11"/>
      <c r="E284" s="8"/>
      <c r="F284" s="9">
        <v>12685.4</v>
      </c>
      <c r="I284" s="7" t="s">
        <v>9</v>
      </c>
      <c r="J284" s="5" t="s">
        <v>141</v>
      </c>
    </row>
    <row r="285" spans="1:10">
      <c r="A285" s="10" t="s">
        <v>15</v>
      </c>
      <c r="B285" s="3"/>
      <c r="C285" s="3"/>
      <c r="D285" s="11"/>
      <c r="E285" s="8"/>
      <c r="F285" s="14">
        <f>SUM(F282:G284)</f>
        <v>19540.8</v>
      </c>
      <c r="H285" s="9"/>
      <c r="I285" s="5"/>
      <c r="J285" s="5"/>
    </row>
    <row r="286" spans="1:10" ht="15.75">
      <c r="A286" s="12" t="s">
        <v>16</v>
      </c>
      <c r="B286" s="12" t="s">
        <v>17</v>
      </c>
      <c r="C286" s="12" t="s">
        <v>18</v>
      </c>
      <c r="D286" s="21">
        <v>111925778</v>
      </c>
      <c r="E286" s="8"/>
      <c r="H286" s="9"/>
      <c r="I286" s="5"/>
      <c r="J286" s="5"/>
    </row>
    <row r="287" spans="1:10">
      <c r="A287" s="5"/>
      <c r="B287" s="6"/>
      <c r="C287" s="5"/>
      <c r="D287" s="11"/>
      <c r="E287" s="8"/>
      <c r="H287" s="9"/>
      <c r="I287" s="5"/>
      <c r="J287" s="5"/>
    </row>
    <row r="288" spans="1:10">
      <c r="A288" s="5"/>
      <c r="B288" s="6"/>
      <c r="C288" s="5"/>
      <c r="D288" s="11"/>
      <c r="E288" s="8"/>
      <c r="H288" s="9"/>
      <c r="I288" s="5"/>
      <c r="J288" s="5"/>
    </row>
    <row r="289" spans="1:10">
      <c r="A289" s="1" t="s">
        <v>0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3" t="s">
        <v>1057</v>
      </c>
      <c r="B290" s="2"/>
      <c r="C290" s="2"/>
      <c r="D290" s="2"/>
      <c r="E290" s="2"/>
      <c r="F290" s="2"/>
      <c r="G290" s="2"/>
      <c r="H290" s="2"/>
      <c r="I290" s="2"/>
      <c r="J290" s="2"/>
    </row>
    <row r="291" spans="1:10">
      <c r="A291" s="103" t="s">
        <v>0</v>
      </c>
      <c r="B291" s="103" t="s">
        <v>2</v>
      </c>
      <c r="C291" s="103" t="s">
        <v>3</v>
      </c>
      <c r="D291" s="103" t="s">
        <v>4</v>
      </c>
      <c r="E291" s="103" t="s">
        <v>5</v>
      </c>
      <c r="F291" s="105" t="s">
        <v>6</v>
      </c>
      <c r="G291" s="106"/>
      <c r="H291" s="107"/>
      <c r="I291" s="103" t="s">
        <v>7</v>
      </c>
      <c r="J291" s="103" t="s">
        <v>8</v>
      </c>
    </row>
    <row r="292" spans="1:10">
      <c r="A292" s="104"/>
      <c r="B292" s="104"/>
      <c r="C292" s="104"/>
      <c r="D292" s="104"/>
      <c r="E292" s="104"/>
      <c r="F292" s="46" t="s">
        <v>9</v>
      </c>
      <c r="G292" s="46" t="s">
        <v>10</v>
      </c>
      <c r="H292" s="46" t="s">
        <v>11</v>
      </c>
      <c r="I292" s="104"/>
      <c r="J292" s="104"/>
    </row>
    <row r="293" spans="1:10">
      <c r="A293" s="5" t="s">
        <v>1121</v>
      </c>
      <c r="B293" s="6">
        <v>44835.808248379632</v>
      </c>
      <c r="C293" s="5" t="s">
        <v>139</v>
      </c>
      <c r="D293" s="11"/>
      <c r="E293" s="8"/>
      <c r="F293" s="9">
        <v>8308.5</v>
      </c>
      <c r="I293" s="7" t="s">
        <v>9</v>
      </c>
      <c r="J293" s="8" t="s">
        <v>140</v>
      </c>
    </row>
    <row r="294" spans="1:10">
      <c r="A294" s="5" t="s">
        <v>1121</v>
      </c>
      <c r="B294" s="6">
        <v>44835.808248379632</v>
      </c>
      <c r="C294" s="5" t="s">
        <v>139</v>
      </c>
      <c r="D294" s="11"/>
      <c r="E294" s="8"/>
      <c r="F294" s="9">
        <v>6630.7</v>
      </c>
      <c r="I294" s="7" t="s">
        <v>9</v>
      </c>
      <c r="J294" s="5" t="s">
        <v>141</v>
      </c>
    </row>
    <row r="295" spans="1:10">
      <c r="A295" s="10" t="s">
        <v>15</v>
      </c>
      <c r="B295" s="3"/>
      <c r="C295" s="3"/>
      <c r="D295" s="11"/>
      <c r="E295" s="8"/>
      <c r="F295" s="14">
        <f>SUM(F293:G294)</f>
        <v>14939.2</v>
      </c>
      <c r="H295" s="9"/>
      <c r="I295" s="5"/>
      <c r="J295" s="5"/>
    </row>
    <row r="296" spans="1:10" ht="15.75">
      <c r="A296" s="12" t="s">
        <v>16</v>
      </c>
      <c r="B296" s="12" t="s">
        <v>17</v>
      </c>
      <c r="C296" s="12" t="s">
        <v>18</v>
      </c>
      <c r="D296" s="21">
        <v>111925781</v>
      </c>
      <c r="E296" s="8"/>
      <c r="H296" s="9"/>
      <c r="I296" s="5"/>
      <c r="J296" s="5"/>
    </row>
    <row r="299" spans="1:10">
      <c r="A299" s="1" t="s">
        <v>0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3" t="s">
        <v>1131</v>
      </c>
      <c r="B300" s="2"/>
      <c r="C300" s="2"/>
      <c r="D300" s="2"/>
      <c r="E300" s="2"/>
      <c r="F300" s="2"/>
      <c r="G300" s="2"/>
      <c r="H300" s="2"/>
      <c r="I300" s="2"/>
      <c r="J300" s="2"/>
    </row>
    <row r="301" spans="1:10">
      <c r="A301" s="103" t="s">
        <v>0</v>
      </c>
      <c r="B301" s="103" t="s">
        <v>2</v>
      </c>
      <c r="C301" s="103" t="s">
        <v>3</v>
      </c>
      <c r="D301" s="103" t="s">
        <v>4</v>
      </c>
      <c r="E301" s="103" t="s">
        <v>5</v>
      </c>
      <c r="F301" s="105" t="s">
        <v>6</v>
      </c>
      <c r="G301" s="106"/>
      <c r="H301" s="107"/>
      <c r="I301" s="103" t="s">
        <v>7</v>
      </c>
      <c r="J301" s="103" t="s">
        <v>8</v>
      </c>
    </row>
    <row r="302" spans="1:10">
      <c r="A302" s="104"/>
      <c r="B302" s="104"/>
      <c r="C302" s="104"/>
      <c r="D302" s="104"/>
      <c r="E302" s="104"/>
      <c r="F302" s="46" t="s">
        <v>9</v>
      </c>
      <c r="G302" s="46" t="s">
        <v>10</v>
      </c>
      <c r="H302" s="46" t="s">
        <v>11</v>
      </c>
      <c r="I302" s="104"/>
      <c r="J302" s="104"/>
    </row>
    <row r="303" spans="1:10">
      <c r="A303" s="5" t="s">
        <v>1163</v>
      </c>
      <c r="B303" s="6">
        <v>44837.715862511577</v>
      </c>
      <c r="C303" s="5" t="s">
        <v>139</v>
      </c>
      <c r="D303" s="11"/>
      <c r="E303" s="8"/>
      <c r="F303" s="9">
        <v>1691.5</v>
      </c>
      <c r="I303" s="7" t="s">
        <v>9</v>
      </c>
      <c r="J303" s="8" t="s">
        <v>140</v>
      </c>
    </row>
    <row r="304" spans="1:10">
      <c r="A304" s="10" t="s">
        <v>15</v>
      </c>
      <c r="B304" s="3"/>
      <c r="C304" s="3"/>
      <c r="D304" s="11"/>
      <c r="E304" s="8"/>
      <c r="H304" s="9"/>
      <c r="I304" s="7"/>
      <c r="J304" s="8"/>
    </row>
    <row r="305" spans="1:10" ht="15.75">
      <c r="A305" s="12" t="s">
        <v>16</v>
      </c>
      <c r="B305" s="12" t="s">
        <v>17</v>
      </c>
      <c r="C305" s="12" t="s">
        <v>18</v>
      </c>
      <c r="D305" s="21">
        <v>111927637</v>
      </c>
      <c r="E305" s="8"/>
      <c r="H305" s="9"/>
      <c r="I305" s="7"/>
      <c r="J305" s="8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1170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3" t="s">
        <v>0</v>
      </c>
      <c r="B310" s="103" t="s">
        <v>2</v>
      </c>
      <c r="C310" s="103" t="s">
        <v>3</v>
      </c>
      <c r="D310" s="103" t="s">
        <v>4</v>
      </c>
      <c r="E310" s="103" t="s">
        <v>5</v>
      </c>
      <c r="F310" s="105" t="s">
        <v>6</v>
      </c>
      <c r="G310" s="106"/>
      <c r="H310" s="107"/>
      <c r="I310" s="103" t="s">
        <v>7</v>
      </c>
      <c r="J310" s="103" t="s">
        <v>8</v>
      </c>
    </row>
    <row r="311" spans="1:10">
      <c r="A311" s="104"/>
      <c r="B311" s="104"/>
      <c r="C311" s="104"/>
      <c r="D311" s="104"/>
      <c r="E311" s="104"/>
      <c r="F311" s="46" t="s">
        <v>9</v>
      </c>
      <c r="G311" s="46" t="s">
        <v>10</v>
      </c>
      <c r="H311" s="46" t="s">
        <v>11</v>
      </c>
      <c r="I311" s="104"/>
      <c r="J311" s="104"/>
    </row>
    <row r="312" spans="1:10">
      <c r="A312" s="5" t="s">
        <v>1200</v>
      </c>
      <c r="B312" s="6">
        <v>44838.727801377318</v>
      </c>
      <c r="C312" s="5" t="s">
        <v>139</v>
      </c>
      <c r="D312" s="11"/>
      <c r="E312" s="8"/>
      <c r="F312" s="9">
        <v>3955.7</v>
      </c>
      <c r="I312" s="7" t="s">
        <v>9</v>
      </c>
      <c r="J312" s="8" t="s">
        <v>140</v>
      </c>
    </row>
    <row r="313" spans="1:10">
      <c r="A313" s="5" t="s">
        <v>1200</v>
      </c>
      <c r="B313" s="6">
        <v>44838.727801377318</v>
      </c>
      <c r="C313" s="5" t="s">
        <v>139</v>
      </c>
      <c r="D313" s="11"/>
      <c r="E313" s="8"/>
      <c r="F313" s="9">
        <v>15066</v>
      </c>
      <c r="I313" s="7" t="s">
        <v>9</v>
      </c>
      <c r="J313" s="5" t="s">
        <v>141</v>
      </c>
    </row>
    <row r="314" spans="1:10">
      <c r="A314" s="10" t="s">
        <v>15</v>
      </c>
      <c r="B314" s="3"/>
      <c r="C314" s="3"/>
      <c r="D314" s="11"/>
      <c r="E314" s="8"/>
      <c r="F314" s="33">
        <f>SUM(F312:G313)</f>
        <v>19021.7</v>
      </c>
      <c r="H314" s="9"/>
      <c r="I314" s="7"/>
      <c r="J314" s="8"/>
    </row>
    <row r="315" spans="1:10" ht="15.75">
      <c r="A315" s="12" t="s">
        <v>16</v>
      </c>
      <c r="B315" s="12" t="s">
        <v>17</v>
      </c>
      <c r="C315" s="12" t="s">
        <v>18</v>
      </c>
      <c r="D315" s="21">
        <v>111949288</v>
      </c>
      <c r="E315" s="8"/>
      <c r="H315" s="9"/>
      <c r="I315" s="7"/>
      <c r="J315" s="8"/>
    </row>
    <row r="318" spans="1:10">
      <c r="A318" s="1" t="s">
        <v>0</v>
      </c>
      <c r="B318" s="2"/>
      <c r="C318" s="2"/>
      <c r="D318" s="2"/>
      <c r="E318" s="2"/>
      <c r="F318" s="2"/>
      <c r="G318" s="2"/>
      <c r="H318" s="2"/>
      <c r="I318" s="2"/>
      <c r="J318" s="2"/>
    </row>
    <row r="319" spans="1:10">
      <c r="A319" s="3" t="s">
        <v>1205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103" t="s">
        <v>0</v>
      </c>
      <c r="B320" s="103" t="s">
        <v>2</v>
      </c>
      <c r="C320" s="103" t="s">
        <v>3</v>
      </c>
      <c r="D320" s="103" t="s">
        <v>4</v>
      </c>
      <c r="E320" s="103" t="s">
        <v>5</v>
      </c>
      <c r="F320" s="105" t="s">
        <v>6</v>
      </c>
      <c r="G320" s="106"/>
      <c r="H320" s="107"/>
      <c r="I320" s="103" t="s">
        <v>7</v>
      </c>
      <c r="J320" s="103" t="s">
        <v>8</v>
      </c>
    </row>
    <row r="321" spans="1:10">
      <c r="A321" s="104"/>
      <c r="B321" s="104"/>
      <c r="C321" s="104"/>
      <c r="D321" s="104"/>
      <c r="E321" s="104"/>
      <c r="F321" s="46" t="s">
        <v>9</v>
      </c>
      <c r="G321" s="46" t="s">
        <v>10</v>
      </c>
      <c r="H321" s="46" t="s">
        <v>11</v>
      </c>
      <c r="I321" s="104"/>
      <c r="J321" s="104"/>
    </row>
    <row r="322" spans="1:10">
      <c r="A322" s="5" t="s">
        <v>1234</v>
      </c>
      <c r="B322" s="6">
        <v>44839.917953449076</v>
      </c>
      <c r="C322" s="5" t="s">
        <v>139</v>
      </c>
      <c r="D322" s="11"/>
      <c r="E322" s="8"/>
      <c r="F322" s="9">
        <v>4480.5</v>
      </c>
      <c r="I322" s="7" t="s">
        <v>9</v>
      </c>
      <c r="J322" s="8" t="s">
        <v>140</v>
      </c>
    </row>
    <row r="323" spans="1:10">
      <c r="A323" s="5" t="s">
        <v>1234</v>
      </c>
      <c r="B323" s="6">
        <v>44839.917953449076</v>
      </c>
      <c r="C323" s="5" t="s">
        <v>139</v>
      </c>
      <c r="D323" s="11"/>
      <c r="E323" s="8"/>
      <c r="F323" s="9">
        <v>9253</v>
      </c>
      <c r="I323" s="7" t="s">
        <v>9</v>
      </c>
      <c r="J323" s="5" t="s">
        <v>141</v>
      </c>
    </row>
    <row r="324" spans="1:10">
      <c r="A324" s="10" t="s">
        <v>15</v>
      </c>
      <c r="B324" s="3"/>
      <c r="C324" s="3"/>
      <c r="D324" s="11"/>
      <c r="E324" s="8"/>
      <c r="F324" s="14">
        <f>SUM(F322:G323)</f>
        <v>13733.5</v>
      </c>
      <c r="H324" s="9"/>
      <c r="I324" s="7"/>
      <c r="J324" s="8"/>
    </row>
    <row r="325" spans="1:10" ht="15.75">
      <c r="A325" s="12" t="s">
        <v>16</v>
      </c>
      <c r="B325" s="12" t="s">
        <v>17</v>
      </c>
      <c r="C325" s="12" t="s">
        <v>18</v>
      </c>
      <c r="D325" s="21">
        <v>111958323</v>
      </c>
      <c r="E325" s="8"/>
      <c r="H325" s="9"/>
      <c r="I325" s="7"/>
      <c r="J325" s="8"/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1239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1267</v>
      </c>
      <c r="B332" s="6">
        <v>44840.721459918983</v>
      </c>
      <c r="C332" s="5" t="s">
        <v>139</v>
      </c>
      <c r="D332" s="11"/>
      <c r="E332" s="8"/>
      <c r="F332" s="9">
        <v>6183.5</v>
      </c>
      <c r="I332" s="7" t="s">
        <v>9</v>
      </c>
      <c r="J332" s="8" t="s">
        <v>140</v>
      </c>
    </row>
    <row r="333" spans="1:10">
      <c r="A333" s="5" t="s">
        <v>1267</v>
      </c>
      <c r="B333" s="6">
        <v>44840.721459918983</v>
      </c>
      <c r="C333" s="5" t="s">
        <v>139</v>
      </c>
      <c r="D333" s="11"/>
      <c r="E333" s="8"/>
      <c r="F333" s="9">
        <v>2285.3000000000002</v>
      </c>
      <c r="I333" s="7" t="s">
        <v>9</v>
      </c>
      <c r="J333" s="5" t="s">
        <v>141</v>
      </c>
    </row>
    <row r="334" spans="1:10">
      <c r="A334" s="10" t="s">
        <v>15</v>
      </c>
      <c r="B334" s="3"/>
      <c r="C334" s="3"/>
      <c r="D334" s="11"/>
      <c r="E334" s="8"/>
      <c r="F334" s="14">
        <f>SUM(F332:G333)</f>
        <v>8468.7999999999993</v>
      </c>
      <c r="H334" s="9"/>
      <c r="I334" s="7"/>
      <c r="J334" s="5"/>
    </row>
    <row r="335" spans="1:10" ht="15.75">
      <c r="A335" s="12" t="s">
        <v>16</v>
      </c>
      <c r="B335" s="12" t="s">
        <v>17</v>
      </c>
      <c r="C335" s="12" t="s">
        <v>18</v>
      </c>
      <c r="D335" s="21">
        <v>111968976</v>
      </c>
      <c r="E335" s="8"/>
      <c r="H335" s="9"/>
      <c r="I335" s="7"/>
      <c r="J335" s="5"/>
    </row>
    <row r="338" spans="1:10">
      <c r="A338" s="1" t="s">
        <v>0</v>
      </c>
      <c r="B338" s="2"/>
      <c r="C338" s="2"/>
      <c r="D338" s="2"/>
      <c r="E338" s="2"/>
      <c r="F338" s="2"/>
      <c r="G338" s="2"/>
      <c r="H338" s="2"/>
      <c r="I338" s="2"/>
      <c r="J338" s="2"/>
    </row>
    <row r="339" spans="1:10">
      <c r="A339" s="3" t="s">
        <v>1274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103" t="s">
        <v>0</v>
      </c>
      <c r="B340" s="103" t="s">
        <v>2</v>
      </c>
      <c r="C340" s="103" t="s">
        <v>3</v>
      </c>
      <c r="D340" s="103" t="s">
        <v>4</v>
      </c>
      <c r="E340" s="103" t="s">
        <v>5</v>
      </c>
      <c r="F340" s="105" t="s">
        <v>6</v>
      </c>
      <c r="G340" s="106"/>
      <c r="H340" s="107"/>
      <c r="I340" s="103" t="s">
        <v>7</v>
      </c>
      <c r="J340" s="103" t="s">
        <v>8</v>
      </c>
    </row>
    <row r="341" spans="1:10">
      <c r="A341" s="104"/>
      <c r="B341" s="104"/>
      <c r="C341" s="104"/>
      <c r="D341" s="104"/>
      <c r="E341" s="104"/>
      <c r="F341" s="46" t="s">
        <v>9</v>
      </c>
      <c r="G341" s="46" t="s">
        <v>10</v>
      </c>
      <c r="H341" s="46" t="s">
        <v>11</v>
      </c>
      <c r="I341" s="104"/>
      <c r="J341" s="104"/>
    </row>
    <row r="342" spans="1:10">
      <c r="A342" s="5" t="s">
        <v>1325</v>
      </c>
      <c r="B342" s="6">
        <v>44841.718585092596</v>
      </c>
      <c r="C342" s="5" t="s">
        <v>139</v>
      </c>
      <c r="D342" s="11"/>
      <c r="E342" s="8"/>
      <c r="F342" s="9">
        <v>6997.2</v>
      </c>
      <c r="I342" s="7" t="s">
        <v>9</v>
      </c>
      <c r="J342" s="8" t="s">
        <v>140</v>
      </c>
    </row>
    <row r="343" spans="1:10">
      <c r="A343" s="5" t="s">
        <v>1325</v>
      </c>
      <c r="B343" s="6">
        <v>44841.718585092596</v>
      </c>
      <c r="C343" s="5" t="s">
        <v>139</v>
      </c>
      <c r="D343" s="11"/>
      <c r="E343" s="8"/>
      <c r="F343" s="9">
        <v>3396.8</v>
      </c>
      <c r="I343" s="7" t="s">
        <v>9</v>
      </c>
      <c r="J343" s="5" t="s">
        <v>141</v>
      </c>
    </row>
    <row r="344" spans="1:10">
      <c r="A344" s="10" t="s">
        <v>15</v>
      </c>
      <c r="B344" s="3"/>
      <c r="C344" s="3"/>
      <c r="D344" s="11"/>
      <c r="E344" s="8"/>
      <c r="F344" s="22">
        <f>SUM(F342:G343)</f>
        <v>10394</v>
      </c>
      <c r="H344" s="9"/>
      <c r="I344" s="7"/>
      <c r="J344" s="5"/>
    </row>
    <row r="345" spans="1:10" ht="15.75">
      <c r="A345" s="12" t="s">
        <v>16</v>
      </c>
      <c r="B345" s="12" t="s">
        <v>17</v>
      </c>
      <c r="C345" s="12" t="s">
        <v>18</v>
      </c>
      <c r="D345" s="21">
        <v>111968977</v>
      </c>
      <c r="E345" s="8"/>
      <c r="H345" s="9"/>
      <c r="I345" s="7"/>
      <c r="J345" s="5"/>
    </row>
    <row r="346" spans="1:10">
      <c r="A346" s="5"/>
      <c r="B346" s="6"/>
      <c r="C346" s="5"/>
      <c r="D346" s="11"/>
      <c r="E346" s="8"/>
      <c r="H346" s="9"/>
      <c r="I346" s="7"/>
      <c r="J346" s="5"/>
    </row>
    <row r="347" spans="1:10">
      <c r="A347" s="5"/>
      <c r="B347" s="6"/>
      <c r="C347" s="5"/>
      <c r="D347" s="11"/>
      <c r="E347" s="8"/>
      <c r="H347" s="9"/>
      <c r="I347" s="7"/>
      <c r="J347" s="5"/>
    </row>
    <row r="348" spans="1:10">
      <c r="A348" s="1" t="s">
        <v>0</v>
      </c>
      <c r="B348" s="2"/>
      <c r="C348" s="2"/>
      <c r="D348" s="2"/>
      <c r="E348" s="2"/>
      <c r="F348" s="2"/>
      <c r="G348" s="2"/>
      <c r="H348" s="2"/>
      <c r="I348" s="2"/>
      <c r="J348" s="2"/>
    </row>
    <row r="349" spans="1:10">
      <c r="A349" s="3" t="s">
        <v>1270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103" t="s">
        <v>0</v>
      </c>
      <c r="B350" s="103" t="s">
        <v>2</v>
      </c>
      <c r="C350" s="103" t="s">
        <v>3</v>
      </c>
      <c r="D350" s="103" t="s">
        <v>4</v>
      </c>
      <c r="E350" s="103" t="s">
        <v>5</v>
      </c>
      <c r="F350" s="105" t="s">
        <v>6</v>
      </c>
      <c r="G350" s="106"/>
      <c r="H350" s="107"/>
      <c r="I350" s="103" t="s">
        <v>7</v>
      </c>
      <c r="J350" s="103" t="s">
        <v>8</v>
      </c>
    </row>
    <row r="351" spans="1:10">
      <c r="A351" s="104"/>
      <c r="B351" s="104"/>
      <c r="C351" s="104"/>
      <c r="D351" s="104"/>
      <c r="E351" s="104"/>
      <c r="F351" s="46" t="s">
        <v>9</v>
      </c>
      <c r="G351" s="46" t="s">
        <v>10</v>
      </c>
      <c r="H351" s="46" t="s">
        <v>11</v>
      </c>
      <c r="I351" s="104"/>
      <c r="J351" s="104"/>
    </row>
    <row r="352" spans="1:10">
      <c r="A352" s="5" t="s">
        <v>1326</v>
      </c>
      <c r="B352" s="6">
        <v>44842.710135138892</v>
      </c>
      <c r="C352" s="5" t="s">
        <v>139</v>
      </c>
      <c r="D352" s="11">
        <v>2964350732</v>
      </c>
      <c r="E352" s="8" t="s">
        <v>1119</v>
      </c>
      <c r="H352" s="9">
        <v>2160</v>
      </c>
      <c r="I352" s="5" t="s">
        <v>22</v>
      </c>
      <c r="J352" s="5" t="s">
        <v>141</v>
      </c>
    </row>
    <row r="353" spans="1:10">
      <c r="A353" s="5" t="s">
        <v>1326</v>
      </c>
      <c r="B353" s="6">
        <v>44842.710135138892</v>
      </c>
      <c r="C353" s="5" t="s">
        <v>139</v>
      </c>
      <c r="D353" s="11"/>
      <c r="E353" s="8"/>
      <c r="F353" s="9">
        <v>5937.5</v>
      </c>
      <c r="I353" s="7" t="s">
        <v>9</v>
      </c>
      <c r="J353" s="8" t="s">
        <v>140</v>
      </c>
    </row>
    <row r="354" spans="1:10">
      <c r="A354" s="10" t="s">
        <v>15</v>
      </c>
      <c r="B354" s="3"/>
      <c r="C354" s="3"/>
      <c r="D354" s="11"/>
      <c r="E354" s="8"/>
      <c r="H354" s="9"/>
      <c r="I354" s="7"/>
      <c r="J354" s="5"/>
    </row>
    <row r="355" spans="1:10" ht="15.75">
      <c r="A355" s="12" t="s">
        <v>16</v>
      </c>
      <c r="B355" s="12" t="s">
        <v>17</v>
      </c>
      <c r="C355" s="12" t="s">
        <v>18</v>
      </c>
      <c r="D355" s="21">
        <v>111977127</v>
      </c>
      <c r="E355" s="8"/>
      <c r="H355" s="9"/>
      <c r="I355" s="7"/>
      <c r="J355" s="5"/>
    </row>
    <row r="357" spans="1:10">
      <c r="A357" s="23" t="s">
        <v>1331</v>
      </c>
      <c r="B357" s="23"/>
      <c r="C357" s="23"/>
      <c r="D357" s="35"/>
    </row>
    <row r="373" spans="1:10">
      <c r="A373" s="1" t="s">
        <v>0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3" t="s">
        <v>1337</v>
      </c>
      <c r="B374" s="2"/>
      <c r="C374" s="2"/>
      <c r="D374" s="2"/>
      <c r="E374" s="2"/>
      <c r="F374" s="2"/>
      <c r="G374" s="2"/>
      <c r="H374" s="2"/>
      <c r="I374" s="2"/>
      <c r="J374" s="2"/>
    </row>
    <row r="375" spans="1:10">
      <c r="A375" s="103" t="s">
        <v>0</v>
      </c>
      <c r="B375" s="103" t="s">
        <v>2</v>
      </c>
      <c r="C375" s="103" t="s">
        <v>3</v>
      </c>
      <c r="D375" s="103" t="s">
        <v>4</v>
      </c>
      <c r="E375" s="103" t="s">
        <v>5</v>
      </c>
      <c r="F375" s="105" t="s">
        <v>6</v>
      </c>
      <c r="G375" s="106"/>
      <c r="H375" s="107"/>
      <c r="I375" s="103" t="s">
        <v>7</v>
      </c>
      <c r="J375" s="103" t="s">
        <v>8</v>
      </c>
    </row>
    <row r="376" spans="1:10">
      <c r="A376" s="104"/>
      <c r="B376" s="104"/>
      <c r="C376" s="104"/>
      <c r="D376" s="104"/>
      <c r="E376" s="104"/>
      <c r="F376" s="46" t="s">
        <v>9</v>
      </c>
      <c r="G376" s="46" t="s">
        <v>10</v>
      </c>
      <c r="H376" s="46" t="s">
        <v>11</v>
      </c>
      <c r="I376" s="104"/>
      <c r="J376" s="104"/>
    </row>
    <row r="377" spans="1:10">
      <c r="A377" s="19" t="s">
        <v>1370</v>
      </c>
      <c r="B377" s="18"/>
      <c r="C377" s="17"/>
      <c r="D377" s="11"/>
      <c r="E377" s="8"/>
      <c r="H377" s="9"/>
      <c r="I377" s="5"/>
      <c r="J377" s="5"/>
    </row>
    <row r="378" spans="1:10">
      <c r="A378" s="10" t="s">
        <v>15</v>
      </c>
      <c r="B378" s="3"/>
      <c r="C378" s="3"/>
      <c r="D378" s="11"/>
      <c r="E378" s="8"/>
      <c r="H378" s="9"/>
      <c r="I378" s="7"/>
      <c r="J378" s="5"/>
    </row>
    <row r="379" spans="1:10">
      <c r="A379" s="12" t="s">
        <v>16</v>
      </c>
      <c r="B379" s="12" t="s">
        <v>17</v>
      </c>
      <c r="C379" s="12" t="s">
        <v>18</v>
      </c>
      <c r="D379" s="11"/>
      <c r="E379" s="8"/>
      <c r="H379" s="9"/>
      <c r="I379" s="7"/>
      <c r="J379" s="5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1374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3" t="s">
        <v>0</v>
      </c>
      <c r="B385" s="103" t="s">
        <v>2</v>
      </c>
      <c r="C385" s="103" t="s">
        <v>3</v>
      </c>
      <c r="D385" s="103" t="s">
        <v>4</v>
      </c>
      <c r="E385" s="103" t="s">
        <v>5</v>
      </c>
      <c r="F385" s="105" t="s">
        <v>6</v>
      </c>
      <c r="G385" s="106"/>
      <c r="H385" s="107"/>
      <c r="I385" s="103" t="s">
        <v>7</v>
      </c>
      <c r="J385" s="103" t="s">
        <v>8</v>
      </c>
    </row>
    <row r="386" spans="1:10">
      <c r="A386" s="104"/>
      <c r="B386" s="104"/>
      <c r="C386" s="104"/>
      <c r="D386" s="104"/>
      <c r="E386" s="104"/>
      <c r="F386" s="46" t="s">
        <v>9</v>
      </c>
      <c r="G386" s="46" t="s">
        <v>10</v>
      </c>
      <c r="H386" s="46" t="s">
        <v>11</v>
      </c>
      <c r="I386" s="104"/>
      <c r="J386" s="104"/>
    </row>
    <row r="387" spans="1:10">
      <c r="A387" s="5" t="s">
        <v>1410</v>
      </c>
      <c r="B387" s="6">
        <v>44845.362276782405</v>
      </c>
      <c r="C387" s="5" t="s">
        <v>139</v>
      </c>
      <c r="D387" s="7"/>
      <c r="E387" s="8"/>
      <c r="F387" s="9">
        <v>1647</v>
      </c>
      <c r="I387" s="7" t="s">
        <v>9</v>
      </c>
      <c r="J387" s="8" t="s">
        <v>140</v>
      </c>
    </row>
    <row r="388" spans="1:10">
      <c r="A388" s="10" t="s">
        <v>15</v>
      </c>
      <c r="B388" s="3"/>
      <c r="C388" s="3"/>
      <c r="D388" s="11"/>
      <c r="E388" s="8"/>
      <c r="H388" s="9"/>
      <c r="I388" s="7"/>
      <c r="J388" s="5"/>
    </row>
    <row r="389" spans="1:10" ht="15.75">
      <c r="A389" s="12" t="s">
        <v>16</v>
      </c>
      <c r="B389" s="12" t="s">
        <v>17</v>
      </c>
      <c r="C389" s="12" t="s">
        <v>18</v>
      </c>
      <c r="D389" s="21">
        <v>111991640</v>
      </c>
      <c r="E389" s="8"/>
      <c r="H389" s="9"/>
      <c r="I389" s="7"/>
      <c r="J389" s="5"/>
    </row>
    <row r="390" spans="1:10">
      <c r="A390" s="5"/>
      <c r="B390" s="6"/>
      <c r="C390" s="5"/>
      <c r="D390" s="11"/>
      <c r="E390" s="8"/>
      <c r="H390" s="9"/>
      <c r="I390" s="7"/>
      <c r="J390" s="5"/>
    </row>
    <row r="391" spans="1:10">
      <c r="A391" s="5"/>
      <c r="B391" s="6"/>
      <c r="C391" s="5"/>
      <c r="D391" s="11"/>
      <c r="E391" s="8"/>
      <c r="H391" s="9"/>
      <c r="I391" s="7"/>
      <c r="J391" s="5"/>
    </row>
    <row r="392" spans="1:10">
      <c r="A392" s="5" t="s">
        <v>1409</v>
      </c>
      <c r="B392" s="6">
        <v>44845.727852094904</v>
      </c>
      <c r="C392" s="5" t="s">
        <v>139</v>
      </c>
      <c r="D392" s="11"/>
      <c r="E392" s="8"/>
      <c r="F392" s="9">
        <v>5057</v>
      </c>
      <c r="I392" s="7" t="s">
        <v>9</v>
      </c>
      <c r="J392" s="8" t="s">
        <v>140</v>
      </c>
    </row>
    <row r="393" spans="1:10">
      <c r="A393" s="5" t="s">
        <v>1409</v>
      </c>
      <c r="B393" s="6">
        <v>44845.727852094904</v>
      </c>
      <c r="C393" s="5" t="s">
        <v>139</v>
      </c>
      <c r="D393" s="11"/>
      <c r="E393" s="8"/>
      <c r="F393" s="9">
        <v>5987.5</v>
      </c>
      <c r="I393" s="7" t="s">
        <v>9</v>
      </c>
      <c r="J393" s="5" t="s">
        <v>141</v>
      </c>
    </row>
    <row r="394" spans="1:10">
      <c r="A394" s="10" t="s">
        <v>15</v>
      </c>
      <c r="B394" s="3"/>
      <c r="C394" s="3"/>
      <c r="D394" s="11"/>
      <c r="E394" s="8"/>
      <c r="F394" s="14">
        <f>SUM(F392:G393)</f>
        <v>11044.5</v>
      </c>
      <c r="H394" s="9"/>
      <c r="I394" s="7"/>
      <c r="J394" s="5"/>
    </row>
    <row r="395" spans="1:10" ht="15.75">
      <c r="A395" s="12" t="s">
        <v>16</v>
      </c>
      <c r="B395" s="12" t="s">
        <v>17</v>
      </c>
      <c r="C395" s="12" t="s">
        <v>18</v>
      </c>
      <c r="D395" s="21">
        <v>111991671</v>
      </c>
      <c r="E395" s="8"/>
      <c r="H395" s="9"/>
      <c r="I395" s="7"/>
      <c r="J395" s="5"/>
    </row>
    <row r="398" spans="1:10">
      <c r="A398" s="1" t="s">
        <v>0</v>
      </c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3" t="s">
        <v>1415</v>
      </c>
      <c r="B399" s="2"/>
      <c r="C399" s="2"/>
      <c r="D399" s="2"/>
      <c r="E399" s="2"/>
      <c r="F399" s="2"/>
      <c r="G399" s="2"/>
      <c r="H399" s="2"/>
      <c r="I399" s="2"/>
      <c r="J399" s="2"/>
    </row>
    <row r="400" spans="1:10">
      <c r="A400" s="103" t="s">
        <v>0</v>
      </c>
      <c r="B400" s="103" t="s">
        <v>2</v>
      </c>
      <c r="C400" s="103" t="s">
        <v>3</v>
      </c>
      <c r="D400" s="103" t="s">
        <v>4</v>
      </c>
      <c r="E400" s="103" t="s">
        <v>5</v>
      </c>
      <c r="F400" s="105" t="s">
        <v>6</v>
      </c>
      <c r="G400" s="106"/>
      <c r="H400" s="107"/>
      <c r="I400" s="103" t="s">
        <v>7</v>
      </c>
      <c r="J400" s="103" t="s">
        <v>8</v>
      </c>
    </row>
    <row r="401" spans="1:10">
      <c r="A401" s="104"/>
      <c r="B401" s="104"/>
      <c r="C401" s="104"/>
      <c r="D401" s="104"/>
      <c r="E401" s="104"/>
      <c r="F401" s="46" t="s">
        <v>9</v>
      </c>
      <c r="G401" s="46" t="s">
        <v>10</v>
      </c>
      <c r="H401" s="46" t="s">
        <v>11</v>
      </c>
      <c r="I401" s="104"/>
      <c r="J401" s="104"/>
    </row>
    <row r="402" spans="1:10">
      <c r="A402" s="5" t="s">
        <v>1447</v>
      </c>
      <c r="B402" s="6">
        <v>44846.703710775466</v>
      </c>
      <c r="C402" s="5" t="s">
        <v>139</v>
      </c>
      <c r="D402" s="11"/>
      <c r="E402" s="8"/>
      <c r="F402" s="9">
        <v>4367.3999999999996</v>
      </c>
      <c r="I402" s="7" t="s">
        <v>9</v>
      </c>
      <c r="J402" s="5" t="s">
        <v>141</v>
      </c>
    </row>
    <row r="403" spans="1:10">
      <c r="A403" s="5" t="s">
        <v>1447</v>
      </c>
      <c r="B403" s="6">
        <v>44846.703710775466</v>
      </c>
      <c r="C403" s="5" t="s">
        <v>139</v>
      </c>
      <c r="D403" s="11"/>
      <c r="E403" s="8"/>
      <c r="F403" s="9">
        <v>2971.5</v>
      </c>
      <c r="I403" s="7" t="s">
        <v>9</v>
      </c>
      <c r="J403" s="8" t="s">
        <v>1446</v>
      </c>
    </row>
    <row r="404" spans="1:10">
      <c r="A404" s="10" t="s">
        <v>15</v>
      </c>
      <c r="B404" s="3"/>
      <c r="C404" s="3"/>
      <c r="D404" s="11"/>
      <c r="E404" s="8"/>
      <c r="F404" s="14">
        <f>SUM(F402:G403)</f>
        <v>7338.9</v>
      </c>
      <c r="H404" s="9"/>
      <c r="I404" s="7"/>
      <c r="J404" s="8"/>
    </row>
    <row r="405" spans="1:10" ht="15.75">
      <c r="A405" s="12" t="s">
        <v>16</v>
      </c>
      <c r="B405" s="12" t="s">
        <v>17</v>
      </c>
      <c r="C405" s="12" t="s">
        <v>18</v>
      </c>
      <c r="D405" s="21">
        <v>112000620</v>
      </c>
      <c r="E405" s="8"/>
      <c r="H405" s="9"/>
      <c r="I405" s="7"/>
      <c r="J405" s="8"/>
    </row>
    <row r="406" spans="1:10" s="41" customFormat="1">
      <c r="A406" s="38"/>
      <c r="B406" s="38"/>
      <c r="C406" s="38"/>
      <c r="D406" s="39"/>
      <c r="E406" s="40"/>
      <c r="H406" s="42"/>
      <c r="I406" s="43"/>
      <c r="J406" s="40"/>
    </row>
    <row r="410" spans="1:10">
      <c r="A410" s="1" t="s">
        <v>0</v>
      </c>
      <c r="B410" s="2"/>
      <c r="C410" s="2"/>
      <c r="D410" s="2"/>
      <c r="E410" s="2"/>
      <c r="F410" s="2"/>
      <c r="G410" s="2"/>
      <c r="H410" s="2"/>
      <c r="I410" s="2"/>
      <c r="J410" s="2"/>
    </row>
    <row r="411" spans="1:10">
      <c r="A411" s="3" t="s">
        <v>1451</v>
      </c>
      <c r="B411" s="2"/>
      <c r="C411" s="2"/>
      <c r="D411" s="2"/>
      <c r="E411" s="2"/>
      <c r="F411" s="2"/>
      <c r="G411" s="2"/>
      <c r="H411" s="2"/>
      <c r="I411" s="2"/>
      <c r="J411" s="2"/>
    </row>
    <row r="412" spans="1:10">
      <c r="A412" s="103" t="s">
        <v>0</v>
      </c>
      <c r="B412" s="103" t="s">
        <v>2</v>
      </c>
      <c r="C412" s="103" t="s">
        <v>3</v>
      </c>
      <c r="D412" s="103" t="s">
        <v>4</v>
      </c>
      <c r="E412" s="103" t="s">
        <v>5</v>
      </c>
      <c r="F412" s="105" t="s">
        <v>6</v>
      </c>
      <c r="G412" s="106"/>
      <c r="H412" s="107"/>
      <c r="I412" s="103" t="s">
        <v>7</v>
      </c>
      <c r="J412" s="103" t="s">
        <v>8</v>
      </c>
    </row>
    <row r="413" spans="1:10">
      <c r="A413" s="104"/>
      <c r="B413" s="104"/>
      <c r="C413" s="104"/>
      <c r="D413" s="104"/>
      <c r="E413" s="104"/>
      <c r="F413" s="46" t="s">
        <v>9</v>
      </c>
      <c r="G413" s="46" t="s">
        <v>10</v>
      </c>
      <c r="H413" s="46" t="s">
        <v>11</v>
      </c>
      <c r="I413" s="104"/>
      <c r="J413" s="104"/>
    </row>
    <row r="414" spans="1:10">
      <c r="A414" s="5" t="s">
        <v>1485</v>
      </c>
      <c r="B414" s="6">
        <v>44847.716423564816</v>
      </c>
      <c r="C414" s="5" t="s">
        <v>139</v>
      </c>
      <c r="D414" s="11"/>
      <c r="E414" s="8"/>
      <c r="F414" s="9">
        <v>6297.5</v>
      </c>
      <c r="I414" s="7" t="s">
        <v>9</v>
      </c>
      <c r="J414" s="5" t="s">
        <v>1484</v>
      </c>
    </row>
    <row r="415" spans="1:10">
      <c r="A415" s="10" t="s">
        <v>15</v>
      </c>
      <c r="B415" s="3"/>
      <c r="C415" s="3"/>
      <c r="D415" s="11"/>
      <c r="E415" s="8"/>
      <c r="H415" s="9"/>
      <c r="I415" s="7"/>
      <c r="J415" s="8"/>
    </row>
    <row r="416" spans="1:10" ht="15.75">
      <c r="A416" s="12" t="s">
        <v>16</v>
      </c>
      <c r="B416" s="12" t="s">
        <v>17</v>
      </c>
      <c r="C416" s="12" t="s">
        <v>18</v>
      </c>
      <c r="D416" s="21">
        <v>112010973</v>
      </c>
      <c r="E416" s="8"/>
      <c r="H416" s="9"/>
      <c r="I416" s="7"/>
      <c r="J416" s="8"/>
    </row>
    <row r="419" spans="1:10">
      <c r="A419" s="1" t="s">
        <v>0</v>
      </c>
      <c r="B419" s="2"/>
      <c r="C419" s="2"/>
      <c r="D419" s="2"/>
      <c r="E419" s="2"/>
      <c r="F419" s="2"/>
      <c r="G419" s="2"/>
      <c r="H419" s="2"/>
      <c r="I419" s="2"/>
      <c r="J419" s="2"/>
    </row>
    <row r="420" spans="1:10">
      <c r="A420" s="3" t="s">
        <v>1496</v>
      </c>
      <c r="B420" s="2"/>
      <c r="C420" s="2"/>
      <c r="D420" s="2"/>
      <c r="E420" s="2"/>
      <c r="F420" s="2"/>
      <c r="G420" s="2"/>
      <c r="H420" s="2"/>
      <c r="I420" s="2"/>
      <c r="J420" s="2"/>
    </row>
    <row r="421" spans="1:10">
      <c r="A421" s="103" t="s">
        <v>0</v>
      </c>
      <c r="B421" s="103" t="s">
        <v>2</v>
      </c>
      <c r="C421" s="103" t="s">
        <v>3</v>
      </c>
      <c r="D421" s="103" t="s">
        <v>4</v>
      </c>
      <c r="E421" s="103" t="s">
        <v>5</v>
      </c>
      <c r="F421" s="105" t="s">
        <v>6</v>
      </c>
      <c r="G421" s="106"/>
      <c r="H421" s="107"/>
      <c r="I421" s="103" t="s">
        <v>7</v>
      </c>
      <c r="J421" s="103" t="s">
        <v>8</v>
      </c>
    </row>
    <row r="422" spans="1:10">
      <c r="A422" s="104"/>
      <c r="B422" s="104"/>
      <c r="C422" s="104"/>
      <c r="D422" s="104"/>
      <c r="E422" s="104"/>
      <c r="F422" s="46" t="s">
        <v>9</v>
      </c>
      <c r="G422" s="46" t="s">
        <v>10</v>
      </c>
      <c r="H422" s="46" t="s">
        <v>11</v>
      </c>
      <c r="I422" s="104"/>
      <c r="J422" s="104"/>
    </row>
    <row r="423" spans="1:10">
      <c r="A423" s="5" t="s">
        <v>1553</v>
      </c>
      <c r="B423" s="6">
        <v>44848.702528171299</v>
      </c>
      <c r="C423" s="5" t="s">
        <v>139</v>
      </c>
      <c r="D423" s="11"/>
      <c r="E423" s="8"/>
      <c r="F423" s="9">
        <v>1653.7</v>
      </c>
      <c r="I423" s="7" t="s">
        <v>9</v>
      </c>
      <c r="J423" s="5" t="s">
        <v>141</v>
      </c>
    </row>
    <row r="424" spans="1:10">
      <c r="A424" s="5" t="s">
        <v>1553</v>
      </c>
      <c r="B424" s="6">
        <v>44848.702528171299</v>
      </c>
      <c r="C424" s="5" t="s">
        <v>139</v>
      </c>
      <c r="D424" s="11"/>
      <c r="E424" s="8"/>
      <c r="F424" s="9">
        <v>5673.3</v>
      </c>
      <c r="I424" s="7" t="s">
        <v>9</v>
      </c>
      <c r="J424" s="5" t="s">
        <v>1484</v>
      </c>
    </row>
    <row r="425" spans="1:10">
      <c r="A425" s="10" t="s">
        <v>15</v>
      </c>
      <c r="B425" s="3"/>
      <c r="C425" s="3"/>
      <c r="D425" s="11"/>
      <c r="E425" s="8"/>
      <c r="F425" s="24">
        <f>SUM(F423:G424)</f>
        <v>7327</v>
      </c>
      <c r="H425" s="9"/>
      <c r="I425" s="7"/>
      <c r="J425" s="8"/>
    </row>
    <row r="426" spans="1:10" ht="15.75">
      <c r="A426" s="12" t="s">
        <v>16</v>
      </c>
      <c r="B426" s="12" t="s">
        <v>17</v>
      </c>
      <c r="C426" s="12" t="s">
        <v>18</v>
      </c>
      <c r="D426" s="21">
        <v>112010975</v>
      </c>
      <c r="E426" s="8"/>
      <c r="H426" s="9"/>
      <c r="I426" s="7"/>
      <c r="J426" s="8"/>
    </row>
    <row r="427" spans="1:10">
      <c r="A427" s="5"/>
      <c r="B427" s="6"/>
      <c r="C427" s="5"/>
      <c r="D427" s="11"/>
      <c r="E427" s="8"/>
      <c r="H427" s="9"/>
      <c r="I427" s="7"/>
      <c r="J427" s="8"/>
    </row>
    <row r="428" spans="1:10">
      <c r="A428" s="5"/>
      <c r="B428" s="6"/>
      <c r="C428" s="5"/>
      <c r="D428" s="11"/>
      <c r="E428" s="8"/>
      <c r="H428" s="9"/>
      <c r="I428" s="7"/>
      <c r="J428" s="8"/>
    </row>
    <row r="429" spans="1:10">
      <c r="A429" s="1" t="s">
        <v>0</v>
      </c>
      <c r="B429" s="2"/>
      <c r="C429" s="2"/>
      <c r="D429" s="2"/>
      <c r="E429" s="2"/>
      <c r="F429" s="2"/>
      <c r="G429" s="2"/>
      <c r="H429" s="2"/>
      <c r="I429" s="2"/>
      <c r="J429" s="2"/>
    </row>
    <row r="430" spans="1:10">
      <c r="A430" s="3" t="s">
        <v>1491</v>
      </c>
      <c r="B430" s="2"/>
      <c r="C430" s="2"/>
      <c r="D430" s="2"/>
      <c r="E430" s="2"/>
      <c r="F430" s="2"/>
      <c r="G430" s="2"/>
      <c r="H430" s="2"/>
      <c r="I430" s="2"/>
      <c r="J430" s="2"/>
    </row>
    <row r="431" spans="1:10">
      <c r="A431" s="103" t="s">
        <v>0</v>
      </c>
      <c r="B431" s="103" t="s">
        <v>2</v>
      </c>
      <c r="C431" s="103" t="s">
        <v>3</v>
      </c>
      <c r="D431" s="103" t="s">
        <v>4</v>
      </c>
      <c r="E431" s="103" t="s">
        <v>5</v>
      </c>
      <c r="F431" s="105" t="s">
        <v>6</v>
      </c>
      <c r="G431" s="106"/>
      <c r="H431" s="107"/>
      <c r="I431" s="103" t="s">
        <v>7</v>
      </c>
      <c r="J431" s="103" t="s">
        <v>8</v>
      </c>
    </row>
    <row r="432" spans="1:10">
      <c r="A432" s="104"/>
      <c r="B432" s="104"/>
      <c r="C432" s="104"/>
      <c r="D432" s="104"/>
      <c r="E432" s="104"/>
      <c r="F432" s="46" t="s">
        <v>9</v>
      </c>
      <c r="G432" s="46" t="s">
        <v>10</v>
      </c>
      <c r="H432" s="46" t="s">
        <v>11</v>
      </c>
      <c r="I432" s="104"/>
      <c r="J432" s="104"/>
    </row>
    <row r="433" spans="1:10">
      <c r="A433" s="5" t="s">
        <v>1552</v>
      </c>
      <c r="B433" s="6">
        <v>44849.563507222221</v>
      </c>
      <c r="C433" s="5" t="s">
        <v>139</v>
      </c>
      <c r="D433" s="11"/>
      <c r="E433" s="8"/>
      <c r="F433" s="9">
        <v>2158.5</v>
      </c>
      <c r="I433" s="7" t="s">
        <v>9</v>
      </c>
      <c r="J433" s="5" t="s">
        <v>141</v>
      </c>
    </row>
    <row r="434" spans="1:10">
      <c r="A434" s="5" t="s">
        <v>1552</v>
      </c>
      <c r="B434" s="6">
        <v>44849.563507222221</v>
      </c>
      <c r="C434" s="5" t="s">
        <v>139</v>
      </c>
      <c r="D434" s="11"/>
      <c r="E434" s="8"/>
      <c r="F434" s="9">
        <v>3994.2</v>
      </c>
      <c r="I434" s="7" t="s">
        <v>9</v>
      </c>
      <c r="J434" s="5" t="s">
        <v>1484</v>
      </c>
    </row>
    <row r="435" spans="1:10">
      <c r="A435" s="10" t="s">
        <v>15</v>
      </c>
      <c r="B435" s="3"/>
      <c r="C435" s="3"/>
      <c r="D435" s="11"/>
      <c r="E435" s="8"/>
      <c r="F435" s="24">
        <f>SUM(F433:G434)</f>
        <v>6152.7</v>
      </c>
      <c r="H435" s="9"/>
      <c r="I435" s="7"/>
      <c r="J435" s="8"/>
    </row>
    <row r="436" spans="1:10" ht="15.75">
      <c r="A436" s="12" t="s">
        <v>16</v>
      </c>
      <c r="B436" s="12" t="s">
        <v>17</v>
      </c>
      <c r="C436" s="12" t="s">
        <v>18</v>
      </c>
      <c r="D436" s="21">
        <v>112021108</v>
      </c>
      <c r="E436" s="8"/>
      <c r="H436" s="9"/>
      <c r="I436" s="7"/>
      <c r="J436" s="8"/>
    </row>
    <row r="439" spans="1:10">
      <c r="A439" s="1" t="s">
        <v>0</v>
      </c>
      <c r="B439" s="2"/>
      <c r="C439" s="2"/>
      <c r="D439" s="2"/>
      <c r="E439" s="2"/>
      <c r="F439" s="2"/>
      <c r="G439" s="2"/>
      <c r="H439" s="2"/>
      <c r="I439" s="2"/>
      <c r="J439" s="2"/>
    </row>
    <row r="440" spans="1:10">
      <c r="A440" s="3" t="s">
        <v>1564</v>
      </c>
      <c r="B440" s="2"/>
      <c r="C440" s="2"/>
      <c r="D440" s="2"/>
      <c r="E440" s="2"/>
      <c r="F440" s="2"/>
      <c r="G440" s="2"/>
      <c r="H440" s="2"/>
      <c r="I440" s="2"/>
      <c r="J440" s="2"/>
    </row>
    <row r="441" spans="1:10">
      <c r="A441" s="103" t="s">
        <v>0</v>
      </c>
      <c r="B441" s="103" t="s">
        <v>2</v>
      </c>
      <c r="C441" s="103" t="s">
        <v>3</v>
      </c>
      <c r="D441" s="103" t="s">
        <v>4</v>
      </c>
      <c r="E441" s="103" t="s">
        <v>5</v>
      </c>
      <c r="F441" s="105" t="s">
        <v>6</v>
      </c>
      <c r="G441" s="106"/>
      <c r="H441" s="107"/>
      <c r="I441" s="103" t="s">
        <v>7</v>
      </c>
      <c r="J441" s="103" t="s">
        <v>8</v>
      </c>
    </row>
    <row r="442" spans="1:10">
      <c r="A442" s="104"/>
      <c r="B442" s="104"/>
      <c r="C442" s="104"/>
      <c r="D442" s="104"/>
      <c r="E442" s="104"/>
      <c r="F442" s="46" t="s">
        <v>9</v>
      </c>
      <c r="G442" s="46" t="s">
        <v>10</v>
      </c>
      <c r="H442" s="46" t="s">
        <v>11</v>
      </c>
      <c r="I442" s="104"/>
      <c r="J442" s="104"/>
    </row>
    <row r="443" spans="1:10">
      <c r="A443" s="5" t="s">
        <v>1596</v>
      </c>
      <c r="B443" s="6">
        <v>44851.819419965279</v>
      </c>
      <c r="C443" s="5" t="s">
        <v>139</v>
      </c>
      <c r="D443" s="11"/>
      <c r="E443" s="8"/>
      <c r="F443" s="9">
        <v>2134.9</v>
      </c>
      <c r="I443" s="7" t="s">
        <v>9</v>
      </c>
      <c r="J443" s="5" t="s">
        <v>141</v>
      </c>
    </row>
    <row r="444" spans="1:10">
      <c r="A444" s="5" t="s">
        <v>1596</v>
      </c>
      <c r="B444" s="6">
        <v>44851.819419965279</v>
      </c>
      <c r="C444" s="5" t="s">
        <v>139</v>
      </c>
      <c r="D444" s="11"/>
      <c r="E444" s="8"/>
      <c r="F444" s="9">
        <v>4381</v>
      </c>
      <c r="I444" s="7" t="s">
        <v>9</v>
      </c>
      <c r="J444" s="5" t="s">
        <v>1484</v>
      </c>
    </row>
    <row r="445" spans="1:10">
      <c r="A445" s="10" t="s">
        <v>15</v>
      </c>
      <c r="B445" s="3"/>
      <c r="C445" s="3"/>
      <c r="D445" s="11"/>
      <c r="E445" s="8"/>
      <c r="F445" s="14">
        <f>SUM(F443:G444)</f>
        <v>6515.9</v>
      </c>
      <c r="H445" s="9"/>
      <c r="I445" s="7"/>
      <c r="J445" s="5"/>
    </row>
    <row r="446" spans="1:10" ht="15.75">
      <c r="A446" s="12" t="s">
        <v>16</v>
      </c>
      <c r="B446" s="12" t="s">
        <v>17</v>
      </c>
      <c r="C446" s="12" t="s">
        <v>18</v>
      </c>
      <c r="D446" s="21">
        <v>112028064</v>
      </c>
      <c r="E446" s="8"/>
      <c r="H446" s="9"/>
      <c r="I446" s="7"/>
      <c r="J446" s="5"/>
    </row>
    <row r="449" spans="1:10">
      <c r="A449" s="1" t="s">
        <v>0</v>
      </c>
      <c r="B449" s="2"/>
      <c r="C449" s="2"/>
      <c r="D449" s="2"/>
      <c r="E449" s="2"/>
      <c r="F449" s="2"/>
      <c r="G449" s="2"/>
      <c r="H449" s="2"/>
      <c r="I449" s="2"/>
      <c r="J449" s="2"/>
    </row>
    <row r="450" spans="1:10">
      <c r="A450" s="3" t="s">
        <v>1603</v>
      </c>
      <c r="B450" s="2"/>
      <c r="C450" s="2"/>
      <c r="D450" s="2"/>
      <c r="E450" s="2"/>
      <c r="F450" s="2"/>
      <c r="G450" s="2"/>
      <c r="H450" s="2"/>
      <c r="I450" s="2"/>
      <c r="J450" s="2"/>
    </row>
    <row r="451" spans="1:10">
      <c r="A451" s="103" t="s">
        <v>0</v>
      </c>
      <c r="B451" s="103" t="s">
        <v>2</v>
      </c>
      <c r="C451" s="103" t="s">
        <v>3</v>
      </c>
      <c r="D451" s="103" t="s">
        <v>4</v>
      </c>
      <c r="E451" s="103" t="s">
        <v>5</v>
      </c>
      <c r="F451" s="105" t="s">
        <v>6</v>
      </c>
      <c r="G451" s="106"/>
      <c r="H451" s="107"/>
      <c r="I451" s="103" t="s">
        <v>7</v>
      </c>
      <c r="J451" s="103" t="s">
        <v>8</v>
      </c>
    </row>
    <row r="452" spans="1:10">
      <c r="A452" s="104"/>
      <c r="B452" s="104"/>
      <c r="C452" s="104"/>
      <c r="D452" s="104"/>
      <c r="E452" s="104"/>
      <c r="F452" s="46" t="s">
        <v>9</v>
      </c>
      <c r="G452" s="46" t="s">
        <v>10</v>
      </c>
      <c r="H452" s="46" t="s">
        <v>11</v>
      </c>
      <c r="I452" s="104"/>
      <c r="J452" s="104"/>
    </row>
    <row r="453" spans="1:10">
      <c r="A453" s="5" t="s">
        <v>1634</v>
      </c>
      <c r="B453" s="6">
        <v>44852.730881111114</v>
      </c>
      <c r="C453" s="5" t="s">
        <v>139</v>
      </c>
      <c r="D453" s="11"/>
      <c r="E453" s="8"/>
      <c r="F453" s="9">
        <v>4824.3</v>
      </c>
      <c r="I453" s="7" t="s">
        <v>9</v>
      </c>
      <c r="J453" s="5" t="s">
        <v>141</v>
      </c>
    </row>
    <row r="454" spans="1:10">
      <c r="A454" s="5" t="s">
        <v>1634</v>
      </c>
      <c r="B454" s="6">
        <v>44852.730881111114</v>
      </c>
      <c r="C454" s="5" t="s">
        <v>139</v>
      </c>
      <c r="D454" s="11"/>
      <c r="E454" s="8"/>
      <c r="F454" s="9">
        <v>5385</v>
      </c>
      <c r="I454" s="7" t="s">
        <v>9</v>
      </c>
      <c r="J454" s="5" t="s">
        <v>1484</v>
      </c>
    </row>
    <row r="455" spans="1:10">
      <c r="A455" s="10" t="s">
        <v>15</v>
      </c>
      <c r="B455" s="3"/>
      <c r="C455" s="3"/>
      <c r="D455" s="11"/>
      <c r="E455" s="8"/>
      <c r="F455" s="102">
        <f>SUM(F453:G454)</f>
        <v>10209.299999999999</v>
      </c>
      <c r="G455" s="5"/>
      <c r="H455" s="9"/>
      <c r="I455" s="5"/>
      <c r="J455" s="7"/>
    </row>
    <row r="456" spans="1:10">
      <c r="A456" s="12" t="s">
        <v>16</v>
      </c>
      <c r="B456" s="12" t="s">
        <v>17</v>
      </c>
      <c r="C456" s="12" t="s">
        <v>18</v>
      </c>
      <c r="D456" s="11"/>
      <c r="E456" s="8"/>
      <c r="F456" s="7"/>
      <c r="G456" s="5"/>
      <c r="H456" s="9"/>
      <c r="I456" s="5"/>
      <c r="J456" s="7"/>
    </row>
  </sheetData>
  <mergeCells count="320">
    <mergeCell ref="A400:A401"/>
    <mergeCell ref="B400:B401"/>
    <mergeCell ref="C400:C401"/>
    <mergeCell ref="D400:D401"/>
    <mergeCell ref="E400:E401"/>
    <mergeCell ref="F400:H400"/>
    <mergeCell ref="I400:I401"/>
    <mergeCell ref="J400:J401"/>
    <mergeCell ref="I441:I442"/>
    <mergeCell ref="J441:J442"/>
    <mergeCell ref="A441:A442"/>
    <mergeCell ref="B441:B442"/>
    <mergeCell ref="C441:C442"/>
    <mergeCell ref="D441:D442"/>
    <mergeCell ref="E441:E442"/>
    <mergeCell ref="F441:H441"/>
    <mergeCell ref="A431:A432"/>
    <mergeCell ref="B431:B432"/>
    <mergeCell ref="C431:C432"/>
    <mergeCell ref="D431:D432"/>
    <mergeCell ref="E431:E432"/>
    <mergeCell ref="F431:H431"/>
    <mergeCell ref="I431:I432"/>
    <mergeCell ref="J431:J432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412:A413"/>
    <mergeCell ref="B412:B413"/>
    <mergeCell ref="C412:C413"/>
    <mergeCell ref="D412:D413"/>
    <mergeCell ref="E412:E413"/>
    <mergeCell ref="F412:H412"/>
    <mergeCell ref="I412:I413"/>
    <mergeCell ref="J412:J413"/>
    <mergeCell ref="I385:I386"/>
    <mergeCell ref="J385:J386"/>
    <mergeCell ref="A385:A386"/>
    <mergeCell ref="B385:B386"/>
    <mergeCell ref="C385:C386"/>
    <mergeCell ref="D385:D386"/>
    <mergeCell ref="E385:E386"/>
    <mergeCell ref="F385:H385"/>
    <mergeCell ref="I340:I341"/>
    <mergeCell ref="J340:J341"/>
    <mergeCell ref="A340:A341"/>
    <mergeCell ref="B340:B341"/>
    <mergeCell ref="C340:C341"/>
    <mergeCell ref="D340:D341"/>
    <mergeCell ref="E340:E341"/>
    <mergeCell ref="F340:H340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I175:I176"/>
    <mergeCell ref="J175:J176"/>
    <mergeCell ref="A175:A176"/>
    <mergeCell ref="B175:B176"/>
    <mergeCell ref="C175:C176"/>
    <mergeCell ref="D175:D176"/>
    <mergeCell ref="E175:E176"/>
    <mergeCell ref="F175:H175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146:I147"/>
    <mergeCell ref="J146:J147"/>
    <mergeCell ref="A146:A147"/>
    <mergeCell ref="B146:B147"/>
    <mergeCell ref="C146:C147"/>
    <mergeCell ref="D146:D147"/>
    <mergeCell ref="E146:E147"/>
    <mergeCell ref="F146:H146"/>
    <mergeCell ref="A94:A95"/>
    <mergeCell ref="B94:B95"/>
    <mergeCell ref="C94:C95"/>
    <mergeCell ref="D94:D95"/>
    <mergeCell ref="E94:E95"/>
    <mergeCell ref="F94:H94"/>
    <mergeCell ref="I94:I95"/>
    <mergeCell ref="J94:J95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A84:A85"/>
    <mergeCell ref="B84:B85"/>
    <mergeCell ref="C84:C85"/>
    <mergeCell ref="D84:D85"/>
    <mergeCell ref="E84:E85"/>
    <mergeCell ref="I75:I76"/>
    <mergeCell ref="J75:J76"/>
    <mergeCell ref="A75:A76"/>
    <mergeCell ref="B75:B76"/>
    <mergeCell ref="C75:C76"/>
    <mergeCell ref="D75:D76"/>
    <mergeCell ref="E75:E76"/>
    <mergeCell ref="F75:H75"/>
    <mergeCell ref="F84:H84"/>
    <mergeCell ref="I84:I85"/>
    <mergeCell ref="J84:J85"/>
    <mergeCell ref="I3:I4"/>
    <mergeCell ref="J3:J4"/>
    <mergeCell ref="A3:A4"/>
    <mergeCell ref="B3:B4"/>
    <mergeCell ref="C3:C4"/>
    <mergeCell ref="D3:D4"/>
    <mergeCell ref="E3:E4"/>
    <mergeCell ref="F3:H3"/>
    <mergeCell ref="F56:H56"/>
    <mergeCell ref="I56:I57"/>
    <mergeCell ref="J56:J57"/>
    <mergeCell ref="A56:A57"/>
    <mergeCell ref="B56:B57"/>
    <mergeCell ref="C56:C57"/>
    <mergeCell ref="D56:D57"/>
    <mergeCell ref="E56:E57"/>
    <mergeCell ref="F46:H46"/>
    <mergeCell ref="I46:I47"/>
    <mergeCell ref="J46:J47"/>
    <mergeCell ref="A46:A47"/>
    <mergeCell ref="B46:B47"/>
    <mergeCell ref="C46:C47"/>
    <mergeCell ref="D46:D47"/>
    <mergeCell ref="E46:E47"/>
    <mergeCell ref="F137:H137"/>
    <mergeCell ref="I137:I138"/>
    <mergeCell ref="J137:J138"/>
    <mergeCell ref="A137:A138"/>
    <mergeCell ref="B137:B138"/>
    <mergeCell ref="C137:C138"/>
    <mergeCell ref="D137:D138"/>
    <mergeCell ref="E137:E138"/>
    <mergeCell ref="F13:H13"/>
    <mergeCell ref="I13:I14"/>
    <mergeCell ref="J13:J14"/>
    <mergeCell ref="A23:A24"/>
    <mergeCell ref="B23:B24"/>
    <mergeCell ref="C23:C24"/>
    <mergeCell ref="D23:D24"/>
    <mergeCell ref="E23:E24"/>
    <mergeCell ref="F23:H23"/>
    <mergeCell ref="I23:I24"/>
    <mergeCell ref="J23:J24"/>
    <mergeCell ref="A13:A14"/>
    <mergeCell ref="B13:B14"/>
    <mergeCell ref="C13:C14"/>
    <mergeCell ref="D13:D14"/>
    <mergeCell ref="E13:E14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F117:H117"/>
    <mergeCell ref="I117:I118"/>
    <mergeCell ref="J117:J118"/>
    <mergeCell ref="A117:A118"/>
    <mergeCell ref="B117:B118"/>
    <mergeCell ref="C117:C118"/>
    <mergeCell ref="D117:D118"/>
    <mergeCell ref="E117:E11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59:A260"/>
    <mergeCell ref="B259:B260"/>
    <mergeCell ref="C259:C260"/>
    <mergeCell ref="D259:D260"/>
    <mergeCell ref="E259:E260"/>
    <mergeCell ref="F259:H259"/>
    <mergeCell ref="I259:I260"/>
    <mergeCell ref="J259:J260"/>
    <mergeCell ref="E291:E292"/>
    <mergeCell ref="F291:H291"/>
    <mergeCell ref="I291:I292"/>
    <mergeCell ref="J291:J292"/>
    <mergeCell ref="A291:A292"/>
    <mergeCell ref="B291:B292"/>
    <mergeCell ref="C291:C292"/>
    <mergeCell ref="D291:D292"/>
    <mergeCell ref="A301:A302"/>
    <mergeCell ref="B301:B302"/>
    <mergeCell ref="C301:C302"/>
    <mergeCell ref="D301:D302"/>
    <mergeCell ref="E301:E302"/>
    <mergeCell ref="F301:H301"/>
    <mergeCell ref="I301:I302"/>
    <mergeCell ref="J301:J302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320:A321"/>
    <mergeCell ref="B320:B321"/>
    <mergeCell ref="C320:C321"/>
    <mergeCell ref="D320:D321"/>
    <mergeCell ref="E320:E321"/>
    <mergeCell ref="F320:H320"/>
    <mergeCell ref="I320:I321"/>
    <mergeCell ref="J320:J321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I451:I452"/>
    <mergeCell ref="J451:J452"/>
    <mergeCell ref="A451:A452"/>
    <mergeCell ref="B451:B452"/>
    <mergeCell ref="C451:C452"/>
    <mergeCell ref="D451:D452"/>
    <mergeCell ref="E451:E452"/>
    <mergeCell ref="F451:H45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0EBE-2B89-4A5C-A7F9-A4E796F351D4}">
  <sheetPr>
    <tabColor theme="8"/>
  </sheetPr>
  <dimension ref="A1:J410"/>
  <sheetViews>
    <sheetView topLeftCell="A401" workbookViewId="0">
      <selection activeCell="C412" sqref="C412"/>
    </sheetView>
  </sheetViews>
  <sheetFormatPr baseColWidth="10" defaultRowHeight="15"/>
  <cols>
    <col min="1" max="1" width="16.28515625" bestFit="1" customWidth="1"/>
    <col min="2" max="2" width="10.85546875" bestFit="1" customWidth="1"/>
    <col min="3" max="3" width="37.42578125" bestFit="1" customWidth="1"/>
    <col min="4" max="4" width="14.140625" bestFit="1" customWidth="1"/>
    <col min="6" max="6" width="10.140625" bestFit="1" customWidth="1"/>
    <col min="7" max="7" width="7" bestFit="1" customWidth="1"/>
    <col min="8" max="8" width="11.28515625" bestFit="1" customWidth="1"/>
    <col min="9" max="9" width="22.28515625" bestFit="1" customWidth="1"/>
    <col min="10" max="10" width="29.28515625" bestFit="1" customWidth="1"/>
    <col min="257" max="257" width="16.28515625" bestFit="1" customWidth="1"/>
    <col min="258" max="258" width="10.85546875" bestFit="1" customWidth="1"/>
    <col min="259" max="259" width="37.42578125" bestFit="1" customWidth="1"/>
    <col min="262" max="262" width="10.140625" bestFit="1" customWidth="1"/>
    <col min="263" max="263" width="7" bestFit="1" customWidth="1"/>
    <col min="264" max="264" width="11.28515625" bestFit="1" customWidth="1"/>
    <col min="265" max="265" width="22.28515625" bestFit="1" customWidth="1"/>
    <col min="266" max="266" width="34.140625" customWidth="1"/>
    <col min="513" max="513" width="16.28515625" bestFit="1" customWidth="1"/>
    <col min="514" max="514" width="10.85546875" bestFit="1" customWidth="1"/>
    <col min="515" max="515" width="37.42578125" bestFit="1" customWidth="1"/>
    <col min="518" max="518" width="10.140625" bestFit="1" customWidth="1"/>
    <col min="519" max="519" width="7" bestFit="1" customWidth="1"/>
    <col min="520" max="520" width="11.28515625" bestFit="1" customWidth="1"/>
    <col min="521" max="521" width="22.28515625" bestFit="1" customWidth="1"/>
    <col min="522" max="522" width="34.140625" customWidth="1"/>
    <col min="769" max="769" width="16.28515625" bestFit="1" customWidth="1"/>
    <col min="770" max="770" width="10.85546875" bestFit="1" customWidth="1"/>
    <col min="771" max="771" width="37.42578125" bestFit="1" customWidth="1"/>
    <col min="774" max="774" width="10.140625" bestFit="1" customWidth="1"/>
    <col min="775" max="775" width="7" bestFit="1" customWidth="1"/>
    <col min="776" max="776" width="11.28515625" bestFit="1" customWidth="1"/>
    <col min="777" max="777" width="22.28515625" bestFit="1" customWidth="1"/>
    <col min="778" max="778" width="34.140625" customWidth="1"/>
    <col min="1025" max="1025" width="16.28515625" bestFit="1" customWidth="1"/>
    <col min="1026" max="1026" width="10.85546875" bestFit="1" customWidth="1"/>
    <col min="1027" max="1027" width="37.42578125" bestFit="1" customWidth="1"/>
    <col min="1030" max="1030" width="10.140625" bestFit="1" customWidth="1"/>
    <col min="1031" max="1031" width="7" bestFit="1" customWidth="1"/>
    <col min="1032" max="1032" width="11.28515625" bestFit="1" customWidth="1"/>
    <col min="1033" max="1033" width="22.28515625" bestFit="1" customWidth="1"/>
    <col min="1034" max="1034" width="34.140625" customWidth="1"/>
    <col min="1281" max="1281" width="16.28515625" bestFit="1" customWidth="1"/>
    <col min="1282" max="1282" width="10.85546875" bestFit="1" customWidth="1"/>
    <col min="1283" max="1283" width="37.42578125" bestFit="1" customWidth="1"/>
    <col min="1286" max="1286" width="10.140625" bestFit="1" customWidth="1"/>
    <col min="1287" max="1287" width="7" bestFit="1" customWidth="1"/>
    <col min="1288" max="1288" width="11.28515625" bestFit="1" customWidth="1"/>
    <col min="1289" max="1289" width="22.28515625" bestFit="1" customWidth="1"/>
    <col min="1290" max="1290" width="34.140625" customWidth="1"/>
    <col min="1537" max="1537" width="16.28515625" bestFit="1" customWidth="1"/>
    <col min="1538" max="1538" width="10.85546875" bestFit="1" customWidth="1"/>
    <col min="1539" max="1539" width="37.42578125" bestFit="1" customWidth="1"/>
    <col min="1542" max="1542" width="10.140625" bestFit="1" customWidth="1"/>
    <col min="1543" max="1543" width="7" bestFit="1" customWidth="1"/>
    <col min="1544" max="1544" width="11.28515625" bestFit="1" customWidth="1"/>
    <col min="1545" max="1545" width="22.28515625" bestFit="1" customWidth="1"/>
    <col min="1546" max="1546" width="34.140625" customWidth="1"/>
    <col min="1793" max="1793" width="16.28515625" bestFit="1" customWidth="1"/>
    <col min="1794" max="1794" width="10.85546875" bestFit="1" customWidth="1"/>
    <col min="1795" max="1795" width="37.42578125" bestFit="1" customWidth="1"/>
    <col min="1798" max="1798" width="10.140625" bestFit="1" customWidth="1"/>
    <col min="1799" max="1799" width="7" bestFit="1" customWidth="1"/>
    <col min="1800" max="1800" width="11.28515625" bestFit="1" customWidth="1"/>
    <col min="1801" max="1801" width="22.28515625" bestFit="1" customWidth="1"/>
    <col min="1802" max="1802" width="34.140625" customWidth="1"/>
    <col min="2049" max="2049" width="16.28515625" bestFit="1" customWidth="1"/>
    <col min="2050" max="2050" width="10.85546875" bestFit="1" customWidth="1"/>
    <col min="2051" max="2051" width="37.42578125" bestFit="1" customWidth="1"/>
    <col min="2054" max="2054" width="10.140625" bestFit="1" customWidth="1"/>
    <col min="2055" max="2055" width="7" bestFit="1" customWidth="1"/>
    <col min="2056" max="2056" width="11.28515625" bestFit="1" customWidth="1"/>
    <col min="2057" max="2057" width="22.28515625" bestFit="1" customWidth="1"/>
    <col min="2058" max="2058" width="34.140625" customWidth="1"/>
    <col min="2305" max="2305" width="16.28515625" bestFit="1" customWidth="1"/>
    <col min="2306" max="2306" width="10.85546875" bestFit="1" customWidth="1"/>
    <col min="2307" max="2307" width="37.42578125" bestFit="1" customWidth="1"/>
    <col min="2310" max="2310" width="10.140625" bestFit="1" customWidth="1"/>
    <col min="2311" max="2311" width="7" bestFit="1" customWidth="1"/>
    <col min="2312" max="2312" width="11.28515625" bestFit="1" customWidth="1"/>
    <col min="2313" max="2313" width="22.28515625" bestFit="1" customWidth="1"/>
    <col min="2314" max="2314" width="34.140625" customWidth="1"/>
    <col min="2561" max="2561" width="16.28515625" bestFit="1" customWidth="1"/>
    <col min="2562" max="2562" width="10.85546875" bestFit="1" customWidth="1"/>
    <col min="2563" max="2563" width="37.42578125" bestFit="1" customWidth="1"/>
    <col min="2566" max="2566" width="10.140625" bestFit="1" customWidth="1"/>
    <col min="2567" max="2567" width="7" bestFit="1" customWidth="1"/>
    <col min="2568" max="2568" width="11.28515625" bestFit="1" customWidth="1"/>
    <col min="2569" max="2569" width="22.28515625" bestFit="1" customWidth="1"/>
    <col min="2570" max="2570" width="34.140625" customWidth="1"/>
    <col min="2817" max="2817" width="16.28515625" bestFit="1" customWidth="1"/>
    <col min="2818" max="2818" width="10.85546875" bestFit="1" customWidth="1"/>
    <col min="2819" max="2819" width="37.42578125" bestFit="1" customWidth="1"/>
    <col min="2822" max="2822" width="10.140625" bestFit="1" customWidth="1"/>
    <col min="2823" max="2823" width="7" bestFit="1" customWidth="1"/>
    <col min="2824" max="2824" width="11.28515625" bestFit="1" customWidth="1"/>
    <col min="2825" max="2825" width="22.28515625" bestFit="1" customWidth="1"/>
    <col min="2826" max="2826" width="34.140625" customWidth="1"/>
    <col min="3073" max="3073" width="16.28515625" bestFit="1" customWidth="1"/>
    <col min="3074" max="3074" width="10.85546875" bestFit="1" customWidth="1"/>
    <col min="3075" max="3075" width="37.42578125" bestFit="1" customWidth="1"/>
    <col min="3078" max="3078" width="10.140625" bestFit="1" customWidth="1"/>
    <col min="3079" max="3079" width="7" bestFit="1" customWidth="1"/>
    <col min="3080" max="3080" width="11.28515625" bestFit="1" customWidth="1"/>
    <col min="3081" max="3081" width="22.28515625" bestFit="1" customWidth="1"/>
    <col min="3082" max="3082" width="34.140625" customWidth="1"/>
    <col min="3329" max="3329" width="16.28515625" bestFit="1" customWidth="1"/>
    <col min="3330" max="3330" width="10.85546875" bestFit="1" customWidth="1"/>
    <col min="3331" max="3331" width="37.42578125" bestFit="1" customWidth="1"/>
    <col min="3334" max="3334" width="10.140625" bestFit="1" customWidth="1"/>
    <col min="3335" max="3335" width="7" bestFit="1" customWidth="1"/>
    <col min="3336" max="3336" width="11.28515625" bestFit="1" customWidth="1"/>
    <col min="3337" max="3337" width="22.28515625" bestFit="1" customWidth="1"/>
    <col min="3338" max="3338" width="34.140625" customWidth="1"/>
    <col min="3585" max="3585" width="16.28515625" bestFit="1" customWidth="1"/>
    <col min="3586" max="3586" width="10.85546875" bestFit="1" customWidth="1"/>
    <col min="3587" max="3587" width="37.42578125" bestFit="1" customWidth="1"/>
    <col min="3590" max="3590" width="10.140625" bestFit="1" customWidth="1"/>
    <col min="3591" max="3591" width="7" bestFit="1" customWidth="1"/>
    <col min="3592" max="3592" width="11.28515625" bestFit="1" customWidth="1"/>
    <col min="3593" max="3593" width="22.28515625" bestFit="1" customWidth="1"/>
    <col min="3594" max="3594" width="34.140625" customWidth="1"/>
    <col min="3841" max="3841" width="16.28515625" bestFit="1" customWidth="1"/>
    <col min="3842" max="3842" width="10.85546875" bestFit="1" customWidth="1"/>
    <col min="3843" max="3843" width="37.42578125" bestFit="1" customWidth="1"/>
    <col min="3846" max="3846" width="10.140625" bestFit="1" customWidth="1"/>
    <col min="3847" max="3847" width="7" bestFit="1" customWidth="1"/>
    <col min="3848" max="3848" width="11.28515625" bestFit="1" customWidth="1"/>
    <col min="3849" max="3849" width="22.28515625" bestFit="1" customWidth="1"/>
    <col min="3850" max="3850" width="34.140625" customWidth="1"/>
    <col min="4097" max="4097" width="16.28515625" bestFit="1" customWidth="1"/>
    <col min="4098" max="4098" width="10.85546875" bestFit="1" customWidth="1"/>
    <col min="4099" max="4099" width="37.42578125" bestFit="1" customWidth="1"/>
    <col min="4102" max="4102" width="10.140625" bestFit="1" customWidth="1"/>
    <col min="4103" max="4103" width="7" bestFit="1" customWidth="1"/>
    <col min="4104" max="4104" width="11.28515625" bestFit="1" customWidth="1"/>
    <col min="4105" max="4105" width="22.28515625" bestFit="1" customWidth="1"/>
    <col min="4106" max="4106" width="34.140625" customWidth="1"/>
    <col min="4353" max="4353" width="16.28515625" bestFit="1" customWidth="1"/>
    <col min="4354" max="4354" width="10.85546875" bestFit="1" customWidth="1"/>
    <col min="4355" max="4355" width="37.42578125" bestFit="1" customWidth="1"/>
    <col min="4358" max="4358" width="10.140625" bestFit="1" customWidth="1"/>
    <col min="4359" max="4359" width="7" bestFit="1" customWidth="1"/>
    <col min="4360" max="4360" width="11.28515625" bestFit="1" customWidth="1"/>
    <col min="4361" max="4361" width="22.28515625" bestFit="1" customWidth="1"/>
    <col min="4362" max="4362" width="34.140625" customWidth="1"/>
    <col min="4609" max="4609" width="16.28515625" bestFit="1" customWidth="1"/>
    <col min="4610" max="4610" width="10.85546875" bestFit="1" customWidth="1"/>
    <col min="4611" max="4611" width="37.42578125" bestFit="1" customWidth="1"/>
    <col min="4614" max="4614" width="10.140625" bestFit="1" customWidth="1"/>
    <col min="4615" max="4615" width="7" bestFit="1" customWidth="1"/>
    <col min="4616" max="4616" width="11.28515625" bestFit="1" customWidth="1"/>
    <col min="4617" max="4617" width="22.28515625" bestFit="1" customWidth="1"/>
    <col min="4618" max="4618" width="34.140625" customWidth="1"/>
    <col min="4865" max="4865" width="16.28515625" bestFit="1" customWidth="1"/>
    <col min="4866" max="4866" width="10.85546875" bestFit="1" customWidth="1"/>
    <col min="4867" max="4867" width="37.42578125" bestFit="1" customWidth="1"/>
    <col min="4870" max="4870" width="10.140625" bestFit="1" customWidth="1"/>
    <col min="4871" max="4871" width="7" bestFit="1" customWidth="1"/>
    <col min="4872" max="4872" width="11.28515625" bestFit="1" customWidth="1"/>
    <col min="4873" max="4873" width="22.28515625" bestFit="1" customWidth="1"/>
    <col min="4874" max="4874" width="34.140625" customWidth="1"/>
    <col min="5121" max="5121" width="16.28515625" bestFit="1" customWidth="1"/>
    <col min="5122" max="5122" width="10.85546875" bestFit="1" customWidth="1"/>
    <col min="5123" max="5123" width="37.42578125" bestFit="1" customWidth="1"/>
    <col min="5126" max="5126" width="10.140625" bestFit="1" customWidth="1"/>
    <col min="5127" max="5127" width="7" bestFit="1" customWidth="1"/>
    <col min="5128" max="5128" width="11.28515625" bestFit="1" customWidth="1"/>
    <col min="5129" max="5129" width="22.28515625" bestFit="1" customWidth="1"/>
    <col min="5130" max="5130" width="34.140625" customWidth="1"/>
    <col min="5377" max="5377" width="16.28515625" bestFit="1" customWidth="1"/>
    <col min="5378" max="5378" width="10.85546875" bestFit="1" customWidth="1"/>
    <col min="5379" max="5379" width="37.42578125" bestFit="1" customWidth="1"/>
    <col min="5382" max="5382" width="10.140625" bestFit="1" customWidth="1"/>
    <col min="5383" max="5383" width="7" bestFit="1" customWidth="1"/>
    <col min="5384" max="5384" width="11.28515625" bestFit="1" customWidth="1"/>
    <col min="5385" max="5385" width="22.28515625" bestFit="1" customWidth="1"/>
    <col min="5386" max="5386" width="34.140625" customWidth="1"/>
    <col min="5633" max="5633" width="16.28515625" bestFit="1" customWidth="1"/>
    <col min="5634" max="5634" width="10.85546875" bestFit="1" customWidth="1"/>
    <col min="5635" max="5635" width="37.42578125" bestFit="1" customWidth="1"/>
    <col min="5638" max="5638" width="10.140625" bestFit="1" customWidth="1"/>
    <col min="5639" max="5639" width="7" bestFit="1" customWidth="1"/>
    <col min="5640" max="5640" width="11.28515625" bestFit="1" customWidth="1"/>
    <col min="5641" max="5641" width="22.28515625" bestFit="1" customWidth="1"/>
    <col min="5642" max="5642" width="34.140625" customWidth="1"/>
    <col min="5889" max="5889" width="16.28515625" bestFit="1" customWidth="1"/>
    <col min="5890" max="5890" width="10.85546875" bestFit="1" customWidth="1"/>
    <col min="5891" max="5891" width="37.42578125" bestFit="1" customWidth="1"/>
    <col min="5894" max="5894" width="10.140625" bestFit="1" customWidth="1"/>
    <col min="5895" max="5895" width="7" bestFit="1" customWidth="1"/>
    <col min="5896" max="5896" width="11.28515625" bestFit="1" customWidth="1"/>
    <col min="5897" max="5897" width="22.28515625" bestFit="1" customWidth="1"/>
    <col min="5898" max="5898" width="34.140625" customWidth="1"/>
    <col min="6145" max="6145" width="16.28515625" bestFit="1" customWidth="1"/>
    <col min="6146" max="6146" width="10.85546875" bestFit="1" customWidth="1"/>
    <col min="6147" max="6147" width="37.42578125" bestFit="1" customWidth="1"/>
    <col min="6150" max="6150" width="10.140625" bestFit="1" customWidth="1"/>
    <col min="6151" max="6151" width="7" bestFit="1" customWidth="1"/>
    <col min="6152" max="6152" width="11.28515625" bestFit="1" customWidth="1"/>
    <col min="6153" max="6153" width="22.28515625" bestFit="1" customWidth="1"/>
    <col min="6154" max="6154" width="34.140625" customWidth="1"/>
    <col min="6401" max="6401" width="16.28515625" bestFit="1" customWidth="1"/>
    <col min="6402" max="6402" width="10.85546875" bestFit="1" customWidth="1"/>
    <col min="6403" max="6403" width="37.42578125" bestFit="1" customWidth="1"/>
    <col min="6406" max="6406" width="10.140625" bestFit="1" customWidth="1"/>
    <col min="6407" max="6407" width="7" bestFit="1" customWidth="1"/>
    <col min="6408" max="6408" width="11.28515625" bestFit="1" customWidth="1"/>
    <col min="6409" max="6409" width="22.28515625" bestFit="1" customWidth="1"/>
    <col min="6410" max="6410" width="34.140625" customWidth="1"/>
    <col min="6657" max="6657" width="16.28515625" bestFit="1" customWidth="1"/>
    <col min="6658" max="6658" width="10.85546875" bestFit="1" customWidth="1"/>
    <col min="6659" max="6659" width="37.42578125" bestFit="1" customWidth="1"/>
    <col min="6662" max="6662" width="10.140625" bestFit="1" customWidth="1"/>
    <col min="6663" max="6663" width="7" bestFit="1" customWidth="1"/>
    <col min="6664" max="6664" width="11.28515625" bestFit="1" customWidth="1"/>
    <col min="6665" max="6665" width="22.28515625" bestFit="1" customWidth="1"/>
    <col min="6666" max="6666" width="34.140625" customWidth="1"/>
    <col min="6913" max="6913" width="16.28515625" bestFit="1" customWidth="1"/>
    <col min="6914" max="6914" width="10.85546875" bestFit="1" customWidth="1"/>
    <col min="6915" max="6915" width="37.42578125" bestFit="1" customWidth="1"/>
    <col min="6918" max="6918" width="10.140625" bestFit="1" customWidth="1"/>
    <col min="6919" max="6919" width="7" bestFit="1" customWidth="1"/>
    <col min="6920" max="6920" width="11.28515625" bestFit="1" customWidth="1"/>
    <col min="6921" max="6921" width="22.28515625" bestFit="1" customWidth="1"/>
    <col min="6922" max="6922" width="34.140625" customWidth="1"/>
    <col min="7169" max="7169" width="16.28515625" bestFit="1" customWidth="1"/>
    <col min="7170" max="7170" width="10.85546875" bestFit="1" customWidth="1"/>
    <col min="7171" max="7171" width="37.42578125" bestFit="1" customWidth="1"/>
    <col min="7174" max="7174" width="10.140625" bestFit="1" customWidth="1"/>
    <col min="7175" max="7175" width="7" bestFit="1" customWidth="1"/>
    <col min="7176" max="7176" width="11.28515625" bestFit="1" customWidth="1"/>
    <col min="7177" max="7177" width="22.28515625" bestFit="1" customWidth="1"/>
    <col min="7178" max="7178" width="34.140625" customWidth="1"/>
    <col min="7425" max="7425" width="16.28515625" bestFit="1" customWidth="1"/>
    <col min="7426" max="7426" width="10.85546875" bestFit="1" customWidth="1"/>
    <col min="7427" max="7427" width="37.42578125" bestFit="1" customWidth="1"/>
    <col min="7430" max="7430" width="10.140625" bestFit="1" customWidth="1"/>
    <col min="7431" max="7431" width="7" bestFit="1" customWidth="1"/>
    <col min="7432" max="7432" width="11.28515625" bestFit="1" customWidth="1"/>
    <col min="7433" max="7433" width="22.28515625" bestFit="1" customWidth="1"/>
    <col min="7434" max="7434" width="34.140625" customWidth="1"/>
    <col min="7681" max="7681" width="16.28515625" bestFit="1" customWidth="1"/>
    <col min="7682" max="7682" width="10.85546875" bestFit="1" customWidth="1"/>
    <col min="7683" max="7683" width="37.42578125" bestFit="1" customWidth="1"/>
    <col min="7686" max="7686" width="10.140625" bestFit="1" customWidth="1"/>
    <col min="7687" max="7687" width="7" bestFit="1" customWidth="1"/>
    <col min="7688" max="7688" width="11.28515625" bestFit="1" customWidth="1"/>
    <col min="7689" max="7689" width="22.28515625" bestFit="1" customWidth="1"/>
    <col min="7690" max="7690" width="34.140625" customWidth="1"/>
    <col min="7937" max="7937" width="16.28515625" bestFit="1" customWidth="1"/>
    <col min="7938" max="7938" width="10.85546875" bestFit="1" customWidth="1"/>
    <col min="7939" max="7939" width="37.42578125" bestFit="1" customWidth="1"/>
    <col min="7942" max="7942" width="10.140625" bestFit="1" customWidth="1"/>
    <col min="7943" max="7943" width="7" bestFit="1" customWidth="1"/>
    <col min="7944" max="7944" width="11.28515625" bestFit="1" customWidth="1"/>
    <col min="7945" max="7945" width="22.28515625" bestFit="1" customWidth="1"/>
    <col min="7946" max="7946" width="34.140625" customWidth="1"/>
    <col min="8193" max="8193" width="16.28515625" bestFit="1" customWidth="1"/>
    <col min="8194" max="8194" width="10.85546875" bestFit="1" customWidth="1"/>
    <col min="8195" max="8195" width="37.42578125" bestFit="1" customWidth="1"/>
    <col min="8198" max="8198" width="10.140625" bestFit="1" customWidth="1"/>
    <col min="8199" max="8199" width="7" bestFit="1" customWidth="1"/>
    <col min="8200" max="8200" width="11.28515625" bestFit="1" customWidth="1"/>
    <col min="8201" max="8201" width="22.28515625" bestFit="1" customWidth="1"/>
    <col min="8202" max="8202" width="34.140625" customWidth="1"/>
    <col min="8449" max="8449" width="16.28515625" bestFit="1" customWidth="1"/>
    <col min="8450" max="8450" width="10.85546875" bestFit="1" customWidth="1"/>
    <col min="8451" max="8451" width="37.42578125" bestFit="1" customWidth="1"/>
    <col min="8454" max="8454" width="10.140625" bestFit="1" customWidth="1"/>
    <col min="8455" max="8455" width="7" bestFit="1" customWidth="1"/>
    <col min="8456" max="8456" width="11.28515625" bestFit="1" customWidth="1"/>
    <col min="8457" max="8457" width="22.28515625" bestFit="1" customWidth="1"/>
    <col min="8458" max="8458" width="34.140625" customWidth="1"/>
    <col min="8705" max="8705" width="16.28515625" bestFit="1" customWidth="1"/>
    <col min="8706" max="8706" width="10.85546875" bestFit="1" customWidth="1"/>
    <col min="8707" max="8707" width="37.42578125" bestFit="1" customWidth="1"/>
    <col min="8710" max="8710" width="10.140625" bestFit="1" customWidth="1"/>
    <col min="8711" max="8711" width="7" bestFit="1" customWidth="1"/>
    <col min="8712" max="8712" width="11.28515625" bestFit="1" customWidth="1"/>
    <col min="8713" max="8713" width="22.28515625" bestFit="1" customWidth="1"/>
    <col min="8714" max="8714" width="34.140625" customWidth="1"/>
    <col min="8961" max="8961" width="16.28515625" bestFit="1" customWidth="1"/>
    <col min="8962" max="8962" width="10.85546875" bestFit="1" customWidth="1"/>
    <col min="8963" max="8963" width="37.42578125" bestFit="1" customWidth="1"/>
    <col min="8966" max="8966" width="10.140625" bestFit="1" customWidth="1"/>
    <col min="8967" max="8967" width="7" bestFit="1" customWidth="1"/>
    <col min="8968" max="8968" width="11.28515625" bestFit="1" customWidth="1"/>
    <col min="8969" max="8969" width="22.28515625" bestFit="1" customWidth="1"/>
    <col min="8970" max="8970" width="34.140625" customWidth="1"/>
    <col min="9217" max="9217" width="16.28515625" bestFit="1" customWidth="1"/>
    <col min="9218" max="9218" width="10.85546875" bestFit="1" customWidth="1"/>
    <col min="9219" max="9219" width="37.42578125" bestFit="1" customWidth="1"/>
    <col min="9222" max="9222" width="10.140625" bestFit="1" customWidth="1"/>
    <col min="9223" max="9223" width="7" bestFit="1" customWidth="1"/>
    <col min="9224" max="9224" width="11.28515625" bestFit="1" customWidth="1"/>
    <col min="9225" max="9225" width="22.28515625" bestFit="1" customWidth="1"/>
    <col min="9226" max="9226" width="34.140625" customWidth="1"/>
    <col min="9473" max="9473" width="16.28515625" bestFit="1" customWidth="1"/>
    <col min="9474" max="9474" width="10.85546875" bestFit="1" customWidth="1"/>
    <col min="9475" max="9475" width="37.42578125" bestFit="1" customWidth="1"/>
    <col min="9478" max="9478" width="10.140625" bestFit="1" customWidth="1"/>
    <col min="9479" max="9479" width="7" bestFit="1" customWidth="1"/>
    <col min="9480" max="9480" width="11.28515625" bestFit="1" customWidth="1"/>
    <col min="9481" max="9481" width="22.28515625" bestFit="1" customWidth="1"/>
    <col min="9482" max="9482" width="34.140625" customWidth="1"/>
    <col min="9729" max="9729" width="16.28515625" bestFit="1" customWidth="1"/>
    <col min="9730" max="9730" width="10.85546875" bestFit="1" customWidth="1"/>
    <col min="9731" max="9731" width="37.42578125" bestFit="1" customWidth="1"/>
    <col min="9734" max="9734" width="10.140625" bestFit="1" customWidth="1"/>
    <col min="9735" max="9735" width="7" bestFit="1" customWidth="1"/>
    <col min="9736" max="9736" width="11.28515625" bestFit="1" customWidth="1"/>
    <col min="9737" max="9737" width="22.28515625" bestFit="1" customWidth="1"/>
    <col min="9738" max="9738" width="34.140625" customWidth="1"/>
    <col min="9985" max="9985" width="16.28515625" bestFit="1" customWidth="1"/>
    <col min="9986" max="9986" width="10.85546875" bestFit="1" customWidth="1"/>
    <col min="9987" max="9987" width="37.42578125" bestFit="1" customWidth="1"/>
    <col min="9990" max="9990" width="10.140625" bestFit="1" customWidth="1"/>
    <col min="9991" max="9991" width="7" bestFit="1" customWidth="1"/>
    <col min="9992" max="9992" width="11.28515625" bestFit="1" customWidth="1"/>
    <col min="9993" max="9993" width="22.28515625" bestFit="1" customWidth="1"/>
    <col min="9994" max="9994" width="34.140625" customWidth="1"/>
    <col min="10241" max="10241" width="16.28515625" bestFit="1" customWidth="1"/>
    <col min="10242" max="10242" width="10.85546875" bestFit="1" customWidth="1"/>
    <col min="10243" max="10243" width="37.42578125" bestFit="1" customWidth="1"/>
    <col min="10246" max="10246" width="10.140625" bestFit="1" customWidth="1"/>
    <col min="10247" max="10247" width="7" bestFit="1" customWidth="1"/>
    <col min="10248" max="10248" width="11.28515625" bestFit="1" customWidth="1"/>
    <col min="10249" max="10249" width="22.28515625" bestFit="1" customWidth="1"/>
    <col min="10250" max="10250" width="34.140625" customWidth="1"/>
    <col min="10497" max="10497" width="16.28515625" bestFit="1" customWidth="1"/>
    <col min="10498" max="10498" width="10.85546875" bestFit="1" customWidth="1"/>
    <col min="10499" max="10499" width="37.42578125" bestFit="1" customWidth="1"/>
    <col min="10502" max="10502" width="10.140625" bestFit="1" customWidth="1"/>
    <col min="10503" max="10503" width="7" bestFit="1" customWidth="1"/>
    <col min="10504" max="10504" width="11.28515625" bestFit="1" customWidth="1"/>
    <col min="10505" max="10505" width="22.28515625" bestFit="1" customWidth="1"/>
    <col min="10506" max="10506" width="34.140625" customWidth="1"/>
    <col min="10753" max="10753" width="16.28515625" bestFit="1" customWidth="1"/>
    <col min="10754" max="10754" width="10.85546875" bestFit="1" customWidth="1"/>
    <col min="10755" max="10755" width="37.42578125" bestFit="1" customWidth="1"/>
    <col min="10758" max="10758" width="10.140625" bestFit="1" customWidth="1"/>
    <col min="10759" max="10759" width="7" bestFit="1" customWidth="1"/>
    <col min="10760" max="10760" width="11.28515625" bestFit="1" customWidth="1"/>
    <col min="10761" max="10761" width="22.28515625" bestFit="1" customWidth="1"/>
    <col min="10762" max="10762" width="34.140625" customWidth="1"/>
    <col min="11009" max="11009" width="16.28515625" bestFit="1" customWidth="1"/>
    <col min="11010" max="11010" width="10.85546875" bestFit="1" customWidth="1"/>
    <col min="11011" max="11011" width="37.42578125" bestFit="1" customWidth="1"/>
    <col min="11014" max="11014" width="10.140625" bestFit="1" customWidth="1"/>
    <col min="11015" max="11015" width="7" bestFit="1" customWidth="1"/>
    <col min="11016" max="11016" width="11.28515625" bestFit="1" customWidth="1"/>
    <col min="11017" max="11017" width="22.28515625" bestFit="1" customWidth="1"/>
    <col min="11018" max="11018" width="34.140625" customWidth="1"/>
    <col min="11265" max="11265" width="16.28515625" bestFit="1" customWidth="1"/>
    <col min="11266" max="11266" width="10.85546875" bestFit="1" customWidth="1"/>
    <col min="11267" max="11267" width="37.42578125" bestFit="1" customWidth="1"/>
    <col min="11270" max="11270" width="10.140625" bestFit="1" customWidth="1"/>
    <col min="11271" max="11271" width="7" bestFit="1" customWidth="1"/>
    <col min="11272" max="11272" width="11.28515625" bestFit="1" customWidth="1"/>
    <col min="11273" max="11273" width="22.28515625" bestFit="1" customWidth="1"/>
    <col min="11274" max="11274" width="34.140625" customWidth="1"/>
    <col min="11521" max="11521" width="16.28515625" bestFit="1" customWidth="1"/>
    <col min="11522" max="11522" width="10.85546875" bestFit="1" customWidth="1"/>
    <col min="11523" max="11523" width="37.42578125" bestFit="1" customWidth="1"/>
    <col min="11526" max="11526" width="10.140625" bestFit="1" customWidth="1"/>
    <col min="11527" max="11527" width="7" bestFit="1" customWidth="1"/>
    <col min="11528" max="11528" width="11.28515625" bestFit="1" customWidth="1"/>
    <col min="11529" max="11529" width="22.28515625" bestFit="1" customWidth="1"/>
    <col min="11530" max="11530" width="34.140625" customWidth="1"/>
    <col min="11777" max="11777" width="16.28515625" bestFit="1" customWidth="1"/>
    <col min="11778" max="11778" width="10.85546875" bestFit="1" customWidth="1"/>
    <col min="11779" max="11779" width="37.42578125" bestFit="1" customWidth="1"/>
    <col min="11782" max="11782" width="10.140625" bestFit="1" customWidth="1"/>
    <col min="11783" max="11783" width="7" bestFit="1" customWidth="1"/>
    <col min="11784" max="11784" width="11.28515625" bestFit="1" customWidth="1"/>
    <col min="11785" max="11785" width="22.28515625" bestFit="1" customWidth="1"/>
    <col min="11786" max="11786" width="34.140625" customWidth="1"/>
    <col min="12033" max="12033" width="16.28515625" bestFit="1" customWidth="1"/>
    <col min="12034" max="12034" width="10.85546875" bestFit="1" customWidth="1"/>
    <col min="12035" max="12035" width="37.42578125" bestFit="1" customWidth="1"/>
    <col min="12038" max="12038" width="10.140625" bestFit="1" customWidth="1"/>
    <col min="12039" max="12039" width="7" bestFit="1" customWidth="1"/>
    <col min="12040" max="12040" width="11.28515625" bestFit="1" customWidth="1"/>
    <col min="12041" max="12041" width="22.28515625" bestFit="1" customWidth="1"/>
    <col min="12042" max="12042" width="34.140625" customWidth="1"/>
    <col min="12289" max="12289" width="16.28515625" bestFit="1" customWidth="1"/>
    <col min="12290" max="12290" width="10.85546875" bestFit="1" customWidth="1"/>
    <col min="12291" max="12291" width="37.42578125" bestFit="1" customWidth="1"/>
    <col min="12294" max="12294" width="10.140625" bestFit="1" customWidth="1"/>
    <col min="12295" max="12295" width="7" bestFit="1" customWidth="1"/>
    <col min="12296" max="12296" width="11.28515625" bestFit="1" customWidth="1"/>
    <col min="12297" max="12297" width="22.28515625" bestFit="1" customWidth="1"/>
    <col min="12298" max="12298" width="34.140625" customWidth="1"/>
    <col min="12545" max="12545" width="16.28515625" bestFit="1" customWidth="1"/>
    <col min="12546" max="12546" width="10.85546875" bestFit="1" customWidth="1"/>
    <col min="12547" max="12547" width="37.42578125" bestFit="1" customWidth="1"/>
    <col min="12550" max="12550" width="10.140625" bestFit="1" customWidth="1"/>
    <col min="12551" max="12551" width="7" bestFit="1" customWidth="1"/>
    <col min="12552" max="12552" width="11.28515625" bestFit="1" customWidth="1"/>
    <col min="12553" max="12553" width="22.28515625" bestFit="1" customWidth="1"/>
    <col min="12554" max="12554" width="34.140625" customWidth="1"/>
    <col min="12801" max="12801" width="16.28515625" bestFit="1" customWidth="1"/>
    <col min="12802" max="12802" width="10.85546875" bestFit="1" customWidth="1"/>
    <col min="12803" max="12803" width="37.42578125" bestFit="1" customWidth="1"/>
    <col min="12806" max="12806" width="10.140625" bestFit="1" customWidth="1"/>
    <col min="12807" max="12807" width="7" bestFit="1" customWidth="1"/>
    <col min="12808" max="12808" width="11.28515625" bestFit="1" customWidth="1"/>
    <col min="12809" max="12809" width="22.28515625" bestFit="1" customWidth="1"/>
    <col min="12810" max="12810" width="34.140625" customWidth="1"/>
    <col min="13057" max="13057" width="16.28515625" bestFit="1" customWidth="1"/>
    <col min="13058" max="13058" width="10.85546875" bestFit="1" customWidth="1"/>
    <col min="13059" max="13059" width="37.42578125" bestFit="1" customWidth="1"/>
    <col min="13062" max="13062" width="10.140625" bestFit="1" customWidth="1"/>
    <col min="13063" max="13063" width="7" bestFit="1" customWidth="1"/>
    <col min="13064" max="13064" width="11.28515625" bestFit="1" customWidth="1"/>
    <col min="13065" max="13065" width="22.28515625" bestFit="1" customWidth="1"/>
    <col min="13066" max="13066" width="34.140625" customWidth="1"/>
    <col min="13313" max="13313" width="16.28515625" bestFit="1" customWidth="1"/>
    <col min="13314" max="13314" width="10.85546875" bestFit="1" customWidth="1"/>
    <col min="13315" max="13315" width="37.42578125" bestFit="1" customWidth="1"/>
    <col min="13318" max="13318" width="10.140625" bestFit="1" customWidth="1"/>
    <col min="13319" max="13319" width="7" bestFit="1" customWidth="1"/>
    <col min="13320" max="13320" width="11.28515625" bestFit="1" customWidth="1"/>
    <col min="13321" max="13321" width="22.28515625" bestFit="1" customWidth="1"/>
    <col min="13322" max="13322" width="34.140625" customWidth="1"/>
    <col min="13569" max="13569" width="16.28515625" bestFit="1" customWidth="1"/>
    <col min="13570" max="13570" width="10.85546875" bestFit="1" customWidth="1"/>
    <col min="13571" max="13571" width="37.42578125" bestFit="1" customWidth="1"/>
    <col min="13574" max="13574" width="10.140625" bestFit="1" customWidth="1"/>
    <col min="13575" max="13575" width="7" bestFit="1" customWidth="1"/>
    <col min="13576" max="13576" width="11.28515625" bestFit="1" customWidth="1"/>
    <col min="13577" max="13577" width="22.28515625" bestFit="1" customWidth="1"/>
    <col min="13578" max="13578" width="34.140625" customWidth="1"/>
    <col min="13825" max="13825" width="16.28515625" bestFit="1" customWidth="1"/>
    <col min="13826" max="13826" width="10.85546875" bestFit="1" customWidth="1"/>
    <col min="13827" max="13827" width="37.42578125" bestFit="1" customWidth="1"/>
    <col min="13830" max="13830" width="10.140625" bestFit="1" customWidth="1"/>
    <col min="13831" max="13831" width="7" bestFit="1" customWidth="1"/>
    <col min="13832" max="13832" width="11.28515625" bestFit="1" customWidth="1"/>
    <col min="13833" max="13833" width="22.28515625" bestFit="1" customWidth="1"/>
    <col min="13834" max="13834" width="34.140625" customWidth="1"/>
    <col min="14081" max="14081" width="16.28515625" bestFit="1" customWidth="1"/>
    <col min="14082" max="14082" width="10.85546875" bestFit="1" customWidth="1"/>
    <col min="14083" max="14083" width="37.42578125" bestFit="1" customWidth="1"/>
    <col min="14086" max="14086" width="10.140625" bestFit="1" customWidth="1"/>
    <col min="14087" max="14087" width="7" bestFit="1" customWidth="1"/>
    <col min="14088" max="14088" width="11.28515625" bestFit="1" customWidth="1"/>
    <col min="14089" max="14089" width="22.28515625" bestFit="1" customWidth="1"/>
    <col min="14090" max="14090" width="34.140625" customWidth="1"/>
    <col min="14337" max="14337" width="16.28515625" bestFit="1" customWidth="1"/>
    <col min="14338" max="14338" width="10.85546875" bestFit="1" customWidth="1"/>
    <col min="14339" max="14339" width="37.42578125" bestFit="1" customWidth="1"/>
    <col min="14342" max="14342" width="10.140625" bestFit="1" customWidth="1"/>
    <col min="14343" max="14343" width="7" bestFit="1" customWidth="1"/>
    <col min="14344" max="14344" width="11.28515625" bestFit="1" customWidth="1"/>
    <col min="14345" max="14345" width="22.28515625" bestFit="1" customWidth="1"/>
    <col min="14346" max="14346" width="34.140625" customWidth="1"/>
    <col min="14593" max="14593" width="16.28515625" bestFit="1" customWidth="1"/>
    <col min="14594" max="14594" width="10.85546875" bestFit="1" customWidth="1"/>
    <col min="14595" max="14595" width="37.42578125" bestFit="1" customWidth="1"/>
    <col min="14598" max="14598" width="10.140625" bestFit="1" customWidth="1"/>
    <col min="14599" max="14599" width="7" bestFit="1" customWidth="1"/>
    <col min="14600" max="14600" width="11.28515625" bestFit="1" customWidth="1"/>
    <col min="14601" max="14601" width="22.28515625" bestFit="1" customWidth="1"/>
    <col min="14602" max="14602" width="34.140625" customWidth="1"/>
    <col min="14849" max="14849" width="16.28515625" bestFit="1" customWidth="1"/>
    <col min="14850" max="14850" width="10.85546875" bestFit="1" customWidth="1"/>
    <col min="14851" max="14851" width="37.42578125" bestFit="1" customWidth="1"/>
    <col min="14854" max="14854" width="10.140625" bestFit="1" customWidth="1"/>
    <col min="14855" max="14855" width="7" bestFit="1" customWidth="1"/>
    <col min="14856" max="14856" width="11.28515625" bestFit="1" customWidth="1"/>
    <col min="14857" max="14857" width="22.28515625" bestFit="1" customWidth="1"/>
    <col min="14858" max="14858" width="34.140625" customWidth="1"/>
    <col min="15105" max="15105" width="16.28515625" bestFit="1" customWidth="1"/>
    <col min="15106" max="15106" width="10.85546875" bestFit="1" customWidth="1"/>
    <col min="15107" max="15107" width="37.42578125" bestFit="1" customWidth="1"/>
    <col min="15110" max="15110" width="10.140625" bestFit="1" customWidth="1"/>
    <col min="15111" max="15111" width="7" bestFit="1" customWidth="1"/>
    <col min="15112" max="15112" width="11.28515625" bestFit="1" customWidth="1"/>
    <col min="15113" max="15113" width="22.28515625" bestFit="1" customWidth="1"/>
    <col min="15114" max="15114" width="34.140625" customWidth="1"/>
    <col min="15361" max="15361" width="16.28515625" bestFit="1" customWidth="1"/>
    <col min="15362" max="15362" width="10.85546875" bestFit="1" customWidth="1"/>
    <col min="15363" max="15363" width="37.42578125" bestFit="1" customWidth="1"/>
    <col min="15366" max="15366" width="10.140625" bestFit="1" customWidth="1"/>
    <col min="15367" max="15367" width="7" bestFit="1" customWidth="1"/>
    <col min="15368" max="15368" width="11.28515625" bestFit="1" customWidth="1"/>
    <col min="15369" max="15369" width="22.28515625" bestFit="1" customWidth="1"/>
    <col min="15370" max="15370" width="34.140625" customWidth="1"/>
    <col min="15617" max="15617" width="16.28515625" bestFit="1" customWidth="1"/>
    <col min="15618" max="15618" width="10.85546875" bestFit="1" customWidth="1"/>
    <col min="15619" max="15619" width="37.42578125" bestFit="1" customWidth="1"/>
    <col min="15622" max="15622" width="10.140625" bestFit="1" customWidth="1"/>
    <col min="15623" max="15623" width="7" bestFit="1" customWidth="1"/>
    <col min="15624" max="15624" width="11.28515625" bestFit="1" customWidth="1"/>
    <col min="15625" max="15625" width="22.28515625" bestFit="1" customWidth="1"/>
    <col min="15626" max="15626" width="34.140625" customWidth="1"/>
    <col min="15873" max="15873" width="16.28515625" bestFit="1" customWidth="1"/>
    <col min="15874" max="15874" width="10.85546875" bestFit="1" customWidth="1"/>
    <col min="15875" max="15875" width="37.42578125" bestFit="1" customWidth="1"/>
    <col min="15878" max="15878" width="10.140625" bestFit="1" customWidth="1"/>
    <col min="15879" max="15879" width="7" bestFit="1" customWidth="1"/>
    <col min="15880" max="15880" width="11.28515625" bestFit="1" customWidth="1"/>
    <col min="15881" max="15881" width="22.28515625" bestFit="1" customWidth="1"/>
    <col min="15882" max="15882" width="34.140625" customWidth="1"/>
    <col min="16129" max="16129" width="16.28515625" bestFit="1" customWidth="1"/>
    <col min="16130" max="16130" width="10.85546875" bestFit="1" customWidth="1"/>
    <col min="16131" max="16131" width="37.42578125" bestFit="1" customWidth="1"/>
    <col min="16134" max="16134" width="10.140625" bestFit="1" customWidth="1"/>
    <col min="16135" max="16135" width="7" bestFit="1" customWidth="1"/>
    <col min="16136" max="16136" width="11.28515625" bestFit="1" customWidth="1"/>
    <col min="16137" max="16137" width="22.28515625" bestFit="1" customWidth="1"/>
    <col min="16138" max="16138" width="34.140625" customWidth="1"/>
  </cols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</row>
    <row r="3" spans="1:10">
      <c r="A3" s="103" t="s">
        <v>0</v>
      </c>
      <c r="B3" s="103" t="s">
        <v>2</v>
      </c>
      <c r="C3" s="103" t="s">
        <v>3</v>
      </c>
      <c r="D3" s="103" t="s">
        <v>4</v>
      </c>
      <c r="E3" s="103" t="s">
        <v>5</v>
      </c>
      <c r="F3" s="105" t="s">
        <v>6</v>
      </c>
      <c r="G3" s="106"/>
      <c r="H3" s="107"/>
      <c r="I3" s="103" t="s">
        <v>7</v>
      </c>
      <c r="J3" s="103" t="s">
        <v>8</v>
      </c>
    </row>
    <row r="4" spans="1:10">
      <c r="A4" s="104"/>
      <c r="B4" s="104"/>
      <c r="C4" s="104"/>
      <c r="D4" s="104"/>
      <c r="E4" s="104"/>
      <c r="F4" s="4" t="s">
        <v>9</v>
      </c>
      <c r="G4" s="4" t="s">
        <v>10</v>
      </c>
      <c r="H4" s="4" t="s">
        <v>11</v>
      </c>
      <c r="I4" s="104"/>
      <c r="J4" s="104"/>
    </row>
    <row r="5" spans="1:10">
      <c r="A5" s="5" t="s">
        <v>142</v>
      </c>
      <c r="B5" s="6">
        <v>44805.771180393516</v>
      </c>
      <c r="C5" s="5" t="s">
        <v>143</v>
      </c>
      <c r="D5" s="11"/>
      <c r="E5" s="8"/>
      <c r="F5" s="9">
        <v>26882.3</v>
      </c>
      <c r="I5" s="7" t="s">
        <v>9</v>
      </c>
      <c r="J5" s="5" t="s">
        <v>144</v>
      </c>
    </row>
    <row r="6" spans="1:10">
      <c r="A6" s="5" t="s">
        <v>142</v>
      </c>
      <c r="B6" s="6">
        <v>44805.771180393516</v>
      </c>
      <c r="C6" s="5" t="s">
        <v>143</v>
      </c>
      <c r="D6" s="11"/>
      <c r="E6" s="8"/>
      <c r="F6" s="9">
        <v>2895.6</v>
      </c>
      <c r="I6" s="7" t="s">
        <v>9</v>
      </c>
      <c r="J6" s="8" t="s">
        <v>145</v>
      </c>
    </row>
    <row r="7" spans="1:10">
      <c r="A7" s="10" t="s">
        <v>15</v>
      </c>
      <c r="B7" s="3"/>
      <c r="C7" s="3"/>
      <c r="D7" s="11"/>
      <c r="E7" s="8"/>
      <c r="F7" s="14">
        <f>SUM(F5:G6)</f>
        <v>29777.899999999998</v>
      </c>
      <c r="H7" s="9"/>
      <c r="I7" s="7"/>
      <c r="J7" s="8"/>
    </row>
    <row r="8" spans="1:10" ht="15.75">
      <c r="A8" s="12" t="s">
        <v>16</v>
      </c>
      <c r="B8" s="12" t="s">
        <v>17</v>
      </c>
      <c r="C8" s="12" t="s">
        <v>18</v>
      </c>
      <c r="D8" s="21">
        <v>111734746</v>
      </c>
      <c r="E8" s="8"/>
      <c r="H8" s="9"/>
      <c r="I8" s="7"/>
      <c r="J8" s="8"/>
    </row>
    <row r="11" spans="1:10">
      <c r="A11" s="1" t="s">
        <v>0</v>
      </c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3" t="s">
        <v>146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103" t="s">
        <v>0</v>
      </c>
      <c r="B13" s="103" t="s">
        <v>2</v>
      </c>
      <c r="C13" s="103" t="s">
        <v>3</v>
      </c>
      <c r="D13" s="103" t="s">
        <v>4</v>
      </c>
      <c r="E13" s="103" t="s">
        <v>5</v>
      </c>
      <c r="F13" s="105" t="s">
        <v>6</v>
      </c>
      <c r="G13" s="106"/>
      <c r="H13" s="107"/>
      <c r="I13" s="103" t="s">
        <v>7</v>
      </c>
      <c r="J13" s="103" t="s">
        <v>8</v>
      </c>
    </row>
    <row r="14" spans="1:10">
      <c r="A14" s="104"/>
      <c r="B14" s="104"/>
      <c r="C14" s="104"/>
      <c r="D14" s="104"/>
      <c r="E14" s="104"/>
      <c r="F14" s="4" t="s">
        <v>9</v>
      </c>
      <c r="G14" s="4" t="s">
        <v>10</v>
      </c>
      <c r="H14" s="4" t="s">
        <v>11</v>
      </c>
      <c r="I14" s="104"/>
      <c r="J14" s="104"/>
    </row>
    <row r="15" spans="1:10">
      <c r="A15" s="5" t="s">
        <v>255</v>
      </c>
      <c r="B15" s="6">
        <v>44806.698528472225</v>
      </c>
      <c r="C15" s="5" t="s">
        <v>143</v>
      </c>
      <c r="D15" s="11"/>
      <c r="E15" s="8"/>
      <c r="F15" s="9">
        <v>3996.6</v>
      </c>
      <c r="I15" s="7" t="s">
        <v>9</v>
      </c>
      <c r="J15" s="5" t="s">
        <v>144</v>
      </c>
    </row>
    <row r="16" spans="1:10">
      <c r="A16" s="10" t="s">
        <v>15</v>
      </c>
      <c r="B16" s="3"/>
      <c r="C16" s="3"/>
      <c r="D16" s="11"/>
      <c r="E16" s="8"/>
      <c r="G16" s="9"/>
      <c r="I16" s="7"/>
      <c r="J16" s="8"/>
    </row>
    <row r="17" spans="1:10" ht="15.75">
      <c r="A17" s="12" t="s">
        <v>16</v>
      </c>
      <c r="B17" s="12" t="s">
        <v>17</v>
      </c>
      <c r="C17" s="12" t="s">
        <v>18</v>
      </c>
      <c r="D17" s="21">
        <v>111764943</v>
      </c>
      <c r="E17" s="8"/>
      <c r="H17" s="9"/>
      <c r="I17" s="7"/>
      <c r="J17" s="8"/>
    </row>
    <row r="18" spans="1:10">
      <c r="D18" s="23" t="s">
        <v>308</v>
      </c>
      <c r="E18" s="23"/>
    </row>
    <row r="19" spans="1:10">
      <c r="A19" s="1" t="s">
        <v>0</v>
      </c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3" t="s">
        <v>159</v>
      </c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103" t="s">
        <v>0</v>
      </c>
      <c r="B21" s="103" t="s">
        <v>2</v>
      </c>
      <c r="C21" s="103" t="s">
        <v>3</v>
      </c>
      <c r="D21" s="103" t="s">
        <v>4</v>
      </c>
      <c r="E21" s="103" t="s">
        <v>5</v>
      </c>
      <c r="F21" s="105" t="s">
        <v>6</v>
      </c>
      <c r="G21" s="106"/>
      <c r="H21" s="107"/>
      <c r="I21" s="103" t="s">
        <v>7</v>
      </c>
      <c r="J21" s="103" t="s">
        <v>8</v>
      </c>
    </row>
    <row r="22" spans="1:10">
      <c r="A22" s="104"/>
      <c r="B22" s="104"/>
      <c r="C22" s="104"/>
      <c r="D22" s="104"/>
      <c r="E22" s="104"/>
      <c r="F22" s="4" t="s">
        <v>9</v>
      </c>
      <c r="G22" s="4" t="s">
        <v>10</v>
      </c>
      <c r="H22" s="4" t="s">
        <v>11</v>
      </c>
      <c r="I22" s="104"/>
      <c r="J22" s="104"/>
    </row>
    <row r="23" spans="1:10">
      <c r="A23" s="19" t="s">
        <v>241</v>
      </c>
      <c r="B23" s="18"/>
      <c r="C23" s="17"/>
      <c r="D23" s="11"/>
      <c r="E23" s="8"/>
      <c r="H23" s="9"/>
      <c r="I23" s="5"/>
      <c r="J23" s="8"/>
    </row>
    <row r="24" spans="1:10">
      <c r="A24" s="10" t="s">
        <v>15</v>
      </c>
      <c r="B24" s="3"/>
      <c r="C24" s="3"/>
      <c r="D24" s="11"/>
      <c r="E24" s="8"/>
      <c r="G24" s="9"/>
      <c r="I24" s="7"/>
      <c r="J24" s="8"/>
    </row>
    <row r="25" spans="1:10">
      <c r="A25" s="12" t="s">
        <v>16</v>
      </c>
      <c r="B25" s="12" t="s">
        <v>17</v>
      </c>
      <c r="C25" s="12" t="s">
        <v>18</v>
      </c>
      <c r="D25" s="11"/>
      <c r="E25" s="8"/>
      <c r="H25" s="9"/>
      <c r="I25" s="7"/>
      <c r="J25" s="8"/>
    </row>
    <row r="28" spans="1:10">
      <c r="A28" s="1" t="s">
        <v>0</v>
      </c>
      <c r="B28" s="2"/>
      <c r="C28" s="2"/>
      <c r="D28" s="2"/>
      <c r="E28" s="2"/>
      <c r="F28" s="2"/>
      <c r="G28" s="2"/>
      <c r="H28" s="2"/>
      <c r="I28" s="2"/>
      <c r="J28" s="2"/>
    </row>
    <row r="29" spans="1:10">
      <c r="A29" s="3" t="s">
        <v>260</v>
      </c>
      <c r="B29" s="2"/>
      <c r="C29" s="2"/>
      <c r="D29" s="2"/>
      <c r="E29" s="2"/>
      <c r="F29" s="2"/>
      <c r="G29" s="2"/>
      <c r="H29" s="2"/>
      <c r="I29" s="2"/>
      <c r="J29" s="2"/>
    </row>
    <row r="30" spans="1:10">
      <c r="A30" s="27" t="s">
        <v>0</v>
      </c>
      <c r="B30" s="27" t="s">
        <v>2</v>
      </c>
      <c r="C30" s="27" t="s">
        <v>3</v>
      </c>
      <c r="D30" s="27" t="s">
        <v>4</v>
      </c>
      <c r="E30" s="27" t="s">
        <v>5</v>
      </c>
      <c r="F30" s="29" t="s">
        <v>6</v>
      </c>
      <c r="G30" s="30"/>
      <c r="H30" s="31"/>
      <c r="I30" s="27" t="s">
        <v>7</v>
      </c>
      <c r="J30" s="27" t="s">
        <v>8</v>
      </c>
    </row>
    <row r="31" spans="1:10">
      <c r="A31" s="28"/>
      <c r="B31" s="28"/>
      <c r="C31" s="28"/>
      <c r="D31" s="28"/>
      <c r="E31" s="28"/>
      <c r="F31" s="4" t="s">
        <v>9</v>
      </c>
      <c r="G31" s="4" t="s">
        <v>10</v>
      </c>
      <c r="H31" s="4" t="s">
        <v>11</v>
      </c>
      <c r="I31" s="28"/>
      <c r="J31" s="28"/>
    </row>
    <row r="32" spans="1:10">
      <c r="A32" s="5" t="s">
        <v>305</v>
      </c>
      <c r="B32" s="6">
        <v>44809.74581709491</v>
      </c>
      <c r="C32" s="5" t="s">
        <v>143</v>
      </c>
      <c r="D32" s="11"/>
      <c r="E32" s="8"/>
      <c r="F32" s="9">
        <v>13663.7</v>
      </c>
      <c r="I32" s="7" t="s">
        <v>9</v>
      </c>
      <c r="J32" s="5" t="s">
        <v>144</v>
      </c>
    </row>
    <row r="33" spans="1:10">
      <c r="A33" s="5" t="s">
        <v>305</v>
      </c>
      <c r="B33" s="6">
        <v>44809.74581709491</v>
      </c>
      <c r="C33" s="5" t="s">
        <v>143</v>
      </c>
      <c r="D33" s="11"/>
      <c r="E33" s="8"/>
      <c r="F33" s="9">
        <v>4176.8999999999996</v>
      </c>
      <c r="I33" s="7" t="s">
        <v>9</v>
      </c>
      <c r="J33" s="8" t="s">
        <v>145</v>
      </c>
    </row>
    <row r="34" spans="1:10">
      <c r="A34" s="10" t="s">
        <v>15</v>
      </c>
      <c r="B34" s="3"/>
      <c r="C34" s="3"/>
      <c r="D34" s="11"/>
      <c r="E34" s="8"/>
      <c r="F34" s="32">
        <f>SUM(F32:G33)</f>
        <v>17840.599999999999</v>
      </c>
      <c r="H34" s="9"/>
      <c r="I34" s="7"/>
      <c r="J34" s="5"/>
    </row>
    <row r="35" spans="1:10" ht="15.75">
      <c r="A35" s="12" t="s">
        <v>16</v>
      </c>
      <c r="B35" s="12" t="s">
        <v>17</v>
      </c>
      <c r="C35" s="12" t="s">
        <v>18</v>
      </c>
      <c r="D35" s="21">
        <v>111766509</v>
      </c>
      <c r="E35" s="8"/>
      <c r="H35" s="9"/>
      <c r="I35" s="7"/>
      <c r="J35" s="5"/>
    </row>
    <row r="38" spans="1:10">
      <c r="A38" s="1" t="s">
        <v>0</v>
      </c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3" t="s">
        <v>312</v>
      </c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03" t="s">
        <v>0</v>
      </c>
      <c r="B40" s="103" t="s">
        <v>2</v>
      </c>
      <c r="C40" s="103" t="s">
        <v>3</v>
      </c>
      <c r="D40" s="103" t="s">
        <v>4</v>
      </c>
      <c r="E40" s="103" t="s">
        <v>5</v>
      </c>
      <c r="F40" s="105" t="s">
        <v>6</v>
      </c>
      <c r="G40" s="106"/>
      <c r="H40" s="107"/>
      <c r="I40" s="103" t="s">
        <v>7</v>
      </c>
      <c r="J40" s="103" t="s">
        <v>8</v>
      </c>
    </row>
    <row r="41" spans="1:10">
      <c r="A41" s="104"/>
      <c r="B41" s="104"/>
      <c r="C41" s="104"/>
      <c r="D41" s="104"/>
      <c r="E41" s="104"/>
      <c r="F41" s="46" t="s">
        <v>9</v>
      </c>
      <c r="G41" s="46" t="s">
        <v>10</v>
      </c>
      <c r="H41" s="46" t="s">
        <v>11</v>
      </c>
      <c r="I41" s="104"/>
      <c r="J41" s="104"/>
    </row>
    <row r="42" spans="1:10">
      <c r="A42" s="5" t="s">
        <v>345</v>
      </c>
      <c r="B42" s="6">
        <v>44810.726251261571</v>
      </c>
      <c r="C42" s="5" t="s">
        <v>143</v>
      </c>
      <c r="D42" s="11"/>
      <c r="E42" s="8"/>
      <c r="F42" s="9">
        <v>3420.3</v>
      </c>
      <c r="I42" s="7" t="s">
        <v>9</v>
      </c>
      <c r="J42" s="8" t="s">
        <v>346</v>
      </c>
    </row>
    <row r="43" spans="1:10">
      <c r="A43" s="5" t="s">
        <v>345</v>
      </c>
      <c r="B43" s="6">
        <v>44810.726251261571</v>
      </c>
      <c r="C43" s="5" t="s">
        <v>143</v>
      </c>
      <c r="D43" s="11"/>
      <c r="E43" s="8"/>
      <c r="F43" s="9">
        <v>12843.4</v>
      </c>
      <c r="I43" s="7" t="s">
        <v>9</v>
      </c>
      <c r="J43" s="5" t="s">
        <v>144</v>
      </c>
    </row>
    <row r="44" spans="1:10">
      <c r="A44" s="10" t="s">
        <v>15</v>
      </c>
      <c r="B44" s="3"/>
      <c r="C44" s="3"/>
      <c r="D44" s="11"/>
      <c r="E44" s="8"/>
      <c r="F44" s="45">
        <f>SUM(F42:G43)</f>
        <v>16263.7</v>
      </c>
      <c r="I44" s="7"/>
      <c r="J44" s="5"/>
    </row>
    <row r="45" spans="1:10" ht="15.75">
      <c r="A45" s="12" t="s">
        <v>16</v>
      </c>
      <c r="B45" s="12" t="s">
        <v>17</v>
      </c>
      <c r="C45" s="12" t="s">
        <v>18</v>
      </c>
      <c r="D45" s="21">
        <v>111768342</v>
      </c>
      <c r="E45" s="8"/>
      <c r="F45" s="9"/>
      <c r="I45" s="7"/>
      <c r="J45" s="5"/>
    </row>
    <row r="48" spans="1:10">
      <c r="A48" s="1" t="s">
        <v>0</v>
      </c>
      <c r="B48" s="2"/>
      <c r="C48" s="2"/>
      <c r="D48" s="2"/>
      <c r="E48" s="2"/>
      <c r="F48" s="2"/>
      <c r="G48" s="2"/>
      <c r="H48" s="2"/>
      <c r="I48" s="2"/>
      <c r="J48" s="2"/>
    </row>
    <row r="49" spans="1:10">
      <c r="A49" s="3" t="s">
        <v>357</v>
      </c>
      <c r="B49" s="2"/>
      <c r="C49" s="2"/>
      <c r="D49" s="2"/>
      <c r="E49" s="2"/>
      <c r="F49" s="2"/>
      <c r="G49" s="2"/>
      <c r="H49" s="2"/>
      <c r="I49" s="2"/>
      <c r="J49" s="2"/>
    </row>
    <row r="50" spans="1:10">
      <c r="A50" s="103" t="s">
        <v>0</v>
      </c>
      <c r="B50" s="103" t="s">
        <v>2</v>
      </c>
      <c r="C50" s="103" t="s">
        <v>3</v>
      </c>
      <c r="D50" s="103" t="s">
        <v>4</v>
      </c>
      <c r="E50" s="103" t="s">
        <v>5</v>
      </c>
      <c r="F50" s="105" t="s">
        <v>6</v>
      </c>
      <c r="G50" s="106"/>
      <c r="H50" s="107"/>
      <c r="I50" s="103" t="s">
        <v>7</v>
      </c>
      <c r="J50" s="103" t="s">
        <v>8</v>
      </c>
    </row>
    <row r="51" spans="1:10">
      <c r="A51" s="104"/>
      <c r="B51" s="104"/>
      <c r="C51" s="104"/>
      <c r="D51" s="104"/>
      <c r="E51" s="104"/>
      <c r="F51" s="46" t="s">
        <v>9</v>
      </c>
      <c r="G51" s="46" t="s">
        <v>10</v>
      </c>
      <c r="H51" s="46" t="s">
        <v>11</v>
      </c>
      <c r="I51" s="104"/>
      <c r="J51" s="104"/>
    </row>
    <row r="52" spans="1:10">
      <c r="A52" s="5" t="s">
        <v>394</v>
      </c>
      <c r="B52" s="6">
        <v>44811.714000960645</v>
      </c>
      <c r="C52" s="5" t="s">
        <v>143</v>
      </c>
      <c r="D52" s="13">
        <v>45172870471</v>
      </c>
      <c r="E52" s="8" t="s">
        <v>395</v>
      </c>
      <c r="H52" s="9">
        <v>1342.2</v>
      </c>
      <c r="I52" s="5" t="s">
        <v>22</v>
      </c>
      <c r="J52" s="5" t="s">
        <v>144</v>
      </c>
    </row>
    <row r="53" spans="1:10">
      <c r="A53" s="5" t="s">
        <v>394</v>
      </c>
      <c r="B53" s="6">
        <v>44811.714000960645</v>
      </c>
      <c r="C53" s="5" t="s">
        <v>143</v>
      </c>
      <c r="D53" s="11"/>
      <c r="E53" s="8"/>
      <c r="F53" s="9">
        <v>2036.5</v>
      </c>
      <c r="I53" s="7" t="s">
        <v>9</v>
      </c>
      <c r="J53" s="8" t="s">
        <v>346</v>
      </c>
    </row>
    <row r="54" spans="1:10">
      <c r="A54" s="5" t="s">
        <v>394</v>
      </c>
      <c r="B54" s="6">
        <v>44811.714000960645</v>
      </c>
      <c r="C54" s="5" t="s">
        <v>143</v>
      </c>
      <c r="D54" s="11"/>
      <c r="E54" s="8"/>
      <c r="F54" s="9">
        <v>9050.2000000000007</v>
      </c>
      <c r="I54" s="7" t="s">
        <v>9</v>
      </c>
      <c r="J54" s="5" t="s">
        <v>144</v>
      </c>
    </row>
    <row r="55" spans="1:10">
      <c r="A55" s="10" t="s">
        <v>15</v>
      </c>
      <c r="B55" s="3"/>
      <c r="C55" s="3"/>
      <c r="D55" s="11"/>
      <c r="E55" s="8"/>
      <c r="F55" s="14">
        <f>SUM(F52:G54)</f>
        <v>11086.7</v>
      </c>
      <c r="H55" s="9"/>
      <c r="I55" s="7"/>
      <c r="J55" s="8"/>
    </row>
    <row r="56" spans="1:10" ht="15.75">
      <c r="A56" s="12" t="s">
        <v>16</v>
      </c>
      <c r="B56" s="12" t="s">
        <v>17</v>
      </c>
      <c r="C56" s="12" t="s">
        <v>18</v>
      </c>
      <c r="D56" s="21">
        <v>111773284</v>
      </c>
      <c r="E56" s="8"/>
      <c r="H56" s="9"/>
      <c r="I56" s="7"/>
      <c r="J56" s="8"/>
    </row>
    <row r="59" spans="1:10">
      <c r="A59" s="1" t="s">
        <v>0</v>
      </c>
      <c r="B59" s="2"/>
      <c r="C59" s="2"/>
      <c r="D59" s="2"/>
      <c r="E59" s="2"/>
      <c r="F59" s="2"/>
      <c r="G59" s="2"/>
      <c r="H59" s="2"/>
      <c r="I59" s="2"/>
      <c r="J59" s="2"/>
    </row>
    <row r="60" spans="1:10">
      <c r="A60" s="3" t="s">
        <v>399</v>
      </c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03" t="s">
        <v>0</v>
      </c>
      <c r="B61" s="103" t="s">
        <v>2</v>
      </c>
      <c r="C61" s="103" t="s">
        <v>3</v>
      </c>
      <c r="D61" s="103" t="s">
        <v>4</v>
      </c>
      <c r="E61" s="103" t="s">
        <v>5</v>
      </c>
      <c r="F61" s="105" t="s">
        <v>6</v>
      </c>
      <c r="G61" s="106"/>
      <c r="H61" s="107"/>
      <c r="I61" s="103" t="s">
        <v>7</v>
      </c>
      <c r="J61" s="103" t="s">
        <v>8</v>
      </c>
    </row>
    <row r="62" spans="1:10">
      <c r="A62" s="104"/>
      <c r="B62" s="104"/>
      <c r="C62" s="104"/>
      <c r="D62" s="104"/>
      <c r="E62" s="104"/>
      <c r="F62" s="46" t="s">
        <v>9</v>
      </c>
      <c r="G62" s="46" t="s">
        <v>10</v>
      </c>
      <c r="H62" s="46" t="s">
        <v>11</v>
      </c>
      <c r="I62" s="104"/>
      <c r="J62" s="104"/>
    </row>
    <row r="63" spans="1:10">
      <c r="A63" s="5" t="s">
        <v>432</v>
      </c>
      <c r="B63" s="6">
        <v>44812.706696400463</v>
      </c>
      <c r="C63" s="5" t="s">
        <v>143</v>
      </c>
      <c r="D63" s="11"/>
      <c r="E63" s="8"/>
      <c r="F63" s="9">
        <v>2364.4</v>
      </c>
      <c r="I63" s="7" t="s">
        <v>9</v>
      </c>
      <c r="J63" s="8" t="s">
        <v>346</v>
      </c>
    </row>
    <row r="64" spans="1:10">
      <c r="A64" s="5" t="s">
        <v>432</v>
      </c>
      <c r="B64" s="6">
        <v>44812.706696400463</v>
      </c>
      <c r="C64" s="5" t="s">
        <v>143</v>
      </c>
      <c r="D64" s="11"/>
      <c r="E64" s="8"/>
      <c r="F64" s="9">
        <v>10126.1</v>
      </c>
      <c r="I64" s="7" t="s">
        <v>9</v>
      </c>
      <c r="J64" s="5" t="s">
        <v>144</v>
      </c>
    </row>
    <row r="65" spans="1:10">
      <c r="A65" s="10" t="s">
        <v>15</v>
      </c>
      <c r="B65" s="3"/>
      <c r="C65" s="3"/>
      <c r="D65" s="11"/>
      <c r="E65" s="8"/>
      <c r="F65" s="33">
        <f>SUM(F63:G64)</f>
        <v>12490.5</v>
      </c>
      <c r="H65" s="9"/>
      <c r="I65" s="7"/>
      <c r="J65" s="5"/>
    </row>
    <row r="66" spans="1:10" ht="15.75">
      <c r="A66" s="12" t="s">
        <v>16</v>
      </c>
      <c r="B66" s="12" t="s">
        <v>17</v>
      </c>
      <c r="C66" s="12" t="s">
        <v>18</v>
      </c>
      <c r="D66" s="21">
        <v>111794692</v>
      </c>
      <c r="E66" s="8"/>
      <c r="H66" s="9"/>
      <c r="I66" s="7"/>
      <c r="J66" s="5"/>
    </row>
    <row r="69" spans="1:10">
      <c r="A69" s="1" t="s">
        <v>0</v>
      </c>
      <c r="B69" s="2"/>
      <c r="C69" s="2"/>
      <c r="D69" s="2"/>
      <c r="E69" s="2"/>
      <c r="F69" s="2"/>
      <c r="G69" s="2"/>
      <c r="H69" s="2"/>
      <c r="I69" s="2"/>
      <c r="J69" s="2"/>
    </row>
    <row r="70" spans="1:10">
      <c r="A70" s="3" t="s">
        <v>441</v>
      </c>
      <c r="B70" s="2"/>
      <c r="C70" s="2"/>
      <c r="D70" s="2"/>
      <c r="E70" s="2"/>
      <c r="F70" s="2"/>
      <c r="G70" s="2"/>
      <c r="H70" s="2"/>
      <c r="I70" s="2"/>
      <c r="J70" s="2"/>
    </row>
    <row r="71" spans="1:10">
      <c r="A71" s="103" t="s">
        <v>0</v>
      </c>
      <c r="B71" s="103" t="s">
        <v>2</v>
      </c>
      <c r="C71" s="103" t="s">
        <v>3</v>
      </c>
      <c r="D71" s="103" t="s">
        <v>4</v>
      </c>
      <c r="E71" s="103" t="s">
        <v>5</v>
      </c>
      <c r="F71" s="105" t="s">
        <v>6</v>
      </c>
      <c r="G71" s="106"/>
      <c r="H71" s="107"/>
      <c r="I71" s="103" t="s">
        <v>7</v>
      </c>
      <c r="J71" s="103" t="s">
        <v>8</v>
      </c>
    </row>
    <row r="72" spans="1:10">
      <c r="A72" s="104"/>
      <c r="B72" s="104"/>
      <c r="C72" s="104"/>
      <c r="D72" s="104"/>
      <c r="E72" s="104"/>
      <c r="F72" s="46" t="s">
        <v>9</v>
      </c>
      <c r="G72" s="46" t="s">
        <v>10</v>
      </c>
      <c r="H72" s="46" t="s">
        <v>11</v>
      </c>
      <c r="I72" s="104"/>
      <c r="J72" s="104"/>
    </row>
    <row r="73" spans="1:10">
      <c r="A73" s="5" t="s">
        <v>497</v>
      </c>
      <c r="B73" s="6">
        <v>44813.716416435185</v>
      </c>
      <c r="C73" s="5" t="s">
        <v>143</v>
      </c>
      <c r="D73" s="11"/>
      <c r="E73" s="8"/>
      <c r="F73" s="9">
        <v>3777.7</v>
      </c>
      <c r="I73" s="7" t="s">
        <v>9</v>
      </c>
      <c r="J73" s="8" t="s">
        <v>346</v>
      </c>
    </row>
    <row r="74" spans="1:10">
      <c r="A74" s="5" t="s">
        <v>497</v>
      </c>
      <c r="B74" s="6">
        <v>44813.716416435185</v>
      </c>
      <c r="C74" s="5" t="s">
        <v>143</v>
      </c>
      <c r="D74" s="11"/>
      <c r="E74" s="8"/>
      <c r="F74" s="9">
        <v>13715.3</v>
      </c>
      <c r="I74" s="7" t="s">
        <v>9</v>
      </c>
      <c r="J74" s="5" t="s">
        <v>144</v>
      </c>
    </row>
    <row r="75" spans="1:10">
      <c r="A75" s="10" t="s">
        <v>15</v>
      </c>
      <c r="B75" s="3"/>
      <c r="C75" s="3"/>
      <c r="D75" s="11"/>
      <c r="E75" s="8"/>
      <c r="F75" s="32">
        <f>SUM(F73:G74)</f>
        <v>17493</v>
      </c>
      <c r="H75" s="9"/>
      <c r="I75" s="5"/>
      <c r="J75" s="5"/>
    </row>
    <row r="76" spans="1:10" ht="15.75">
      <c r="A76" s="12" t="s">
        <v>16</v>
      </c>
      <c r="B76" s="12" t="s">
        <v>17</v>
      </c>
      <c r="C76" s="12" t="s">
        <v>18</v>
      </c>
      <c r="D76" s="21">
        <v>111803150</v>
      </c>
      <c r="E76" s="8"/>
      <c r="H76" s="9"/>
      <c r="I76" s="5"/>
      <c r="J76" s="5"/>
    </row>
    <row r="79" spans="1:10">
      <c r="A79" s="1" t="s">
        <v>0</v>
      </c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3" t="s">
        <v>437</v>
      </c>
      <c r="B80" s="2"/>
      <c r="C80" s="2"/>
      <c r="D80" s="2"/>
      <c r="E80" s="2"/>
      <c r="F80" s="2"/>
      <c r="G80" s="2"/>
      <c r="H80" s="2"/>
      <c r="I80" s="2"/>
      <c r="J80" s="2"/>
    </row>
    <row r="81" spans="1:10">
      <c r="A81" s="103" t="s">
        <v>0</v>
      </c>
      <c r="B81" s="103" t="s">
        <v>2</v>
      </c>
      <c r="C81" s="103" t="s">
        <v>3</v>
      </c>
      <c r="D81" s="103" t="s">
        <v>4</v>
      </c>
      <c r="E81" s="103" t="s">
        <v>5</v>
      </c>
      <c r="F81" s="105" t="s">
        <v>6</v>
      </c>
      <c r="G81" s="106"/>
      <c r="H81" s="107"/>
      <c r="I81" s="103" t="s">
        <v>7</v>
      </c>
      <c r="J81" s="103" t="s">
        <v>8</v>
      </c>
    </row>
    <row r="82" spans="1:10">
      <c r="A82" s="104"/>
      <c r="B82" s="104"/>
      <c r="C82" s="104"/>
      <c r="D82" s="104"/>
      <c r="E82" s="104"/>
      <c r="F82" s="46" t="s">
        <v>9</v>
      </c>
      <c r="G82" s="46" t="s">
        <v>10</v>
      </c>
      <c r="H82" s="46" t="s">
        <v>11</v>
      </c>
      <c r="I82" s="104"/>
      <c r="J82" s="104"/>
    </row>
    <row r="83" spans="1:10">
      <c r="A83" s="19" t="s">
        <v>241</v>
      </c>
      <c r="B83" s="37"/>
      <c r="C83" s="56"/>
      <c r="D83" s="11"/>
      <c r="E83" s="8"/>
      <c r="F83" s="9"/>
      <c r="I83" s="7"/>
      <c r="J83" s="8"/>
    </row>
    <row r="84" spans="1:10">
      <c r="A84" s="10" t="s">
        <v>15</v>
      </c>
      <c r="B84" s="3"/>
      <c r="C84" s="3"/>
      <c r="D84" s="11"/>
      <c r="E84" s="8"/>
      <c r="H84" s="9"/>
      <c r="I84" s="5"/>
      <c r="J84" s="5"/>
    </row>
    <row r="85" spans="1:10">
      <c r="A85" s="12" t="s">
        <v>16</v>
      </c>
      <c r="B85" s="12" t="s">
        <v>17</v>
      </c>
      <c r="C85" s="12" t="s">
        <v>18</v>
      </c>
      <c r="D85" s="11"/>
      <c r="E85" s="8"/>
      <c r="H85" s="9"/>
      <c r="I85" s="5"/>
      <c r="J85" s="5"/>
    </row>
    <row r="88" spans="1:10">
      <c r="A88" s="1" t="s">
        <v>0</v>
      </c>
      <c r="B88" s="2"/>
      <c r="C88" s="2"/>
      <c r="D88" s="2"/>
      <c r="E88" s="2"/>
      <c r="F88" s="2"/>
      <c r="G88" s="2"/>
      <c r="H88" s="2"/>
      <c r="I88" s="2"/>
      <c r="J88" s="2"/>
    </row>
    <row r="89" spans="1:10">
      <c r="A89" s="3" t="s">
        <v>504</v>
      </c>
      <c r="B89" s="2"/>
      <c r="C89" s="2"/>
      <c r="D89" s="2"/>
      <c r="E89" s="2"/>
      <c r="F89" s="2"/>
      <c r="G89" s="2"/>
      <c r="H89" s="2"/>
      <c r="I89" s="2"/>
      <c r="J89" s="2"/>
    </row>
    <row r="90" spans="1:10">
      <c r="A90" s="103" t="s">
        <v>0</v>
      </c>
      <c r="B90" s="103" t="s">
        <v>2</v>
      </c>
      <c r="C90" s="103" t="s">
        <v>3</v>
      </c>
      <c r="D90" s="103" t="s">
        <v>4</v>
      </c>
      <c r="E90" s="103" t="s">
        <v>5</v>
      </c>
      <c r="F90" s="105" t="s">
        <v>6</v>
      </c>
      <c r="G90" s="106"/>
      <c r="H90" s="107"/>
      <c r="I90" s="103" t="s">
        <v>7</v>
      </c>
      <c r="J90" s="103" t="s">
        <v>8</v>
      </c>
    </row>
    <row r="91" spans="1:10">
      <c r="A91" s="104"/>
      <c r="B91" s="104"/>
      <c r="C91" s="104"/>
      <c r="D91" s="104"/>
      <c r="E91" s="104"/>
      <c r="F91" s="46" t="s">
        <v>9</v>
      </c>
      <c r="G91" s="46" t="s">
        <v>10</v>
      </c>
      <c r="H91" s="46" t="s">
        <v>11</v>
      </c>
      <c r="I91" s="104"/>
      <c r="J91" s="104"/>
    </row>
    <row r="92" spans="1:10">
      <c r="A92" s="5" t="s">
        <v>539</v>
      </c>
      <c r="B92" s="6">
        <v>44816.903625486113</v>
      </c>
      <c r="C92" s="5" t="s">
        <v>143</v>
      </c>
      <c r="D92" s="13">
        <v>45143185818</v>
      </c>
      <c r="E92" s="8" t="s">
        <v>395</v>
      </c>
      <c r="H92" s="9">
        <v>11526.17</v>
      </c>
      <c r="I92" s="5" t="s">
        <v>22</v>
      </c>
      <c r="J92" s="5" t="s">
        <v>144</v>
      </c>
    </row>
    <row r="93" spans="1:10">
      <c r="A93" s="5" t="s">
        <v>539</v>
      </c>
      <c r="B93" s="6">
        <v>44816.903625486113</v>
      </c>
      <c r="C93" s="5" t="s">
        <v>143</v>
      </c>
      <c r="D93" s="11"/>
      <c r="E93" s="8"/>
      <c r="F93" s="9">
        <v>7670.3</v>
      </c>
      <c r="I93" s="7" t="s">
        <v>9</v>
      </c>
      <c r="J93" s="8" t="s">
        <v>346</v>
      </c>
    </row>
    <row r="94" spans="1:10">
      <c r="A94" s="5" t="s">
        <v>539</v>
      </c>
      <c r="B94" s="6">
        <v>44816.903625486113</v>
      </c>
      <c r="C94" s="5" t="s">
        <v>143</v>
      </c>
      <c r="D94" s="11"/>
      <c r="E94" s="8"/>
      <c r="F94" s="9">
        <v>22639.5</v>
      </c>
      <c r="I94" s="7" t="s">
        <v>9</v>
      </c>
      <c r="J94" s="5" t="s">
        <v>144</v>
      </c>
    </row>
    <row r="95" spans="1:10">
      <c r="A95" s="5" t="s">
        <v>539</v>
      </c>
      <c r="B95" s="6">
        <v>44816.903625486113</v>
      </c>
      <c r="C95" s="5" t="s">
        <v>143</v>
      </c>
      <c r="D95" s="11"/>
      <c r="E95" s="8"/>
      <c r="F95" s="9">
        <v>48059.9</v>
      </c>
      <c r="I95" s="7" t="s">
        <v>9</v>
      </c>
      <c r="J95" s="8" t="s">
        <v>145</v>
      </c>
    </row>
    <row r="96" spans="1:10">
      <c r="A96" s="10" t="s">
        <v>15</v>
      </c>
      <c r="B96" s="3"/>
      <c r="C96" s="3"/>
      <c r="D96" s="11"/>
      <c r="E96" s="8"/>
      <c r="F96" s="14">
        <f>SUM(F92:G95)</f>
        <v>78369.7</v>
      </c>
      <c r="H96" s="9"/>
      <c r="I96" s="7"/>
      <c r="J96" s="8"/>
    </row>
    <row r="97" spans="1:10" ht="15.75">
      <c r="A97" s="12" t="s">
        <v>16</v>
      </c>
      <c r="B97" s="12" t="s">
        <v>17</v>
      </c>
      <c r="C97" s="12" t="s">
        <v>18</v>
      </c>
      <c r="D97" s="21">
        <v>111806334</v>
      </c>
      <c r="E97" s="8"/>
      <c r="H97" s="9"/>
      <c r="I97" s="7"/>
      <c r="J97" s="8"/>
    </row>
    <row r="100" spans="1:10">
      <c r="A100" s="1" t="s">
        <v>0</v>
      </c>
      <c r="B100" s="2"/>
      <c r="C100" s="2"/>
      <c r="D100" s="2"/>
      <c r="E100" s="2"/>
      <c r="F100" s="2"/>
      <c r="G100" s="2"/>
      <c r="H100" s="2"/>
      <c r="I100" s="2"/>
      <c r="J100" s="2"/>
    </row>
    <row r="101" spans="1:10">
      <c r="A101" s="3" t="s">
        <v>542</v>
      </c>
      <c r="B101" s="2"/>
      <c r="C101" s="2"/>
      <c r="D101" s="2"/>
      <c r="E101" s="2"/>
      <c r="F101" s="2"/>
      <c r="G101" s="2"/>
      <c r="H101" s="2"/>
      <c r="I101" s="2"/>
      <c r="J101" s="2"/>
    </row>
    <row r="102" spans="1:10">
      <c r="A102" s="103" t="s">
        <v>0</v>
      </c>
      <c r="B102" s="103" t="s">
        <v>2</v>
      </c>
      <c r="C102" s="103" t="s">
        <v>3</v>
      </c>
      <c r="D102" s="103" t="s">
        <v>4</v>
      </c>
      <c r="E102" s="103" t="s">
        <v>5</v>
      </c>
      <c r="F102" s="105" t="s">
        <v>6</v>
      </c>
      <c r="G102" s="106"/>
      <c r="H102" s="107"/>
      <c r="I102" s="103" t="s">
        <v>7</v>
      </c>
      <c r="J102" s="103" t="s">
        <v>8</v>
      </c>
    </row>
    <row r="103" spans="1:10">
      <c r="A103" s="104"/>
      <c r="B103" s="104"/>
      <c r="C103" s="104"/>
      <c r="D103" s="104"/>
      <c r="E103" s="104"/>
      <c r="F103" s="46" t="s">
        <v>9</v>
      </c>
      <c r="G103" s="46" t="s">
        <v>10</v>
      </c>
      <c r="H103" s="46" t="s">
        <v>11</v>
      </c>
      <c r="I103" s="104"/>
      <c r="J103" s="104"/>
    </row>
    <row r="104" spans="1:10">
      <c r="A104" s="5" t="s">
        <v>572</v>
      </c>
      <c r="B104" s="6">
        <v>44817.731063854168</v>
      </c>
      <c r="C104" s="5" t="s">
        <v>143</v>
      </c>
      <c r="D104" s="13">
        <v>45172885853</v>
      </c>
      <c r="E104" s="8" t="s">
        <v>395</v>
      </c>
      <c r="H104" s="9">
        <v>3940.5</v>
      </c>
      <c r="I104" s="5" t="s">
        <v>22</v>
      </c>
      <c r="J104" s="5" t="s">
        <v>144</v>
      </c>
    </row>
    <row r="105" spans="1:10">
      <c r="A105" s="5" t="s">
        <v>572</v>
      </c>
      <c r="B105" s="6">
        <v>44817.731063854168</v>
      </c>
      <c r="C105" s="5" t="s">
        <v>143</v>
      </c>
      <c r="D105" s="13">
        <v>45132824509</v>
      </c>
      <c r="E105" s="8" t="s">
        <v>395</v>
      </c>
      <c r="H105" s="9">
        <v>3076.6</v>
      </c>
      <c r="I105" s="5" t="s">
        <v>22</v>
      </c>
      <c r="J105" s="5" t="s">
        <v>144</v>
      </c>
    </row>
    <row r="106" spans="1:10">
      <c r="A106" s="5" t="s">
        <v>572</v>
      </c>
      <c r="B106" s="6">
        <v>44817.731063854168</v>
      </c>
      <c r="C106" s="5" t="s">
        <v>143</v>
      </c>
      <c r="D106" s="11"/>
      <c r="E106" s="8"/>
      <c r="F106" s="9">
        <v>9504.2000000000007</v>
      </c>
      <c r="I106" s="7" t="s">
        <v>9</v>
      </c>
      <c r="J106" s="5" t="s">
        <v>144</v>
      </c>
    </row>
    <row r="107" spans="1:10">
      <c r="A107" s="5" t="s">
        <v>572</v>
      </c>
      <c r="B107" s="6">
        <v>44817.731063854168</v>
      </c>
      <c r="C107" s="5" t="s">
        <v>143</v>
      </c>
      <c r="D107" s="11"/>
      <c r="E107" s="8"/>
      <c r="F107" s="9">
        <v>3882.6</v>
      </c>
      <c r="I107" s="7" t="s">
        <v>9</v>
      </c>
      <c r="J107" s="8" t="s">
        <v>145</v>
      </c>
    </row>
    <row r="108" spans="1:10">
      <c r="A108" s="10" t="s">
        <v>15</v>
      </c>
      <c r="B108" s="3"/>
      <c r="C108" s="3"/>
      <c r="D108" s="16">
        <f>6914+6472.8</f>
        <v>13386.8</v>
      </c>
      <c r="E108" s="8"/>
      <c r="F108" s="14">
        <f>SUM(F104:G107)</f>
        <v>13386.800000000001</v>
      </c>
      <c r="H108" s="9"/>
      <c r="I108" s="5"/>
      <c r="J108" s="5"/>
    </row>
    <row r="109" spans="1:10">
      <c r="A109" s="12" t="s">
        <v>16</v>
      </c>
      <c r="B109" s="12" t="s">
        <v>17</v>
      </c>
      <c r="C109" s="12" t="s">
        <v>18</v>
      </c>
      <c r="D109" s="11"/>
      <c r="E109" s="8"/>
      <c r="H109" s="9"/>
      <c r="I109" s="5"/>
      <c r="J109" s="5"/>
    </row>
    <row r="110" spans="1:10" ht="15.75">
      <c r="D110" s="21">
        <v>111808418</v>
      </c>
    </row>
    <row r="111" spans="1:10" ht="15.75">
      <c r="D111" s="21">
        <v>111810141</v>
      </c>
    </row>
    <row r="113" spans="1:10">
      <c r="A113" s="1" t="s">
        <v>0</v>
      </c>
      <c r="B113" s="2"/>
      <c r="C113" s="2"/>
      <c r="D113" s="2"/>
      <c r="E113" s="2"/>
      <c r="F113" s="2"/>
      <c r="G113" s="2"/>
      <c r="H113" s="2"/>
      <c r="I113" s="2"/>
      <c r="J113" s="2"/>
    </row>
    <row r="114" spans="1:10">
      <c r="A114" s="3" t="s">
        <v>573</v>
      </c>
      <c r="B114" s="2"/>
      <c r="C114" s="2"/>
      <c r="D114" s="2"/>
      <c r="E114" s="2"/>
      <c r="F114" s="2"/>
      <c r="G114" s="2"/>
      <c r="H114" s="2"/>
      <c r="I114" s="2"/>
      <c r="J114" s="2"/>
    </row>
    <row r="115" spans="1:10">
      <c r="A115" s="103" t="s">
        <v>0</v>
      </c>
      <c r="B115" s="103" t="s">
        <v>2</v>
      </c>
      <c r="C115" s="103" t="s">
        <v>3</v>
      </c>
      <c r="D115" s="103" t="s">
        <v>4</v>
      </c>
      <c r="E115" s="103" t="s">
        <v>5</v>
      </c>
      <c r="F115" s="105" t="s">
        <v>6</v>
      </c>
      <c r="G115" s="106"/>
      <c r="H115" s="107"/>
      <c r="I115" s="103" t="s">
        <v>7</v>
      </c>
      <c r="J115" s="103" t="s">
        <v>8</v>
      </c>
    </row>
    <row r="116" spans="1:10">
      <c r="A116" s="104"/>
      <c r="B116" s="104"/>
      <c r="C116" s="104"/>
      <c r="D116" s="104"/>
      <c r="E116" s="104"/>
      <c r="F116" s="46" t="s">
        <v>9</v>
      </c>
      <c r="G116" s="46" t="s">
        <v>10</v>
      </c>
      <c r="H116" s="46" t="s">
        <v>11</v>
      </c>
      <c r="I116" s="104"/>
      <c r="J116" s="104"/>
    </row>
    <row r="117" spans="1:10">
      <c r="A117" s="5" t="s">
        <v>603</v>
      </c>
      <c r="B117" s="6">
        <v>44818.870707604168</v>
      </c>
      <c r="C117" s="5" t="s">
        <v>143</v>
      </c>
      <c r="D117" s="11"/>
      <c r="E117" s="8"/>
      <c r="F117" s="9">
        <v>18566.900000000001</v>
      </c>
      <c r="I117" s="7" t="s">
        <v>9</v>
      </c>
      <c r="J117" s="5" t="s">
        <v>144</v>
      </c>
    </row>
    <row r="118" spans="1:10">
      <c r="A118" s="5" t="s">
        <v>603</v>
      </c>
      <c r="B118" s="6">
        <v>44818.870707604168</v>
      </c>
      <c r="C118" s="5" t="s">
        <v>143</v>
      </c>
      <c r="D118" s="11"/>
      <c r="E118" s="8"/>
      <c r="F118" s="9">
        <v>4188.8</v>
      </c>
      <c r="I118" s="7" t="s">
        <v>9</v>
      </c>
      <c r="J118" s="8" t="s">
        <v>145</v>
      </c>
    </row>
    <row r="119" spans="1:10">
      <c r="A119" s="10" t="s">
        <v>15</v>
      </c>
      <c r="B119" s="3"/>
      <c r="C119" s="3"/>
      <c r="D119" s="11"/>
      <c r="E119" s="8"/>
      <c r="F119" s="33">
        <f>SUM(F117:G118)</f>
        <v>22755.7</v>
      </c>
      <c r="H119" s="9"/>
      <c r="I119" s="7"/>
      <c r="J119" s="5"/>
    </row>
    <row r="120" spans="1:10" ht="15.75">
      <c r="A120" s="12" t="s">
        <v>16</v>
      </c>
      <c r="B120" s="12" t="s">
        <v>17</v>
      </c>
      <c r="C120" s="12" t="s">
        <v>18</v>
      </c>
      <c r="D120" s="21">
        <v>111822162</v>
      </c>
      <c r="E120" s="8"/>
      <c r="H120" s="9"/>
      <c r="I120" s="7"/>
      <c r="J120" s="5"/>
    </row>
    <row r="123" spans="1:10">
      <c r="A123" s="1" t="s">
        <v>0</v>
      </c>
      <c r="B123" s="2"/>
      <c r="C123" s="2"/>
      <c r="D123" s="2"/>
      <c r="E123" s="2"/>
      <c r="F123" s="2"/>
      <c r="G123" s="2"/>
      <c r="H123" s="2"/>
      <c r="I123" s="2"/>
      <c r="J123" s="2"/>
    </row>
    <row r="124" spans="1:10">
      <c r="A124" s="3" t="s">
        <v>606</v>
      </c>
      <c r="B124" s="2"/>
      <c r="C124" s="2"/>
      <c r="D124" s="2"/>
      <c r="E124" s="2"/>
      <c r="F124" s="2"/>
      <c r="G124" s="2"/>
      <c r="H124" s="2"/>
      <c r="I124" s="2"/>
      <c r="J124" s="2"/>
    </row>
    <row r="125" spans="1:10">
      <c r="A125" s="103" t="s">
        <v>0</v>
      </c>
      <c r="B125" s="103" t="s">
        <v>2</v>
      </c>
      <c r="C125" s="103" t="s">
        <v>3</v>
      </c>
      <c r="D125" s="103" t="s">
        <v>4</v>
      </c>
      <c r="E125" s="103" t="s">
        <v>5</v>
      </c>
      <c r="F125" s="105" t="s">
        <v>6</v>
      </c>
      <c r="G125" s="106"/>
      <c r="H125" s="107"/>
      <c r="I125" s="103" t="s">
        <v>7</v>
      </c>
      <c r="J125" s="103" t="s">
        <v>8</v>
      </c>
    </row>
    <row r="126" spans="1:10">
      <c r="A126" s="104"/>
      <c r="B126" s="104"/>
      <c r="C126" s="104"/>
      <c r="D126" s="104"/>
      <c r="E126" s="104"/>
      <c r="F126" s="46" t="s">
        <v>9</v>
      </c>
      <c r="G126" s="46" t="s">
        <v>10</v>
      </c>
      <c r="H126" s="46" t="s">
        <v>11</v>
      </c>
      <c r="I126" s="104"/>
      <c r="J126" s="104"/>
    </row>
    <row r="127" spans="1:10">
      <c r="A127" s="5" t="s">
        <v>638</v>
      </c>
      <c r="B127" s="6">
        <v>44819.725030300928</v>
      </c>
      <c r="C127" s="5" t="s">
        <v>143</v>
      </c>
      <c r="D127" s="11"/>
      <c r="E127" s="8"/>
      <c r="F127" s="9">
        <v>6621.2</v>
      </c>
      <c r="I127" s="7" t="s">
        <v>9</v>
      </c>
      <c r="J127" s="5" t="s">
        <v>144</v>
      </c>
    </row>
    <row r="128" spans="1:10">
      <c r="A128" s="5" t="s">
        <v>638</v>
      </c>
      <c r="B128" s="6">
        <v>44819.725030300928</v>
      </c>
      <c r="C128" s="5" t="s">
        <v>143</v>
      </c>
      <c r="D128" s="11"/>
      <c r="E128" s="8"/>
      <c r="F128" s="9">
        <v>3277.9</v>
      </c>
      <c r="I128" s="7" t="s">
        <v>9</v>
      </c>
      <c r="J128" s="8" t="s">
        <v>145</v>
      </c>
    </row>
    <row r="129" spans="1:10">
      <c r="A129" s="10" t="s">
        <v>15</v>
      </c>
      <c r="B129" s="3"/>
      <c r="C129" s="3"/>
      <c r="D129" s="11"/>
      <c r="E129" s="8"/>
      <c r="F129" s="33">
        <f>SUM(F127:G128)</f>
        <v>9899.1</v>
      </c>
      <c r="H129" s="9"/>
      <c r="I129" s="7"/>
      <c r="J129" s="8"/>
    </row>
    <row r="130" spans="1:10" ht="15.75">
      <c r="A130" s="12" t="s">
        <v>16</v>
      </c>
      <c r="B130" s="12" t="s">
        <v>17</v>
      </c>
      <c r="C130" s="12" t="s">
        <v>18</v>
      </c>
      <c r="D130" s="21">
        <v>111833675</v>
      </c>
      <c r="E130" s="8"/>
      <c r="H130" s="9"/>
      <c r="I130" s="7"/>
      <c r="J130" s="8"/>
    </row>
    <row r="133" spans="1:10">
      <c r="A133" s="1" t="s">
        <v>0</v>
      </c>
      <c r="B133" s="2"/>
      <c r="C133" s="2"/>
      <c r="D133" s="2"/>
      <c r="E133" s="2"/>
      <c r="F133" s="2"/>
      <c r="G133" s="2"/>
      <c r="H133" s="2"/>
      <c r="I133" s="2"/>
      <c r="J133" s="2"/>
    </row>
    <row r="134" spans="1:10">
      <c r="A134" s="3" t="s">
        <v>650</v>
      </c>
      <c r="B134" s="2"/>
      <c r="C134" s="2"/>
      <c r="D134" s="2"/>
      <c r="E134" s="2"/>
      <c r="F134" s="2"/>
      <c r="G134" s="2"/>
      <c r="H134" s="2"/>
      <c r="I134" s="2"/>
      <c r="J134" s="2"/>
    </row>
    <row r="135" spans="1:10">
      <c r="A135" s="103" t="s">
        <v>0</v>
      </c>
      <c r="B135" s="103" t="s">
        <v>2</v>
      </c>
      <c r="C135" s="103" t="s">
        <v>3</v>
      </c>
      <c r="D135" s="103" t="s">
        <v>4</v>
      </c>
      <c r="E135" s="103" t="s">
        <v>5</v>
      </c>
      <c r="F135" s="105" t="s">
        <v>6</v>
      </c>
      <c r="G135" s="106"/>
      <c r="H135" s="107"/>
      <c r="I135" s="103" t="s">
        <v>7</v>
      </c>
      <c r="J135" s="103" t="s">
        <v>8</v>
      </c>
    </row>
    <row r="136" spans="1:10">
      <c r="A136" s="104"/>
      <c r="B136" s="104"/>
      <c r="C136" s="104"/>
      <c r="D136" s="104"/>
      <c r="E136" s="104"/>
      <c r="F136" s="46" t="s">
        <v>9</v>
      </c>
      <c r="G136" s="46" t="s">
        <v>10</v>
      </c>
      <c r="H136" s="46" t="s">
        <v>11</v>
      </c>
      <c r="I136" s="104"/>
      <c r="J136" s="104"/>
    </row>
    <row r="137" spans="1:10">
      <c r="A137" s="5" t="s">
        <v>703</v>
      </c>
      <c r="B137" s="6">
        <v>44820.763813275466</v>
      </c>
      <c r="C137" s="5" t="s">
        <v>143</v>
      </c>
      <c r="D137" s="13">
        <v>45172893692</v>
      </c>
      <c r="E137" s="8" t="s">
        <v>395</v>
      </c>
      <c r="H137" s="9">
        <v>7396.25</v>
      </c>
      <c r="I137" s="5" t="s">
        <v>22</v>
      </c>
      <c r="J137" s="5" t="s">
        <v>144</v>
      </c>
    </row>
    <row r="138" spans="1:10">
      <c r="A138" s="5" t="s">
        <v>703</v>
      </c>
      <c r="B138" s="6">
        <v>44820.763813275466</v>
      </c>
      <c r="C138" s="5" t="s">
        <v>143</v>
      </c>
      <c r="D138" s="11"/>
      <c r="E138" s="8"/>
      <c r="F138" s="9">
        <v>12373.8</v>
      </c>
      <c r="I138" s="7" t="s">
        <v>9</v>
      </c>
      <c r="J138" s="5" t="s">
        <v>144</v>
      </c>
    </row>
    <row r="139" spans="1:10">
      <c r="A139" s="5" t="s">
        <v>703</v>
      </c>
      <c r="B139" s="6">
        <v>44820.763813275466</v>
      </c>
      <c r="C139" s="5" t="s">
        <v>143</v>
      </c>
      <c r="D139" s="11"/>
      <c r="E139" s="8"/>
      <c r="F139" s="9">
        <v>3831.3</v>
      </c>
      <c r="I139" s="7" t="s">
        <v>9</v>
      </c>
      <c r="J139" s="8" t="s">
        <v>145</v>
      </c>
    </row>
    <row r="140" spans="1:10">
      <c r="A140" s="10" t="s">
        <v>15</v>
      </c>
      <c r="B140" s="3"/>
      <c r="C140" s="3"/>
      <c r="D140" s="11"/>
      <c r="E140" s="8"/>
      <c r="F140" s="14">
        <f>SUM(F137:G139)</f>
        <v>16205.099999999999</v>
      </c>
      <c r="H140" s="9"/>
      <c r="I140" s="7"/>
      <c r="J140" s="8"/>
    </row>
    <row r="141" spans="1:10" ht="15.75">
      <c r="A141" s="12" t="s">
        <v>16</v>
      </c>
      <c r="B141" s="12" t="s">
        <v>17</v>
      </c>
      <c r="C141" s="12" t="s">
        <v>18</v>
      </c>
      <c r="D141" s="21">
        <v>111841902</v>
      </c>
      <c r="E141" s="8"/>
      <c r="H141" s="9"/>
      <c r="I141" s="7"/>
      <c r="J141" s="8"/>
    </row>
    <row r="144" spans="1:10">
      <c r="A144" s="1" t="s">
        <v>0</v>
      </c>
      <c r="B144" s="2"/>
      <c r="C144" s="2"/>
      <c r="D144" s="2"/>
      <c r="E144" s="2"/>
      <c r="F144" s="2"/>
      <c r="G144" s="2"/>
      <c r="H144" s="2"/>
      <c r="I144" s="2"/>
      <c r="J144" s="2"/>
    </row>
    <row r="145" spans="1:10">
      <c r="A145" s="3" t="s">
        <v>645</v>
      </c>
      <c r="B145" s="2"/>
      <c r="C145" s="2"/>
      <c r="D145" s="2"/>
      <c r="E145" s="2"/>
      <c r="F145" s="2"/>
      <c r="G145" s="2"/>
      <c r="H145" s="2"/>
      <c r="I145" s="2"/>
      <c r="J145" s="2"/>
    </row>
    <row r="146" spans="1:10">
      <c r="A146" s="103" t="s">
        <v>0</v>
      </c>
      <c r="B146" s="103" t="s">
        <v>2</v>
      </c>
      <c r="C146" s="103" t="s">
        <v>3</v>
      </c>
      <c r="D146" s="103" t="s">
        <v>4</v>
      </c>
      <c r="E146" s="103" t="s">
        <v>5</v>
      </c>
      <c r="F146" s="105" t="s">
        <v>6</v>
      </c>
      <c r="G146" s="106"/>
      <c r="H146" s="107"/>
      <c r="I146" s="103" t="s">
        <v>7</v>
      </c>
      <c r="J146" s="103" t="s">
        <v>8</v>
      </c>
    </row>
    <row r="147" spans="1:10">
      <c r="A147" s="104"/>
      <c r="B147" s="104"/>
      <c r="C147" s="104"/>
      <c r="D147" s="104"/>
      <c r="E147" s="104"/>
      <c r="F147" s="46" t="s">
        <v>9</v>
      </c>
      <c r="G147" s="46" t="s">
        <v>10</v>
      </c>
      <c r="H147" s="46" t="s">
        <v>11</v>
      </c>
      <c r="I147" s="104"/>
      <c r="J147" s="104"/>
    </row>
    <row r="148" spans="1:10">
      <c r="A148" s="19" t="s">
        <v>241</v>
      </c>
      <c r="B148" s="37"/>
      <c r="C148" s="56"/>
      <c r="D148" s="11"/>
      <c r="E148" s="8"/>
      <c r="F148" s="9"/>
      <c r="I148" s="7"/>
      <c r="J148" s="8"/>
    </row>
    <row r="149" spans="1:10">
      <c r="A149" s="10" t="s">
        <v>15</v>
      </c>
      <c r="B149" s="3"/>
      <c r="C149" s="3"/>
      <c r="D149" s="11"/>
      <c r="E149" s="8"/>
      <c r="H149" s="9"/>
      <c r="I149" s="5"/>
      <c r="J149" s="5"/>
    </row>
    <row r="150" spans="1:10">
      <c r="A150" s="12" t="s">
        <v>16</v>
      </c>
      <c r="B150" s="12" t="s">
        <v>17</v>
      </c>
      <c r="C150" s="12" t="s">
        <v>18</v>
      </c>
      <c r="D150" s="11"/>
      <c r="E150" s="8"/>
      <c r="H150" s="9"/>
      <c r="I150" s="5"/>
      <c r="J150" s="5"/>
    </row>
    <row r="153" spans="1:10">
      <c r="A153" s="1" t="s">
        <v>0</v>
      </c>
      <c r="B153" s="2"/>
      <c r="C153" s="2"/>
      <c r="D153" s="2"/>
      <c r="E153" s="2"/>
      <c r="F153" s="2"/>
      <c r="G153" s="2"/>
      <c r="H153" s="2"/>
      <c r="I153" s="2"/>
      <c r="J153" s="2"/>
    </row>
    <row r="154" spans="1:10">
      <c r="A154" s="3" t="s">
        <v>708</v>
      </c>
      <c r="B154" s="2"/>
      <c r="C154" s="2"/>
      <c r="D154" s="2"/>
      <c r="E154" s="2"/>
      <c r="F154" s="2"/>
      <c r="G154" s="2"/>
      <c r="H154" s="2"/>
      <c r="I154" s="2"/>
      <c r="J154" s="2"/>
    </row>
    <row r="155" spans="1:10">
      <c r="A155" s="103" t="s">
        <v>0</v>
      </c>
      <c r="B155" s="103" t="s">
        <v>2</v>
      </c>
      <c r="C155" s="103" t="s">
        <v>3</v>
      </c>
      <c r="D155" s="103" t="s">
        <v>4</v>
      </c>
      <c r="E155" s="103" t="s">
        <v>5</v>
      </c>
      <c r="F155" s="105" t="s">
        <v>6</v>
      </c>
      <c r="G155" s="106"/>
      <c r="H155" s="107"/>
      <c r="I155" s="103" t="s">
        <v>7</v>
      </c>
      <c r="J155" s="103" t="s">
        <v>8</v>
      </c>
    </row>
    <row r="156" spans="1:10">
      <c r="A156" s="104"/>
      <c r="B156" s="104"/>
      <c r="C156" s="104"/>
      <c r="D156" s="104"/>
      <c r="E156" s="104"/>
      <c r="F156" s="46" t="s">
        <v>9</v>
      </c>
      <c r="G156" s="46" t="s">
        <v>10</v>
      </c>
      <c r="H156" s="46" t="s">
        <v>11</v>
      </c>
      <c r="I156" s="104"/>
      <c r="J156" s="104"/>
    </row>
    <row r="157" spans="1:10">
      <c r="A157" s="5" t="s">
        <v>739</v>
      </c>
      <c r="B157" s="6">
        <v>44823.726687326387</v>
      </c>
      <c r="C157" s="5" t="s">
        <v>143</v>
      </c>
      <c r="D157" s="11"/>
      <c r="E157" s="8"/>
      <c r="F157" s="9">
        <v>2849.8</v>
      </c>
      <c r="I157" s="7" t="s">
        <v>9</v>
      </c>
      <c r="J157" s="8" t="s">
        <v>346</v>
      </c>
    </row>
    <row r="158" spans="1:10">
      <c r="A158" s="5" t="s">
        <v>739</v>
      </c>
      <c r="B158" s="6">
        <v>44823.726687326387</v>
      </c>
      <c r="C158" s="5" t="s">
        <v>143</v>
      </c>
      <c r="D158" s="11"/>
      <c r="E158" s="8"/>
      <c r="F158" s="9">
        <v>21172.3</v>
      </c>
      <c r="I158" s="7" t="s">
        <v>9</v>
      </c>
      <c r="J158" s="5" t="s">
        <v>144</v>
      </c>
    </row>
    <row r="159" spans="1:10">
      <c r="A159" s="5" t="s">
        <v>739</v>
      </c>
      <c r="B159" s="6">
        <v>44823.726687326387</v>
      </c>
      <c r="C159" s="5" t="s">
        <v>143</v>
      </c>
      <c r="D159" s="11"/>
      <c r="E159" s="8"/>
      <c r="F159" s="9">
        <v>44662.8</v>
      </c>
      <c r="I159" s="7" t="s">
        <v>9</v>
      </c>
      <c r="J159" s="8" t="s">
        <v>145</v>
      </c>
    </row>
    <row r="160" spans="1:10">
      <c r="A160" s="10" t="s">
        <v>15</v>
      </c>
      <c r="B160" s="3"/>
      <c r="C160" s="3"/>
      <c r="D160" s="11"/>
      <c r="E160" s="8"/>
      <c r="F160" s="33">
        <f>SUM(F157:G159)</f>
        <v>68684.899999999994</v>
      </c>
      <c r="H160" s="9"/>
      <c r="I160" s="7"/>
      <c r="J160" s="5"/>
    </row>
    <row r="161" spans="1:10" ht="15.75">
      <c r="A161" s="12" t="s">
        <v>16</v>
      </c>
      <c r="B161" s="12" t="s">
        <v>17</v>
      </c>
      <c r="C161" s="12" t="s">
        <v>18</v>
      </c>
      <c r="D161" s="21">
        <v>111848940</v>
      </c>
      <c r="E161" s="8"/>
      <c r="H161" s="9"/>
      <c r="I161" s="7"/>
      <c r="J161" s="5"/>
    </row>
    <row r="164" spans="1:10">
      <c r="A164" s="1" t="s">
        <v>0</v>
      </c>
      <c r="B164" s="2"/>
      <c r="C164" s="2"/>
      <c r="D164" s="2"/>
      <c r="E164" s="2"/>
      <c r="F164" s="2"/>
      <c r="G164" s="2"/>
      <c r="H164" s="2"/>
      <c r="I164" s="2"/>
      <c r="J164" s="2"/>
    </row>
    <row r="165" spans="1:10">
      <c r="A165" s="3" t="s">
        <v>746</v>
      </c>
      <c r="B165" s="2"/>
      <c r="C165" s="2"/>
      <c r="D165" s="2"/>
      <c r="E165" s="2"/>
      <c r="F165" s="2"/>
      <c r="G165" s="2"/>
      <c r="H165" s="2"/>
      <c r="I165" s="2"/>
      <c r="J165" s="2"/>
    </row>
    <row r="166" spans="1:10">
      <c r="A166" s="103" t="s">
        <v>0</v>
      </c>
      <c r="B166" s="103" t="s">
        <v>2</v>
      </c>
      <c r="C166" s="103" t="s">
        <v>3</v>
      </c>
      <c r="D166" s="103" t="s">
        <v>4</v>
      </c>
      <c r="E166" s="103" t="s">
        <v>5</v>
      </c>
      <c r="F166" s="105" t="s">
        <v>6</v>
      </c>
      <c r="G166" s="106"/>
      <c r="H166" s="107"/>
      <c r="I166" s="103" t="s">
        <v>7</v>
      </c>
      <c r="J166" s="103" t="s">
        <v>8</v>
      </c>
    </row>
    <row r="167" spans="1:10">
      <c r="A167" s="104"/>
      <c r="B167" s="104"/>
      <c r="C167" s="104"/>
      <c r="D167" s="104"/>
      <c r="E167" s="104"/>
      <c r="F167" s="46" t="s">
        <v>9</v>
      </c>
      <c r="G167" s="46" t="s">
        <v>10</v>
      </c>
      <c r="H167" s="46" t="s">
        <v>11</v>
      </c>
      <c r="I167" s="104"/>
      <c r="J167" s="104"/>
    </row>
    <row r="168" spans="1:10">
      <c r="A168" s="5" t="s">
        <v>779</v>
      </c>
      <c r="B168" s="6">
        <v>44824.766799039353</v>
      </c>
      <c r="C168" s="5" t="s">
        <v>143</v>
      </c>
      <c r="D168" s="11"/>
      <c r="E168" s="8"/>
      <c r="F168" s="9">
        <v>828.5</v>
      </c>
      <c r="I168" s="7" t="s">
        <v>9</v>
      </c>
      <c r="J168" s="8" t="s">
        <v>346</v>
      </c>
    </row>
    <row r="169" spans="1:10">
      <c r="A169" s="5" t="s">
        <v>779</v>
      </c>
      <c r="B169" s="6">
        <v>44824.766799039353</v>
      </c>
      <c r="C169" s="5" t="s">
        <v>143</v>
      </c>
      <c r="D169" s="11"/>
      <c r="E169" s="8"/>
      <c r="F169" s="9">
        <v>11388.8</v>
      </c>
      <c r="I169" s="7" t="s">
        <v>9</v>
      </c>
      <c r="J169" s="5" t="s">
        <v>144</v>
      </c>
    </row>
    <row r="170" spans="1:10">
      <c r="A170" s="10" t="s">
        <v>15</v>
      </c>
      <c r="B170" s="3"/>
      <c r="C170" s="3"/>
      <c r="D170" s="11"/>
      <c r="E170" s="8"/>
      <c r="F170" s="14">
        <f>SUM(F168:G169)</f>
        <v>12217.3</v>
      </c>
      <c r="H170" s="9"/>
      <c r="I170" s="7"/>
      <c r="J170" s="5"/>
    </row>
    <row r="171" spans="1:10" ht="15.75">
      <c r="A171" s="12" t="s">
        <v>16</v>
      </c>
      <c r="B171" s="12" t="s">
        <v>17</v>
      </c>
      <c r="C171" s="12" t="s">
        <v>18</v>
      </c>
      <c r="D171" s="21">
        <v>111856772</v>
      </c>
      <c r="E171" s="8"/>
      <c r="H171" s="9"/>
      <c r="I171" s="7"/>
      <c r="J171" s="5"/>
    </row>
    <row r="174" spans="1:10">
      <c r="A174" s="1" t="s">
        <v>0</v>
      </c>
      <c r="B174" s="2"/>
      <c r="C174" s="2"/>
      <c r="D174" s="2"/>
      <c r="E174" s="2"/>
      <c r="F174" s="2"/>
      <c r="G174" s="2"/>
      <c r="H174" s="2"/>
      <c r="I174" s="2"/>
      <c r="J174" s="2"/>
    </row>
    <row r="175" spans="1:10">
      <c r="A175" s="3" t="s">
        <v>784</v>
      </c>
      <c r="B175" s="2"/>
      <c r="C175" s="2"/>
      <c r="D175" s="2"/>
      <c r="E175" s="2"/>
      <c r="F175" s="2"/>
      <c r="G175" s="2"/>
      <c r="H175" s="2"/>
      <c r="I175" s="2"/>
      <c r="J175" s="2"/>
    </row>
    <row r="176" spans="1:10">
      <c r="A176" s="103" t="s">
        <v>0</v>
      </c>
      <c r="B176" s="103" t="s">
        <v>2</v>
      </c>
      <c r="C176" s="103" t="s">
        <v>3</v>
      </c>
      <c r="D176" s="103" t="s">
        <v>4</v>
      </c>
      <c r="E176" s="103" t="s">
        <v>5</v>
      </c>
      <c r="F176" s="105" t="s">
        <v>6</v>
      </c>
      <c r="G176" s="106"/>
      <c r="H176" s="107"/>
      <c r="I176" s="103" t="s">
        <v>7</v>
      </c>
      <c r="J176" s="103" t="s">
        <v>8</v>
      </c>
    </row>
    <row r="177" spans="1:10">
      <c r="A177" s="104"/>
      <c r="B177" s="104"/>
      <c r="C177" s="104"/>
      <c r="D177" s="104"/>
      <c r="E177" s="104"/>
      <c r="F177" s="46" t="s">
        <v>9</v>
      </c>
      <c r="G177" s="46" t="s">
        <v>10</v>
      </c>
      <c r="H177" s="46" t="s">
        <v>11</v>
      </c>
      <c r="I177" s="104"/>
      <c r="J177" s="104"/>
    </row>
    <row r="178" spans="1:10">
      <c r="A178" s="5" t="s">
        <v>814</v>
      </c>
      <c r="B178" s="6">
        <v>44825.724831203705</v>
      </c>
      <c r="C178" s="5" t="s">
        <v>143</v>
      </c>
      <c r="D178" s="11"/>
      <c r="E178" s="8"/>
      <c r="F178" s="9">
        <v>6601.7</v>
      </c>
      <c r="I178" s="7" t="s">
        <v>9</v>
      </c>
      <c r="J178" s="5" t="s">
        <v>144</v>
      </c>
    </row>
    <row r="179" spans="1:10">
      <c r="A179" s="5" t="s">
        <v>814</v>
      </c>
      <c r="B179" s="6">
        <v>44825.724831203705</v>
      </c>
      <c r="C179" s="5" t="s">
        <v>143</v>
      </c>
      <c r="D179" s="11"/>
      <c r="E179" s="8"/>
      <c r="F179" s="9">
        <v>6575</v>
      </c>
      <c r="I179" s="7" t="s">
        <v>9</v>
      </c>
      <c r="J179" s="8" t="s">
        <v>145</v>
      </c>
    </row>
    <row r="180" spans="1:10">
      <c r="A180" s="10" t="s">
        <v>15</v>
      </c>
      <c r="B180" s="3"/>
      <c r="C180" s="3"/>
      <c r="D180" s="11"/>
      <c r="E180" s="8"/>
      <c r="F180" s="33">
        <f>SUM(F178:G179)</f>
        <v>13176.7</v>
      </c>
      <c r="H180" s="9"/>
      <c r="I180" s="7"/>
      <c r="J180" s="5"/>
    </row>
    <row r="181" spans="1:10" ht="15.75">
      <c r="A181" s="12" t="s">
        <v>16</v>
      </c>
      <c r="B181" s="12" t="s">
        <v>17</v>
      </c>
      <c r="C181" s="12" t="s">
        <v>18</v>
      </c>
      <c r="D181" s="21">
        <v>111858353</v>
      </c>
      <c r="E181" s="8"/>
      <c r="H181" s="9"/>
      <c r="I181" s="7"/>
      <c r="J181" s="5"/>
    </row>
    <row r="184" spans="1:10">
      <c r="A184" s="1" t="s">
        <v>0</v>
      </c>
      <c r="B184" s="2"/>
      <c r="C184" s="2"/>
      <c r="D184" s="2"/>
      <c r="E184" s="2"/>
      <c r="F184" s="2"/>
      <c r="G184" s="2"/>
      <c r="H184" s="2"/>
      <c r="I184" s="2"/>
      <c r="J184" s="2"/>
    </row>
    <row r="185" spans="1:10">
      <c r="A185" s="3" t="s">
        <v>817</v>
      </c>
      <c r="B185" s="2"/>
      <c r="C185" s="2"/>
      <c r="D185" s="2"/>
      <c r="E185" s="2"/>
      <c r="F185" s="2"/>
      <c r="G185" s="2"/>
      <c r="H185" s="2"/>
      <c r="I185" s="2"/>
      <c r="J185" s="2"/>
    </row>
    <row r="186" spans="1:10">
      <c r="A186" s="103" t="s">
        <v>0</v>
      </c>
      <c r="B186" s="103" t="s">
        <v>2</v>
      </c>
      <c r="C186" s="103" t="s">
        <v>3</v>
      </c>
      <c r="D186" s="103" t="s">
        <v>4</v>
      </c>
      <c r="E186" s="103" t="s">
        <v>5</v>
      </c>
      <c r="F186" s="105" t="s">
        <v>6</v>
      </c>
      <c r="G186" s="106"/>
      <c r="H186" s="107"/>
      <c r="I186" s="103" t="s">
        <v>7</v>
      </c>
      <c r="J186" s="103" t="s">
        <v>8</v>
      </c>
    </row>
    <row r="187" spans="1:10">
      <c r="A187" s="104"/>
      <c r="B187" s="104"/>
      <c r="C187" s="104"/>
      <c r="D187" s="104"/>
      <c r="E187" s="104"/>
      <c r="F187" s="46" t="s">
        <v>9</v>
      </c>
      <c r="G187" s="46" t="s">
        <v>10</v>
      </c>
      <c r="H187" s="46" t="s">
        <v>11</v>
      </c>
      <c r="I187" s="104"/>
      <c r="J187" s="104"/>
    </row>
    <row r="188" spans="1:10">
      <c r="A188" s="5" t="s">
        <v>848</v>
      </c>
      <c r="B188" s="6">
        <v>44826.716309467593</v>
      </c>
      <c r="C188" s="5" t="s">
        <v>143</v>
      </c>
      <c r="D188" s="11"/>
      <c r="E188" s="8"/>
      <c r="F188" s="9">
        <v>3630.2</v>
      </c>
      <c r="I188" s="7" t="s">
        <v>9</v>
      </c>
      <c r="J188" s="8" t="s">
        <v>346</v>
      </c>
    </row>
    <row r="189" spans="1:10">
      <c r="A189" s="5" t="s">
        <v>848</v>
      </c>
      <c r="B189" s="6">
        <v>44826.716309467593</v>
      </c>
      <c r="C189" s="5" t="s">
        <v>143</v>
      </c>
      <c r="D189" s="11"/>
      <c r="E189" s="8"/>
      <c r="F189" s="9">
        <v>8639.6</v>
      </c>
      <c r="I189" s="7" t="s">
        <v>9</v>
      </c>
      <c r="J189" s="5" t="s">
        <v>144</v>
      </c>
    </row>
    <row r="190" spans="1:10">
      <c r="A190" s="10" t="s">
        <v>15</v>
      </c>
      <c r="B190" s="3"/>
      <c r="C190" s="3"/>
      <c r="D190" s="11"/>
      <c r="E190" s="8"/>
      <c r="F190" s="14">
        <f>SUM(F188:G189)</f>
        <v>12269.8</v>
      </c>
      <c r="H190" s="9"/>
      <c r="I190" s="7"/>
      <c r="J190" s="5"/>
    </row>
    <row r="191" spans="1:10" ht="15.75">
      <c r="A191" s="12" t="s">
        <v>16</v>
      </c>
      <c r="B191" s="12" t="s">
        <v>17</v>
      </c>
      <c r="C191" s="12" t="s">
        <v>18</v>
      </c>
      <c r="D191" s="21">
        <v>111866242</v>
      </c>
      <c r="E191" s="8"/>
      <c r="H191" s="9"/>
      <c r="I191" s="7"/>
      <c r="J191" s="5"/>
    </row>
    <row r="194" spans="1:10">
      <c r="A194" s="1" t="s">
        <v>0</v>
      </c>
      <c r="B194" s="2"/>
      <c r="C194" s="2"/>
      <c r="D194" s="2"/>
      <c r="E194" s="2"/>
      <c r="F194" s="2"/>
      <c r="G194" s="2"/>
      <c r="H194" s="2"/>
      <c r="I194" s="2"/>
      <c r="J194" s="2"/>
    </row>
    <row r="195" spans="1:10">
      <c r="A195" s="3" t="s">
        <v>853</v>
      </c>
      <c r="B195" s="2"/>
      <c r="C195" s="2"/>
      <c r="D195" s="2"/>
      <c r="E195" s="2"/>
      <c r="F195" s="2"/>
      <c r="G195" s="2"/>
      <c r="H195" s="2"/>
      <c r="I195" s="2"/>
      <c r="J195" s="2"/>
    </row>
    <row r="196" spans="1:10">
      <c r="A196" s="103" t="s">
        <v>0</v>
      </c>
      <c r="B196" s="103" t="s">
        <v>2</v>
      </c>
      <c r="C196" s="103" t="s">
        <v>3</v>
      </c>
      <c r="D196" s="103" t="s">
        <v>4</v>
      </c>
      <c r="E196" s="103" t="s">
        <v>5</v>
      </c>
      <c r="F196" s="105" t="s">
        <v>6</v>
      </c>
      <c r="G196" s="106"/>
      <c r="H196" s="107"/>
      <c r="I196" s="103" t="s">
        <v>7</v>
      </c>
      <c r="J196" s="103" t="s">
        <v>8</v>
      </c>
    </row>
    <row r="197" spans="1:10">
      <c r="A197" s="104"/>
      <c r="B197" s="104"/>
      <c r="C197" s="104"/>
      <c r="D197" s="104"/>
      <c r="E197" s="104"/>
      <c r="F197" s="46" t="s">
        <v>9</v>
      </c>
      <c r="G197" s="46" t="s">
        <v>10</v>
      </c>
      <c r="H197" s="46" t="s">
        <v>11</v>
      </c>
      <c r="I197" s="104"/>
      <c r="J197" s="104"/>
    </row>
    <row r="198" spans="1:10">
      <c r="A198" s="5" t="s">
        <v>907</v>
      </c>
      <c r="B198" s="6">
        <v>44827.80572005787</v>
      </c>
      <c r="C198" s="5" t="s">
        <v>143</v>
      </c>
      <c r="D198" s="13">
        <v>45112980050</v>
      </c>
      <c r="E198" s="8" t="s">
        <v>395</v>
      </c>
      <c r="H198" s="9">
        <v>1717.5</v>
      </c>
      <c r="I198" s="5" t="s">
        <v>22</v>
      </c>
      <c r="J198" s="5" t="s">
        <v>144</v>
      </c>
    </row>
    <row r="199" spans="1:10">
      <c r="A199" s="5" t="s">
        <v>907</v>
      </c>
      <c r="B199" s="6">
        <v>44827.80572005787</v>
      </c>
      <c r="C199" s="5" t="s">
        <v>143</v>
      </c>
      <c r="D199" s="11"/>
      <c r="E199" s="8"/>
      <c r="F199" s="9">
        <v>2719.2</v>
      </c>
      <c r="I199" s="7" t="s">
        <v>9</v>
      </c>
      <c r="J199" s="8" t="s">
        <v>346</v>
      </c>
    </row>
    <row r="200" spans="1:10">
      <c r="A200" s="5" t="s">
        <v>907</v>
      </c>
      <c r="B200" s="6">
        <v>44827.80572005787</v>
      </c>
      <c r="C200" s="5" t="s">
        <v>143</v>
      </c>
      <c r="D200" s="11"/>
      <c r="E200" s="8"/>
      <c r="F200" s="9">
        <v>23579.3</v>
      </c>
      <c r="I200" s="7" t="s">
        <v>9</v>
      </c>
      <c r="J200" s="5" t="s">
        <v>144</v>
      </c>
    </row>
    <row r="201" spans="1:10">
      <c r="A201" s="5" t="s">
        <v>907</v>
      </c>
      <c r="B201" s="6">
        <v>44827.80572005787</v>
      </c>
      <c r="C201" s="5" t="s">
        <v>143</v>
      </c>
      <c r="D201" s="11"/>
      <c r="E201" s="8"/>
      <c r="F201" s="9">
        <v>22936.799999999999</v>
      </c>
      <c r="I201" s="7" t="s">
        <v>9</v>
      </c>
      <c r="J201" s="8" t="s">
        <v>145</v>
      </c>
    </row>
    <row r="202" spans="1:10">
      <c r="A202" s="10" t="s">
        <v>15</v>
      </c>
      <c r="B202" s="3"/>
      <c r="C202" s="3"/>
      <c r="D202" s="11"/>
      <c r="E202" s="8"/>
      <c r="F202" s="14">
        <f>SUM(F198:G201)</f>
        <v>49235.3</v>
      </c>
      <c r="H202" s="9"/>
      <c r="I202" s="7"/>
      <c r="J202" s="5"/>
    </row>
    <row r="203" spans="1:10" ht="15.75">
      <c r="A203" s="12" t="s">
        <v>16</v>
      </c>
      <c r="B203" s="12" t="s">
        <v>17</v>
      </c>
      <c r="C203" s="12" t="s">
        <v>18</v>
      </c>
      <c r="D203" s="21">
        <v>111883202</v>
      </c>
      <c r="E203" s="8"/>
      <c r="H203" s="9"/>
      <c r="I203" s="7"/>
      <c r="J203" s="5"/>
    </row>
    <row r="206" spans="1:10">
      <c r="A206" s="1" t="s">
        <v>0</v>
      </c>
      <c r="B206" s="2"/>
      <c r="C206" s="2"/>
      <c r="D206" s="2"/>
      <c r="E206" s="2"/>
      <c r="F206" s="2"/>
      <c r="G206" s="2"/>
      <c r="H206" s="2"/>
      <c r="I206" s="2"/>
      <c r="J206" s="2"/>
    </row>
    <row r="207" spans="1:10">
      <c r="A207" s="3" t="s">
        <v>911</v>
      </c>
      <c r="B207" s="2"/>
      <c r="C207" s="2"/>
      <c r="D207" s="2"/>
      <c r="E207" s="2"/>
      <c r="F207" s="2"/>
      <c r="G207" s="2"/>
      <c r="H207" s="2"/>
      <c r="I207" s="2"/>
      <c r="J207" s="2"/>
    </row>
    <row r="208" spans="1:10">
      <c r="A208" s="103" t="s">
        <v>0</v>
      </c>
      <c r="B208" s="103" t="s">
        <v>2</v>
      </c>
      <c r="C208" s="103" t="s">
        <v>3</v>
      </c>
      <c r="D208" s="103" t="s">
        <v>4</v>
      </c>
      <c r="E208" s="103" t="s">
        <v>5</v>
      </c>
      <c r="F208" s="105" t="s">
        <v>6</v>
      </c>
      <c r="G208" s="106"/>
      <c r="H208" s="107"/>
      <c r="I208" s="103" t="s">
        <v>7</v>
      </c>
      <c r="J208" s="103" t="s">
        <v>8</v>
      </c>
    </row>
    <row r="209" spans="1:10">
      <c r="A209" s="104"/>
      <c r="B209" s="104"/>
      <c r="C209" s="104"/>
      <c r="D209" s="104"/>
      <c r="E209" s="104"/>
      <c r="F209" s="46" t="s">
        <v>9</v>
      </c>
      <c r="G209" s="46" t="s">
        <v>10</v>
      </c>
      <c r="H209" s="46" t="s">
        <v>11</v>
      </c>
      <c r="I209" s="104"/>
      <c r="J209" s="104"/>
    </row>
    <row r="210" spans="1:10">
      <c r="A210" s="5" t="s">
        <v>947</v>
      </c>
      <c r="B210" s="6">
        <v>44830.715925868055</v>
      </c>
      <c r="C210" s="5" t="s">
        <v>143</v>
      </c>
      <c r="D210" s="11"/>
      <c r="E210" s="8"/>
      <c r="F210" s="9">
        <v>8599</v>
      </c>
      <c r="I210" s="7" t="s">
        <v>9</v>
      </c>
      <c r="J210" s="8" t="s">
        <v>346</v>
      </c>
    </row>
    <row r="211" spans="1:10">
      <c r="A211" s="5" t="s">
        <v>947</v>
      </c>
      <c r="B211" s="6">
        <v>44830.715925868055</v>
      </c>
      <c r="C211" s="5" t="s">
        <v>143</v>
      </c>
      <c r="D211" s="11"/>
      <c r="E211" s="8"/>
      <c r="F211" s="9">
        <v>18285.2</v>
      </c>
      <c r="I211" s="7" t="s">
        <v>9</v>
      </c>
      <c r="J211" s="5" t="s">
        <v>144</v>
      </c>
    </row>
    <row r="212" spans="1:10">
      <c r="A212" s="10" t="s">
        <v>15</v>
      </c>
      <c r="B212" s="3"/>
      <c r="C212" s="3"/>
      <c r="D212" s="11"/>
      <c r="E212" s="8"/>
      <c r="F212" s="33">
        <f>SUM(F210:G211)</f>
        <v>26884.2</v>
      </c>
      <c r="H212" s="9"/>
      <c r="I212" s="7"/>
      <c r="J212" s="8"/>
    </row>
    <row r="213" spans="1:10" ht="15.75">
      <c r="A213" s="12" t="s">
        <v>16</v>
      </c>
      <c r="B213" s="12" t="s">
        <v>17</v>
      </c>
      <c r="C213" s="12" t="s">
        <v>18</v>
      </c>
      <c r="D213" s="21">
        <v>111889434</v>
      </c>
      <c r="E213" s="8"/>
      <c r="H213" s="9"/>
      <c r="I213" s="7"/>
      <c r="J213" s="8"/>
    </row>
    <row r="216" spans="1:10">
      <c r="A216" s="1" t="s">
        <v>0</v>
      </c>
      <c r="B216" s="2"/>
      <c r="C216" s="2"/>
      <c r="D216" s="2"/>
      <c r="E216" s="2"/>
      <c r="F216" s="2"/>
      <c r="G216" s="2"/>
      <c r="H216" s="2"/>
      <c r="I216" s="2"/>
      <c r="J216" s="2"/>
    </row>
    <row r="217" spans="1:10">
      <c r="A217" s="3" t="s">
        <v>952</v>
      </c>
      <c r="B217" s="2"/>
      <c r="C217" s="2"/>
      <c r="D217" s="2"/>
      <c r="E217" s="2"/>
      <c r="F217" s="2"/>
      <c r="G217" s="2"/>
      <c r="H217" s="2"/>
      <c r="I217" s="2"/>
      <c r="J217" s="2"/>
    </row>
    <row r="218" spans="1:10">
      <c r="A218" s="103" t="s">
        <v>0</v>
      </c>
      <c r="B218" s="103" t="s">
        <v>2</v>
      </c>
      <c r="C218" s="103" t="s">
        <v>3</v>
      </c>
      <c r="D218" s="103" t="s">
        <v>4</v>
      </c>
      <c r="E218" s="103" t="s">
        <v>5</v>
      </c>
      <c r="F218" s="105" t="s">
        <v>6</v>
      </c>
      <c r="G218" s="106"/>
      <c r="H218" s="107"/>
      <c r="I218" s="103" t="s">
        <v>7</v>
      </c>
      <c r="J218" s="103" t="s">
        <v>8</v>
      </c>
    </row>
    <row r="219" spans="1:10">
      <c r="A219" s="104"/>
      <c r="B219" s="104"/>
      <c r="C219" s="104"/>
      <c r="D219" s="104"/>
      <c r="E219" s="104"/>
      <c r="F219" s="46" t="s">
        <v>9</v>
      </c>
      <c r="G219" s="46" t="s">
        <v>10</v>
      </c>
      <c r="H219" s="46" t="s">
        <v>11</v>
      </c>
      <c r="I219" s="104"/>
      <c r="J219" s="104"/>
    </row>
    <row r="220" spans="1:10">
      <c r="A220" s="5" t="s">
        <v>985</v>
      </c>
      <c r="B220" s="6">
        <v>44831.715192673611</v>
      </c>
      <c r="C220" s="5" t="s">
        <v>143</v>
      </c>
      <c r="D220" s="11"/>
      <c r="E220" s="8"/>
      <c r="F220" s="9">
        <v>17298.8</v>
      </c>
      <c r="I220" s="7" t="s">
        <v>9</v>
      </c>
      <c r="J220" s="5" t="s">
        <v>144</v>
      </c>
    </row>
    <row r="221" spans="1:10">
      <c r="A221" s="5" t="s">
        <v>985</v>
      </c>
      <c r="B221" s="6">
        <v>44831.715192673611</v>
      </c>
      <c r="C221" s="5" t="s">
        <v>143</v>
      </c>
      <c r="D221" s="11"/>
      <c r="E221" s="8"/>
      <c r="F221" s="9">
        <v>4458.2</v>
      </c>
      <c r="I221" s="7" t="s">
        <v>9</v>
      </c>
      <c r="J221" s="8" t="s">
        <v>145</v>
      </c>
    </row>
    <row r="222" spans="1:10">
      <c r="A222" s="10" t="s">
        <v>15</v>
      </c>
      <c r="B222" s="3"/>
      <c r="C222" s="3"/>
      <c r="D222" s="11"/>
      <c r="E222" s="8"/>
      <c r="F222" s="14">
        <f>SUM(F220:G221)</f>
        <v>21757</v>
      </c>
      <c r="H222" s="9"/>
      <c r="I222" s="7"/>
      <c r="J222" s="5"/>
    </row>
    <row r="223" spans="1:10" ht="15.75">
      <c r="A223" s="12" t="s">
        <v>16</v>
      </c>
      <c r="B223" s="12" t="s">
        <v>17</v>
      </c>
      <c r="C223" s="12" t="s">
        <v>18</v>
      </c>
      <c r="D223" s="21">
        <v>111897470</v>
      </c>
      <c r="E223" s="8"/>
      <c r="H223" s="9"/>
      <c r="I223" s="7"/>
      <c r="J223" s="5"/>
    </row>
    <row r="226" spans="1:10">
      <c r="A226" s="1" t="s">
        <v>0</v>
      </c>
      <c r="B226" s="2"/>
      <c r="C226" s="2"/>
      <c r="D226" s="2"/>
      <c r="E226" s="2"/>
      <c r="F226" s="2"/>
      <c r="G226" s="2"/>
      <c r="H226" s="2"/>
      <c r="I226" s="2"/>
      <c r="J226" s="2"/>
    </row>
    <row r="227" spans="1:10">
      <c r="A227" s="3" t="s">
        <v>990</v>
      </c>
      <c r="B227" s="2"/>
      <c r="C227" s="2"/>
      <c r="D227" s="2"/>
      <c r="E227" s="2"/>
      <c r="F227" s="2"/>
      <c r="G227" s="2"/>
      <c r="H227" s="2"/>
      <c r="I227" s="2"/>
      <c r="J227" s="2"/>
    </row>
    <row r="228" spans="1:10">
      <c r="A228" s="103" t="s">
        <v>0</v>
      </c>
      <c r="B228" s="103" t="s">
        <v>2</v>
      </c>
      <c r="C228" s="103" t="s">
        <v>3</v>
      </c>
      <c r="D228" s="103" t="s">
        <v>4</v>
      </c>
      <c r="E228" s="103" t="s">
        <v>5</v>
      </c>
      <c r="F228" s="105" t="s">
        <v>6</v>
      </c>
      <c r="G228" s="106"/>
      <c r="H228" s="107"/>
      <c r="I228" s="103" t="s">
        <v>7</v>
      </c>
      <c r="J228" s="103" t="s">
        <v>8</v>
      </c>
    </row>
    <row r="229" spans="1:10">
      <c r="A229" s="104"/>
      <c r="B229" s="104"/>
      <c r="C229" s="104"/>
      <c r="D229" s="104"/>
      <c r="E229" s="104"/>
      <c r="F229" s="46" t="s">
        <v>9</v>
      </c>
      <c r="G229" s="46" t="s">
        <v>10</v>
      </c>
      <c r="H229" s="46" t="s">
        <v>11</v>
      </c>
      <c r="I229" s="104"/>
      <c r="J229" s="104"/>
    </row>
    <row r="230" spans="1:10">
      <c r="A230" s="5" t="s">
        <v>1019</v>
      </c>
      <c r="B230" s="6">
        <v>44832.757188136573</v>
      </c>
      <c r="C230" s="5" t="s">
        <v>143</v>
      </c>
      <c r="D230" s="11"/>
      <c r="E230" s="8"/>
      <c r="F230" s="9">
        <v>5568.4</v>
      </c>
      <c r="I230" s="7" t="s">
        <v>9</v>
      </c>
      <c r="J230" s="8" t="s">
        <v>346</v>
      </c>
    </row>
    <row r="231" spans="1:10">
      <c r="A231" s="5" t="s">
        <v>1019</v>
      </c>
      <c r="B231" s="6">
        <v>44832.757188136573</v>
      </c>
      <c r="C231" s="5" t="s">
        <v>143</v>
      </c>
      <c r="D231" s="11"/>
      <c r="E231" s="8"/>
      <c r="F231" s="9">
        <v>13894.7</v>
      </c>
      <c r="I231" s="7" t="s">
        <v>9</v>
      </c>
      <c r="J231" s="5" t="s">
        <v>144</v>
      </c>
    </row>
    <row r="232" spans="1:10">
      <c r="A232" s="5" t="s">
        <v>1019</v>
      </c>
      <c r="B232" s="6">
        <v>44832.757188136573</v>
      </c>
      <c r="C232" s="5" t="s">
        <v>143</v>
      </c>
      <c r="D232" s="11"/>
      <c r="E232" s="8"/>
      <c r="F232" s="9">
        <v>34484.300000000003</v>
      </c>
      <c r="I232" s="7" t="s">
        <v>9</v>
      </c>
      <c r="J232" s="8" t="s">
        <v>145</v>
      </c>
    </row>
    <row r="233" spans="1:10">
      <c r="A233" s="10" t="s">
        <v>15</v>
      </c>
      <c r="B233" s="3"/>
      <c r="C233" s="3"/>
      <c r="D233" s="11"/>
      <c r="E233" s="8"/>
      <c r="F233" s="14">
        <f>SUM(F230:G232)</f>
        <v>53947.4</v>
      </c>
      <c r="H233" s="9"/>
      <c r="I233" s="7"/>
      <c r="J233" s="8"/>
    </row>
    <row r="234" spans="1:10" ht="15.75">
      <c r="A234" s="12" t="s">
        <v>16</v>
      </c>
      <c r="B234" s="12" t="s">
        <v>17</v>
      </c>
      <c r="C234" s="12" t="s">
        <v>18</v>
      </c>
      <c r="D234" s="21">
        <v>111906186</v>
      </c>
      <c r="E234" s="8"/>
      <c r="H234" s="9"/>
      <c r="I234" s="7"/>
      <c r="J234" s="8"/>
    </row>
    <row r="237" spans="1:10">
      <c r="A237" s="1" t="s">
        <v>0</v>
      </c>
      <c r="B237" s="2"/>
      <c r="C237" s="2"/>
      <c r="D237" s="2"/>
      <c r="E237" s="2"/>
      <c r="F237" s="2"/>
      <c r="G237" s="2"/>
      <c r="H237" s="2"/>
      <c r="I237" s="2"/>
      <c r="J237" s="2"/>
    </row>
    <row r="238" spans="1:10">
      <c r="A238" s="3" t="s">
        <v>1023</v>
      </c>
      <c r="B238" s="2"/>
      <c r="C238" s="2"/>
      <c r="D238" s="2"/>
      <c r="E238" s="2"/>
      <c r="F238" s="2"/>
      <c r="G238" s="2"/>
      <c r="H238" s="2"/>
      <c r="I238" s="2"/>
      <c r="J238" s="2"/>
    </row>
    <row r="239" spans="1:10">
      <c r="A239" s="103" t="s">
        <v>0</v>
      </c>
      <c r="B239" s="103" t="s">
        <v>2</v>
      </c>
      <c r="C239" s="103" t="s">
        <v>3</v>
      </c>
      <c r="D239" s="103" t="s">
        <v>4</v>
      </c>
      <c r="E239" s="103" t="s">
        <v>5</v>
      </c>
      <c r="F239" s="105" t="s">
        <v>6</v>
      </c>
      <c r="G239" s="106"/>
      <c r="H239" s="107"/>
      <c r="I239" s="103" t="s">
        <v>7</v>
      </c>
      <c r="J239" s="103" t="s">
        <v>8</v>
      </c>
    </row>
    <row r="240" spans="1:10">
      <c r="A240" s="104"/>
      <c r="B240" s="104"/>
      <c r="C240" s="104"/>
      <c r="D240" s="104"/>
      <c r="E240" s="104"/>
      <c r="F240" s="46" t="s">
        <v>9</v>
      </c>
      <c r="G240" s="46" t="s">
        <v>10</v>
      </c>
      <c r="H240" s="46" t="s">
        <v>11</v>
      </c>
      <c r="I240" s="104"/>
      <c r="J240" s="104"/>
    </row>
    <row r="241" spans="1:10">
      <c r="A241" s="5" t="s">
        <v>1053</v>
      </c>
      <c r="B241" s="6">
        <v>44833.736363472221</v>
      </c>
      <c r="C241" s="5" t="s">
        <v>143</v>
      </c>
      <c r="D241" s="13">
        <v>45162950477</v>
      </c>
      <c r="E241" s="8" t="s">
        <v>395</v>
      </c>
      <c r="H241" s="9">
        <v>3492</v>
      </c>
      <c r="I241" s="5" t="s">
        <v>22</v>
      </c>
      <c r="J241" s="5" t="s">
        <v>144</v>
      </c>
    </row>
    <row r="242" spans="1:10">
      <c r="A242" s="5" t="s">
        <v>1053</v>
      </c>
      <c r="B242" s="6">
        <v>44833.736363472221</v>
      </c>
      <c r="C242" s="5" t="s">
        <v>143</v>
      </c>
      <c r="D242" s="11"/>
      <c r="E242" s="8"/>
      <c r="F242" s="9">
        <v>14688.4</v>
      </c>
      <c r="I242" s="7" t="s">
        <v>9</v>
      </c>
      <c r="J242" s="5" t="s">
        <v>144</v>
      </c>
    </row>
    <row r="243" spans="1:10">
      <c r="A243" s="5" t="s">
        <v>1053</v>
      </c>
      <c r="B243" s="6">
        <v>44833.736363472221</v>
      </c>
      <c r="C243" s="5" t="s">
        <v>143</v>
      </c>
      <c r="D243" s="11"/>
      <c r="E243" s="8"/>
      <c r="F243" s="9">
        <v>2774.7</v>
      </c>
      <c r="I243" s="7" t="s">
        <v>9</v>
      </c>
      <c r="J243" s="8" t="s">
        <v>145</v>
      </c>
    </row>
    <row r="244" spans="1:10">
      <c r="A244" s="10" t="s">
        <v>15</v>
      </c>
      <c r="B244" s="3"/>
      <c r="C244" s="3"/>
      <c r="D244" s="11"/>
      <c r="E244" s="8"/>
      <c r="F244" s="14">
        <f>SUM(F241:G243)</f>
        <v>17463.099999999999</v>
      </c>
      <c r="H244" s="9"/>
      <c r="I244" s="7"/>
      <c r="J244" s="5"/>
    </row>
    <row r="245" spans="1:10" ht="15.75">
      <c r="A245" s="12" t="s">
        <v>16</v>
      </c>
      <c r="B245" s="12" t="s">
        <v>17</v>
      </c>
      <c r="C245" s="12" t="s">
        <v>18</v>
      </c>
      <c r="D245" s="21">
        <v>111916909</v>
      </c>
      <c r="E245" s="8"/>
      <c r="H245" s="9"/>
      <c r="I245" s="7"/>
      <c r="J245" s="5"/>
    </row>
    <row r="248" spans="1:10">
      <c r="A248" s="1" t="s">
        <v>0</v>
      </c>
      <c r="B248" s="2"/>
      <c r="C248" s="2"/>
      <c r="D248" s="2"/>
      <c r="E248" s="2"/>
      <c r="F248" s="2"/>
      <c r="G248" s="2"/>
      <c r="H248" s="2"/>
      <c r="I248" s="2"/>
      <c r="J248" s="2"/>
    </row>
    <row r="249" spans="1:10">
      <c r="A249" s="3" t="s">
        <v>1061</v>
      </c>
      <c r="B249" s="2"/>
      <c r="C249" s="2"/>
      <c r="D249" s="2"/>
      <c r="E249" s="2"/>
      <c r="F249" s="2"/>
      <c r="G249" s="2"/>
      <c r="H249" s="2"/>
      <c r="I249" s="2"/>
      <c r="J249" s="2"/>
    </row>
    <row r="250" spans="1:10">
      <c r="A250" s="103" t="s">
        <v>0</v>
      </c>
      <c r="B250" s="103" t="s">
        <v>2</v>
      </c>
      <c r="C250" s="103" t="s">
        <v>3</v>
      </c>
      <c r="D250" s="103" t="s">
        <v>4</v>
      </c>
      <c r="E250" s="103" t="s">
        <v>5</v>
      </c>
      <c r="F250" s="105" t="s">
        <v>6</v>
      </c>
      <c r="G250" s="106"/>
      <c r="H250" s="107"/>
      <c r="I250" s="103" t="s">
        <v>7</v>
      </c>
      <c r="J250" s="103" t="s">
        <v>8</v>
      </c>
    </row>
    <row r="251" spans="1:10">
      <c r="A251" s="104"/>
      <c r="B251" s="104"/>
      <c r="C251" s="104"/>
      <c r="D251" s="104"/>
      <c r="E251" s="104"/>
      <c r="F251" s="46" t="s">
        <v>9</v>
      </c>
      <c r="G251" s="46" t="s">
        <v>10</v>
      </c>
      <c r="H251" s="46" t="s">
        <v>11</v>
      </c>
      <c r="I251" s="104"/>
      <c r="J251" s="104"/>
    </row>
    <row r="252" spans="1:10">
      <c r="A252" s="5" t="s">
        <v>1122</v>
      </c>
      <c r="B252" s="6">
        <v>44834.763702372686</v>
      </c>
      <c r="C252" s="5" t="s">
        <v>143</v>
      </c>
      <c r="D252" s="13">
        <v>45112991527</v>
      </c>
      <c r="E252" s="8" t="s">
        <v>395</v>
      </c>
      <c r="H252" s="9">
        <v>1491.85</v>
      </c>
      <c r="I252" s="5" t="s">
        <v>22</v>
      </c>
      <c r="J252" s="5" t="s">
        <v>144</v>
      </c>
    </row>
    <row r="253" spans="1:10">
      <c r="A253" s="5" t="s">
        <v>1122</v>
      </c>
      <c r="B253" s="6">
        <v>44834.763702372686</v>
      </c>
      <c r="C253" s="5" t="s">
        <v>143</v>
      </c>
      <c r="D253" s="11"/>
      <c r="E253" s="8"/>
      <c r="F253" s="9">
        <v>24011.9</v>
      </c>
      <c r="I253" s="7" t="s">
        <v>9</v>
      </c>
      <c r="J253" s="5" t="s">
        <v>144</v>
      </c>
    </row>
    <row r="254" spans="1:10">
      <c r="A254" s="5" t="s">
        <v>1122</v>
      </c>
      <c r="B254" s="6">
        <v>44834.763702372686</v>
      </c>
      <c r="C254" s="5" t="s">
        <v>143</v>
      </c>
      <c r="D254" s="11"/>
      <c r="E254" s="8"/>
      <c r="F254" s="9">
        <v>5077.3999999999996</v>
      </c>
      <c r="I254" s="7" t="s">
        <v>9</v>
      </c>
      <c r="J254" s="8" t="s">
        <v>145</v>
      </c>
    </row>
    <row r="255" spans="1:10">
      <c r="A255" s="10" t="s">
        <v>15</v>
      </c>
      <c r="B255" s="3"/>
      <c r="C255" s="3"/>
      <c r="D255" s="11"/>
      <c r="E255" s="8"/>
      <c r="F255" s="14">
        <f>SUM(F252:G254)</f>
        <v>29089.300000000003</v>
      </c>
      <c r="H255" s="9"/>
      <c r="I255" s="5"/>
      <c r="J255" s="5"/>
    </row>
    <row r="256" spans="1:10" ht="15.75">
      <c r="A256" s="12" t="s">
        <v>16</v>
      </c>
      <c r="B256" s="12" t="s">
        <v>17</v>
      </c>
      <c r="C256" s="12" t="s">
        <v>18</v>
      </c>
      <c r="D256" s="21">
        <v>111925789</v>
      </c>
      <c r="E256" s="8"/>
      <c r="H256" s="9"/>
      <c r="I256" s="5"/>
      <c r="J256" s="5"/>
    </row>
    <row r="259" spans="1:10">
      <c r="A259" s="1" t="s">
        <v>0</v>
      </c>
      <c r="B259" s="2"/>
      <c r="C259" s="2"/>
      <c r="D259" s="2"/>
      <c r="E259" s="2"/>
      <c r="F259" s="2"/>
      <c r="G259" s="2"/>
      <c r="H259" s="2"/>
      <c r="I259" s="2"/>
      <c r="J259" s="2"/>
    </row>
    <row r="260" spans="1:10">
      <c r="A260" s="3" t="s">
        <v>1057</v>
      </c>
      <c r="B260" s="2"/>
      <c r="C260" s="2"/>
      <c r="D260" s="2"/>
      <c r="E260" s="2"/>
      <c r="F260" s="2"/>
      <c r="G260" s="2"/>
      <c r="H260" s="2"/>
      <c r="I260" s="2"/>
      <c r="J260" s="2"/>
    </row>
    <row r="261" spans="1:10">
      <c r="A261" s="77" t="s">
        <v>0</v>
      </c>
      <c r="B261" s="77" t="s">
        <v>2</v>
      </c>
      <c r="C261" s="77" t="s">
        <v>3</v>
      </c>
      <c r="D261" s="77" t="s">
        <v>4</v>
      </c>
      <c r="E261" s="77" t="s">
        <v>5</v>
      </c>
      <c r="F261" s="79" t="s">
        <v>6</v>
      </c>
      <c r="G261" s="80"/>
      <c r="H261" s="81"/>
      <c r="I261" s="77" t="s">
        <v>7</v>
      </c>
      <c r="J261" s="77" t="s">
        <v>8</v>
      </c>
    </row>
    <row r="262" spans="1:10">
      <c r="A262" s="78"/>
      <c r="B262" s="78"/>
      <c r="C262" s="78"/>
      <c r="D262" s="78"/>
      <c r="E262" s="78"/>
      <c r="F262" s="46" t="s">
        <v>9</v>
      </c>
      <c r="G262" s="46" t="s">
        <v>10</v>
      </c>
      <c r="H262" s="46" t="s">
        <v>11</v>
      </c>
      <c r="I262" s="78"/>
      <c r="J262" s="78"/>
    </row>
    <row r="263" spans="1:10">
      <c r="A263" s="19" t="s">
        <v>241</v>
      </c>
      <c r="B263" s="18"/>
      <c r="C263" s="5"/>
      <c r="D263" s="11"/>
      <c r="E263" s="8"/>
      <c r="F263" s="9"/>
      <c r="I263" s="7"/>
      <c r="J263" s="8"/>
    </row>
    <row r="264" spans="1:10">
      <c r="A264" s="10" t="s">
        <v>15</v>
      </c>
      <c r="B264" s="3"/>
      <c r="C264" s="3"/>
      <c r="D264" s="11"/>
      <c r="E264" s="8"/>
      <c r="H264" s="9"/>
      <c r="I264" s="5"/>
      <c r="J264" s="5"/>
    </row>
    <row r="265" spans="1:10">
      <c r="A265" s="12" t="s">
        <v>16</v>
      </c>
      <c r="B265" s="12" t="s">
        <v>17</v>
      </c>
      <c r="C265" s="12" t="s">
        <v>18</v>
      </c>
      <c r="D265" s="11"/>
      <c r="E265" s="8"/>
      <c r="H265" s="9"/>
      <c r="I265" s="5"/>
      <c r="J265" s="5"/>
    </row>
    <row r="268" spans="1:10">
      <c r="A268" s="1" t="s">
        <v>0</v>
      </c>
      <c r="B268" s="2"/>
      <c r="C268" s="2"/>
      <c r="D268" s="2"/>
      <c r="E268" s="2"/>
      <c r="F268" s="2"/>
      <c r="G268" s="2"/>
      <c r="H268" s="2"/>
      <c r="I268" s="2"/>
      <c r="J268" s="2"/>
    </row>
    <row r="269" spans="1:10">
      <c r="A269" s="3" t="s">
        <v>1131</v>
      </c>
      <c r="B269" s="2"/>
      <c r="C269" s="2"/>
      <c r="D269" s="2"/>
      <c r="E269" s="2"/>
      <c r="F269" s="2"/>
      <c r="G269" s="2"/>
      <c r="H269" s="2"/>
      <c r="I269" s="2"/>
      <c r="J269" s="2"/>
    </row>
    <row r="270" spans="1:10">
      <c r="A270" s="103" t="s">
        <v>0</v>
      </c>
      <c r="B270" s="103" t="s">
        <v>2</v>
      </c>
      <c r="C270" s="103" t="s">
        <v>3</v>
      </c>
      <c r="D270" s="103" t="s">
        <v>4</v>
      </c>
      <c r="E270" s="103" t="s">
        <v>5</v>
      </c>
      <c r="F270" s="105" t="s">
        <v>6</v>
      </c>
      <c r="G270" s="106"/>
      <c r="H270" s="107"/>
      <c r="I270" s="103" t="s">
        <v>7</v>
      </c>
      <c r="J270" s="103" t="s">
        <v>8</v>
      </c>
    </row>
    <row r="271" spans="1:10">
      <c r="A271" s="104"/>
      <c r="B271" s="104"/>
      <c r="C271" s="104"/>
      <c r="D271" s="104"/>
      <c r="E271" s="104"/>
      <c r="F271" s="46" t="s">
        <v>9</v>
      </c>
      <c r="G271" s="46" t="s">
        <v>10</v>
      </c>
      <c r="H271" s="46" t="s">
        <v>11</v>
      </c>
      <c r="I271" s="104"/>
      <c r="J271" s="104"/>
    </row>
    <row r="272" spans="1:10">
      <c r="A272" s="5" t="s">
        <v>1164</v>
      </c>
      <c r="B272" s="6">
        <v>44837.732202407409</v>
      </c>
      <c r="C272" s="5" t="s">
        <v>143</v>
      </c>
      <c r="D272" s="11"/>
      <c r="E272" s="8"/>
      <c r="F272" s="9">
        <v>14288.3</v>
      </c>
      <c r="I272" s="7" t="s">
        <v>9</v>
      </c>
      <c r="J272" s="5" t="s">
        <v>144</v>
      </c>
    </row>
    <row r="273" spans="1:10">
      <c r="A273" s="5" t="s">
        <v>1164</v>
      </c>
      <c r="B273" s="6">
        <v>44837.732202407409</v>
      </c>
      <c r="C273" s="5" t="s">
        <v>143</v>
      </c>
      <c r="D273" s="11"/>
      <c r="E273" s="8"/>
      <c r="F273" s="9">
        <v>2068.5</v>
      </c>
      <c r="I273" s="7" t="s">
        <v>9</v>
      </c>
      <c r="J273" s="8" t="s">
        <v>145</v>
      </c>
    </row>
    <row r="274" spans="1:10">
      <c r="A274" s="10" t="s">
        <v>15</v>
      </c>
      <c r="B274" s="3"/>
      <c r="C274" s="3"/>
      <c r="D274" s="11"/>
      <c r="E274" s="8"/>
      <c r="F274" s="14">
        <f>SUM(F272:G273)</f>
        <v>16356.8</v>
      </c>
      <c r="H274" s="9"/>
      <c r="I274" s="7"/>
      <c r="J274" s="8"/>
    </row>
    <row r="275" spans="1:10" ht="15.75">
      <c r="A275" s="12" t="s">
        <v>16</v>
      </c>
      <c r="B275" s="12" t="s">
        <v>17</v>
      </c>
      <c r="C275" s="12" t="s">
        <v>18</v>
      </c>
      <c r="D275" s="21">
        <v>111927639</v>
      </c>
      <c r="E275" s="8"/>
      <c r="H275" s="9"/>
      <c r="I275" s="7"/>
      <c r="J275" s="8"/>
    </row>
    <row r="278" spans="1:10">
      <c r="A278" s="1" t="s">
        <v>0</v>
      </c>
      <c r="B278" s="2"/>
      <c r="C278" s="2"/>
      <c r="D278" s="2"/>
      <c r="E278" s="2"/>
      <c r="F278" s="2"/>
      <c r="G278" s="2"/>
      <c r="H278" s="2"/>
      <c r="I278" s="2"/>
      <c r="J278" s="2"/>
    </row>
    <row r="279" spans="1:10">
      <c r="A279" s="3" t="s">
        <v>1170</v>
      </c>
      <c r="B279" s="2"/>
      <c r="C279" s="2"/>
      <c r="D279" s="2"/>
      <c r="E279" s="2"/>
      <c r="F279" s="2"/>
      <c r="G279" s="2"/>
      <c r="H279" s="2"/>
      <c r="I279" s="2"/>
      <c r="J279" s="2"/>
    </row>
    <row r="280" spans="1:10">
      <c r="A280" s="103" t="s">
        <v>0</v>
      </c>
      <c r="B280" s="103" t="s">
        <v>2</v>
      </c>
      <c r="C280" s="103" t="s">
        <v>3</v>
      </c>
      <c r="D280" s="103" t="s">
        <v>4</v>
      </c>
      <c r="E280" s="103" t="s">
        <v>5</v>
      </c>
      <c r="F280" s="105" t="s">
        <v>6</v>
      </c>
      <c r="G280" s="106"/>
      <c r="H280" s="107"/>
      <c r="I280" s="103" t="s">
        <v>7</v>
      </c>
      <c r="J280" s="103" t="s">
        <v>8</v>
      </c>
    </row>
    <row r="281" spans="1:10">
      <c r="A281" s="104"/>
      <c r="B281" s="104"/>
      <c r="C281" s="104"/>
      <c r="D281" s="104"/>
      <c r="E281" s="104"/>
      <c r="F281" s="46" t="s">
        <v>9</v>
      </c>
      <c r="G281" s="46" t="s">
        <v>10</v>
      </c>
      <c r="H281" s="46" t="s">
        <v>11</v>
      </c>
      <c r="I281" s="104"/>
      <c r="J281" s="104"/>
    </row>
    <row r="282" spans="1:10">
      <c r="A282" s="5" t="s">
        <v>1201</v>
      </c>
      <c r="B282" s="6">
        <v>44838.74018054398</v>
      </c>
      <c r="C282" s="5" t="s">
        <v>143</v>
      </c>
      <c r="D282" s="11"/>
      <c r="E282" s="8"/>
      <c r="F282" s="9">
        <v>453</v>
      </c>
      <c r="I282" s="7" t="s">
        <v>9</v>
      </c>
      <c r="J282" s="8" t="s">
        <v>346</v>
      </c>
    </row>
    <row r="283" spans="1:10">
      <c r="A283" s="5" t="s">
        <v>1201</v>
      </c>
      <c r="B283" s="6">
        <v>44838.74018054398</v>
      </c>
      <c r="C283" s="5" t="s">
        <v>143</v>
      </c>
      <c r="D283" s="11"/>
      <c r="E283" s="8"/>
      <c r="F283" s="9">
        <v>10447.700000000001</v>
      </c>
      <c r="I283" s="7" t="s">
        <v>9</v>
      </c>
      <c r="J283" s="5" t="s">
        <v>144</v>
      </c>
    </row>
    <row r="284" spans="1:10">
      <c r="A284" s="10" t="s">
        <v>15</v>
      </c>
      <c r="B284" s="3"/>
      <c r="C284" s="3"/>
      <c r="D284" s="11"/>
      <c r="E284" s="8"/>
      <c r="F284" s="33">
        <f>SUM(F282:G283)</f>
        <v>10900.7</v>
      </c>
      <c r="H284" s="9"/>
      <c r="I284" s="7"/>
      <c r="J284" s="8"/>
    </row>
    <row r="285" spans="1:10" ht="15.75">
      <c r="A285" s="12" t="s">
        <v>16</v>
      </c>
      <c r="B285" s="12" t="s">
        <v>17</v>
      </c>
      <c r="C285" s="12" t="s">
        <v>18</v>
      </c>
      <c r="D285" s="21">
        <v>111949566</v>
      </c>
      <c r="E285" s="8"/>
      <c r="H285" s="9"/>
      <c r="I285" s="7"/>
      <c r="J285" s="8"/>
    </row>
    <row r="288" spans="1:10">
      <c r="A288" s="1" t="s">
        <v>0</v>
      </c>
      <c r="B288" s="2"/>
      <c r="C288" s="2"/>
      <c r="D288" s="2"/>
      <c r="E288" s="2"/>
      <c r="F288" s="2"/>
      <c r="G288" s="2"/>
      <c r="H288" s="2"/>
      <c r="I288" s="2"/>
      <c r="J288" s="2"/>
    </row>
    <row r="289" spans="1:10">
      <c r="A289" s="3" t="s">
        <v>1205</v>
      </c>
      <c r="B289" s="2"/>
      <c r="C289" s="2"/>
      <c r="D289" s="2"/>
      <c r="E289" s="2"/>
      <c r="F289" s="2"/>
      <c r="G289" s="2"/>
      <c r="H289" s="2"/>
      <c r="I289" s="2"/>
      <c r="J289" s="2"/>
    </row>
    <row r="290" spans="1:10">
      <c r="A290" s="103" t="s">
        <v>0</v>
      </c>
      <c r="B290" s="103" t="s">
        <v>2</v>
      </c>
      <c r="C290" s="103" t="s">
        <v>3</v>
      </c>
      <c r="D290" s="103" t="s">
        <v>4</v>
      </c>
      <c r="E290" s="103" t="s">
        <v>5</v>
      </c>
      <c r="F290" s="105" t="s">
        <v>6</v>
      </c>
      <c r="G290" s="106"/>
      <c r="H290" s="107"/>
      <c r="I290" s="103" t="s">
        <v>7</v>
      </c>
      <c r="J290" s="103" t="s">
        <v>8</v>
      </c>
    </row>
    <row r="291" spans="1:10">
      <c r="A291" s="104"/>
      <c r="B291" s="104"/>
      <c r="C291" s="104"/>
      <c r="D291" s="104"/>
      <c r="E291" s="104"/>
      <c r="F291" s="46" t="s">
        <v>9</v>
      </c>
      <c r="G291" s="46" t="s">
        <v>10</v>
      </c>
      <c r="H291" s="46" t="s">
        <v>11</v>
      </c>
      <c r="I291" s="104"/>
      <c r="J291" s="104"/>
    </row>
    <row r="292" spans="1:10">
      <c r="A292" s="5" t="s">
        <v>1235</v>
      </c>
      <c r="B292" s="6">
        <v>44839.759817002312</v>
      </c>
      <c r="C292" s="5" t="s">
        <v>143</v>
      </c>
      <c r="D292" s="11"/>
      <c r="E292" s="8"/>
      <c r="F292" s="9">
        <v>4576.8999999999996</v>
      </c>
      <c r="I292" s="7" t="s">
        <v>9</v>
      </c>
      <c r="J292" s="8" t="s">
        <v>346</v>
      </c>
    </row>
    <row r="293" spans="1:10">
      <c r="A293" s="5" t="s">
        <v>1235</v>
      </c>
      <c r="B293" s="6">
        <v>44839.759817002312</v>
      </c>
      <c r="C293" s="5" t="s">
        <v>143</v>
      </c>
      <c r="D293" s="11"/>
      <c r="E293" s="8"/>
      <c r="F293" s="9">
        <v>19742.7</v>
      </c>
      <c r="I293" s="7" t="s">
        <v>9</v>
      </c>
      <c r="J293" s="5" t="s">
        <v>144</v>
      </c>
    </row>
    <row r="294" spans="1:10">
      <c r="A294" s="10" t="s">
        <v>15</v>
      </c>
      <c r="B294" s="3"/>
      <c r="C294" s="3"/>
      <c r="D294" s="11"/>
      <c r="E294" s="8"/>
      <c r="F294" s="14">
        <f>SUM(F292:G293)</f>
        <v>24319.599999999999</v>
      </c>
      <c r="H294" s="9"/>
      <c r="I294" s="7"/>
      <c r="J294" s="8"/>
    </row>
    <row r="295" spans="1:10" ht="15.75">
      <c r="A295" s="12" t="s">
        <v>16</v>
      </c>
      <c r="B295" s="12" t="s">
        <v>17</v>
      </c>
      <c r="C295" s="12" t="s">
        <v>18</v>
      </c>
      <c r="D295" s="21">
        <v>111958367</v>
      </c>
      <c r="E295" s="8"/>
      <c r="H295" s="9"/>
      <c r="I295" s="7"/>
      <c r="J295" s="8"/>
    </row>
    <row r="298" spans="1:10">
      <c r="A298" s="1" t="s">
        <v>0</v>
      </c>
      <c r="B298" s="2"/>
      <c r="C298" s="2"/>
      <c r="D298" s="2"/>
      <c r="E298" s="2"/>
      <c r="F298" s="2"/>
      <c r="G298" s="2"/>
      <c r="H298" s="2"/>
      <c r="I298" s="2"/>
      <c r="J298" s="2"/>
    </row>
    <row r="299" spans="1:10">
      <c r="A299" s="3" t="s">
        <v>1239</v>
      </c>
      <c r="B299" s="2"/>
      <c r="C299" s="2"/>
      <c r="D299" s="2"/>
      <c r="E299" s="2"/>
      <c r="F299" s="2"/>
      <c r="G299" s="2"/>
      <c r="H299" s="2"/>
      <c r="I299" s="2"/>
      <c r="J299" s="2"/>
    </row>
    <row r="300" spans="1:10">
      <c r="A300" s="103" t="s">
        <v>0</v>
      </c>
      <c r="B300" s="103" t="s">
        <v>2</v>
      </c>
      <c r="C300" s="103" t="s">
        <v>3</v>
      </c>
      <c r="D300" s="103" t="s">
        <v>4</v>
      </c>
      <c r="E300" s="103" t="s">
        <v>5</v>
      </c>
      <c r="F300" s="105" t="s">
        <v>6</v>
      </c>
      <c r="G300" s="106"/>
      <c r="H300" s="107"/>
      <c r="I300" s="103" t="s">
        <v>7</v>
      </c>
      <c r="J300" s="103" t="s">
        <v>8</v>
      </c>
    </row>
    <row r="301" spans="1:10">
      <c r="A301" s="104"/>
      <c r="B301" s="104"/>
      <c r="C301" s="104"/>
      <c r="D301" s="104"/>
      <c r="E301" s="104"/>
      <c r="F301" s="46" t="s">
        <v>9</v>
      </c>
      <c r="G301" s="46" t="s">
        <v>10</v>
      </c>
      <c r="H301" s="46" t="s">
        <v>11</v>
      </c>
      <c r="I301" s="104"/>
      <c r="J301" s="104"/>
    </row>
    <row r="302" spans="1:10">
      <c r="A302" s="5" t="s">
        <v>1268</v>
      </c>
      <c r="B302" s="6">
        <v>44840.777276840279</v>
      </c>
      <c r="C302" s="5" t="s">
        <v>143</v>
      </c>
      <c r="D302" s="11"/>
      <c r="E302" s="8"/>
      <c r="F302" s="9">
        <v>3387.4</v>
      </c>
      <c r="I302" s="7" t="s">
        <v>9</v>
      </c>
      <c r="J302" s="8" t="s">
        <v>346</v>
      </c>
    </row>
    <row r="303" spans="1:10">
      <c r="A303" s="5" t="s">
        <v>1268</v>
      </c>
      <c r="B303" s="6">
        <v>44840.777276840279</v>
      </c>
      <c r="C303" s="5" t="s">
        <v>143</v>
      </c>
      <c r="D303" s="11"/>
      <c r="E303" s="8"/>
      <c r="F303" s="9">
        <v>5996.5</v>
      </c>
      <c r="I303" s="7" t="s">
        <v>9</v>
      </c>
      <c r="J303" s="5" t="s">
        <v>144</v>
      </c>
    </row>
    <row r="304" spans="1:10">
      <c r="A304" s="10" t="s">
        <v>15</v>
      </c>
      <c r="B304" s="3"/>
      <c r="C304" s="3"/>
      <c r="D304" s="11"/>
      <c r="E304" s="8"/>
      <c r="F304" s="14">
        <f>SUM(F302:G303)</f>
        <v>9383.9</v>
      </c>
      <c r="H304" s="9"/>
      <c r="I304" s="7"/>
      <c r="J304" s="5"/>
    </row>
    <row r="305" spans="1:10" ht="15.75">
      <c r="A305" s="12" t="s">
        <v>16</v>
      </c>
      <c r="B305" s="12" t="s">
        <v>17</v>
      </c>
      <c r="C305" s="12" t="s">
        <v>18</v>
      </c>
      <c r="D305" s="21">
        <v>111968980</v>
      </c>
      <c r="E305" s="8"/>
      <c r="H305" s="9"/>
      <c r="I305" s="7"/>
      <c r="J305" s="5"/>
    </row>
    <row r="308" spans="1:10">
      <c r="A308" s="1" t="s">
        <v>0</v>
      </c>
      <c r="B308" s="2"/>
      <c r="C308" s="2"/>
      <c r="D308" s="2"/>
      <c r="E308" s="2"/>
      <c r="F308" s="2"/>
      <c r="G308" s="2"/>
      <c r="H308" s="2"/>
      <c r="I308" s="2"/>
      <c r="J308" s="2"/>
    </row>
    <row r="309" spans="1:10">
      <c r="A309" s="3" t="s">
        <v>1274</v>
      </c>
      <c r="B309" s="2"/>
      <c r="C309" s="2"/>
      <c r="D309" s="2"/>
      <c r="E309" s="2"/>
      <c r="F309" s="2"/>
      <c r="G309" s="2"/>
      <c r="H309" s="2"/>
      <c r="I309" s="2"/>
      <c r="J309" s="2"/>
    </row>
    <row r="310" spans="1:10">
      <c r="A310" s="103" t="s">
        <v>0</v>
      </c>
      <c r="B310" s="103" t="s">
        <v>2</v>
      </c>
      <c r="C310" s="103" t="s">
        <v>3</v>
      </c>
      <c r="D310" s="103" t="s">
        <v>4</v>
      </c>
      <c r="E310" s="103" t="s">
        <v>5</v>
      </c>
      <c r="F310" s="105" t="s">
        <v>6</v>
      </c>
      <c r="G310" s="106"/>
      <c r="H310" s="107"/>
      <c r="I310" s="103" t="s">
        <v>7</v>
      </c>
      <c r="J310" s="103" t="s">
        <v>8</v>
      </c>
    </row>
    <row r="311" spans="1:10">
      <c r="A311" s="104"/>
      <c r="B311" s="104"/>
      <c r="C311" s="104"/>
      <c r="D311" s="104"/>
      <c r="E311" s="104"/>
      <c r="F311" s="46" t="s">
        <v>9</v>
      </c>
      <c r="G311" s="46" t="s">
        <v>10</v>
      </c>
      <c r="H311" s="46" t="s">
        <v>11</v>
      </c>
      <c r="I311" s="104"/>
      <c r="J311" s="104"/>
    </row>
    <row r="312" spans="1:10">
      <c r="A312" s="5" t="s">
        <v>1327</v>
      </c>
      <c r="B312" s="6">
        <v>44841.891098784719</v>
      </c>
      <c r="C312" s="5" t="s">
        <v>143</v>
      </c>
      <c r="D312" s="11"/>
      <c r="E312" s="8"/>
      <c r="F312" s="9">
        <v>52774.5</v>
      </c>
      <c r="I312" s="7" t="s">
        <v>9</v>
      </c>
      <c r="J312" s="8" t="s">
        <v>346</v>
      </c>
    </row>
    <row r="313" spans="1:10">
      <c r="A313" s="5" t="s">
        <v>1327</v>
      </c>
      <c r="B313" s="6">
        <v>44841.891098784719</v>
      </c>
      <c r="C313" s="5" t="s">
        <v>143</v>
      </c>
      <c r="D313" s="11"/>
      <c r="E313" s="8"/>
      <c r="F313" s="9">
        <v>8098.2</v>
      </c>
      <c r="I313" s="7" t="s">
        <v>9</v>
      </c>
      <c r="J313" s="5" t="s">
        <v>144</v>
      </c>
    </row>
    <row r="314" spans="1:10">
      <c r="A314" s="5" t="s">
        <v>1327</v>
      </c>
      <c r="B314" s="6">
        <v>44841.891098784719</v>
      </c>
      <c r="C314" s="5" t="s">
        <v>143</v>
      </c>
      <c r="D314" s="11"/>
      <c r="E314" s="8"/>
      <c r="F314" s="9">
        <v>3291.3</v>
      </c>
      <c r="I314" s="7" t="s">
        <v>9</v>
      </c>
      <c r="J314" s="8" t="s">
        <v>145</v>
      </c>
    </row>
    <row r="315" spans="1:10">
      <c r="A315" s="10" t="s">
        <v>15</v>
      </c>
      <c r="B315" s="3"/>
      <c r="C315" s="3"/>
      <c r="D315" s="11"/>
      <c r="E315" s="8"/>
      <c r="F315" s="22">
        <f>SUM(F312:G314)</f>
        <v>64164</v>
      </c>
      <c r="H315" s="9"/>
      <c r="I315" s="7"/>
      <c r="J315" s="5"/>
    </row>
    <row r="316" spans="1:10" ht="15.75">
      <c r="A316" s="12" t="s">
        <v>16</v>
      </c>
      <c r="B316" s="12" t="s">
        <v>17</v>
      </c>
      <c r="C316" s="12" t="s">
        <v>18</v>
      </c>
      <c r="D316" s="21">
        <v>111968981</v>
      </c>
      <c r="E316" s="8"/>
      <c r="H316" s="9"/>
      <c r="I316" s="7"/>
      <c r="J316" s="5"/>
    </row>
    <row r="319" spans="1:10">
      <c r="A319" s="1" t="s">
        <v>0</v>
      </c>
      <c r="B319" s="2"/>
      <c r="C319" s="2"/>
      <c r="D319" s="2"/>
      <c r="E319" s="2"/>
      <c r="F319" s="2"/>
      <c r="G319" s="2"/>
      <c r="H319" s="2"/>
      <c r="I319" s="2"/>
      <c r="J319" s="2"/>
    </row>
    <row r="320" spans="1:10">
      <c r="A320" s="3" t="s">
        <v>1270</v>
      </c>
      <c r="B320" s="2"/>
      <c r="C320" s="2"/>
      <c r="D320" s="2"/>
      <c r="E320" s="2"/>
      <c r="F320" s="2"/>
      <c r="G320" s="2"/>
      <c r="H320" s="2"/>
      <c r="I320" s="2"/>
      <c r="J320" s="2"/>
    </row>
    <row r="321" spans="1:10">
      <c r="A321" s="103" t="s">
        <v>0</v>
      </c>
      <c r="B321" s="103" t="s">
        <v>2</v>
      </c>
      <c r="C321" s="103" t="s">
        <v>3</v>
      </c>
      <c r="D321" s="103" t="s">
        <v>4</v>
      </c>
      <c r="E321" s="103" t="s">
        <v>5</v>
      </c>
      <c r="F321" s="105" t="s">
        <v>6</v>
      </c>
      <c r="G321" s="106"/>
      <c r="H321" s="107"/>
      <c r="I321" s="103" t="s">
        <v>7</v>
      </c>
      <c r="J321" s="103" t="s">
        <v>8</v>
      </c>
    </row>
    <row r="322" spans="1:10">
      <c r="A322" s="104"/>
      <c r="B322" s="104"/>
      <c r="C322" s="104"/>
      <c r="D322" s="104"/>
      <c r="E322" s="104"/>
      <c r="F322" s="46" t="s">
        <v>9</v>
      </c>
      <c r="G322" s="46" t="s">
        <v>10</v>
      </c>
      <c r="H322" s="46" t="s">
        <v>11</v>
      </c>
      <c r="I322" s="104"/>
      <c r="J322" s="104"/>
    </row>
    <row r="323" spans="1:10">
      <c r="A323" s="23" t="s">
        <v>241</v>
      </c>
      <c r="B323" s="35"/>
      <c r="C323" s="35"/>
    </row>
    <row r="324" spans="1:10">
      <c r="A324" s="10" t="s">
        <v>15</v>
      </c>
      <c r="B324" s="3"/>
      <c r="C324" s="3"/>
    </row>
    <row r="325" spans="1:10">
      <c r="A325" s="12" t="s">
        <v>16</v>
      </c>
      <c r="B325" s="12" t="s">
        <v>17</v>
      </c>
      <c r="C325" s="12" t="s">
        <v>18</v>
      </c>
    </row>
    <row r="328" spans="1:10">
      <c r="A328" s="1" t="s">
        <v>0</v>
      </c>
      <c r="B328" s="2"/>
      <c r="C328" s="2"/>
      <c r="D328" s="2"/>
      <c r="E328" s="2"/>
      <c r="F328" s="2"/>
      <c r="G328" s="2"/>
      <c r="H328" s="2"/>
      <c r="I328" s="2"/>
      <c r="J328" s="2"/>
    </row>
    <row r="329" spans="1:10">
      <c r="A329" s="3" t="s">
        <v>1337</v>
      </c>
      <c r="B329" s="2"/>
      <c r="C329" s="2"/>
      <c r="D329" s="2"/>
      <c r="E329" s="2"/>
      <c r="F329" s="2"/>
      <c r="G329" s="2"/>
      <c r="H329" s="2"/>
      <c r="I329" s="2"/>
      <c r="J329" s="2"/>
    </row>
    <row r="330" spans="1:10">
      <c r="A330" s="103" t="s">
        <v>0</v>
      </c>
      <c r="B330" s="103" t="s">
        <v>2</v>
      </c>
      <c r="C330" s="103" t="s">
        <v>3</v>
      </c>
      <c r="D330" s="103" t="s">
        <v>4</v>
      </c>
      <c r="E330" s="103" t="s">
        <v>5</v>
      </c>
      <c r="F330" s="105" t="s">
        <v>6</v>
      </c>
      <c r="G330" s="106"/>
      <c r="H330" s="107"/>
      <c r="I330" s="103" t="s">
        <v>7</v>
      </c>
      <c r="J330" s="103" t="s">
        <v>8</v>
      </c>
    </row>
    <row r="331" spans="1:10">
      <c r="A331" s="104"/>
      <c r="B331" s="104"/>
      <c r="C331" s="104"/>
      <c r="D331" s="104"/>
      <c r="E331" s="104"/>
      <c r="F331" s="46" t="s">
        <v>9</v>
      </c>
      <c r="G331" s="46" t="s">
        <v>10</v>
      </c>
      <c r="H331" s="46" t="s">
        <v>11</v>
      </c>
      <c r="I331" s="104"/>
      <c r="J331" s="104"/>
    </row>
    <row r="332" spans="1:10">
      <c r="A332" s="5" t="s">
        <v>1369</v>
      </c>
      <c r="B332" s="6">
        <v>44844.702008668981</v>
      </c>
      <c r="C332" s="5" t="s">
        <v>143</v>
      </c>
      <c r="D332" s="13">
        <v>45132880996</v>
      </c>
      <c r="E332" s="8" t="s">
        <v>395</v>
      </c>
      <c r="H332" s="9">
        <v>584.13</v>
      </c>
      <c r="I332" s="5" t="s">
        <v>22</v>
      </c>
      <c r="J332" s="5" t="s">
        <v>144</v>
      </c>
    </row>
    <row r="333" spans="1:10">
      <c r="A333" s="5" t="s">
        <v>1369</v>
      </c>
      <c r="B333" s="6">
        <v>44844.702008668981</v>
      </c>
      <c r="C333" s="5" t="s">
        <v>143</v>
      </c>
      <c r="D333" s="11"/>
      <c r="E333" s="8"/>
      <c r="F333" s="9">
        <v>10449.4</v>
      </c>
      <c r="I333" s="7" t="s">
        <v>9</v>
      </c>
      <c r="J333" s="8" t="s">
        <v>346</v>
      </c>
    </row>
    <row r="334" spans="1:10">
      <c r="A334" s="5" t="s">
        <v>1369</v>
      </c>
      <c r="B334" s="6">
        <v>44844.702008668981</v>
      </c>
      <c r="C334" s="5" t="s">
        <v>143</v>
      </c>
      <c r="D334" s="11"/>
      <c r="E334" s="8"/>
      <c r="F334" s="9">
        <v>17248.900000000001</v>
      </c>
      <c r="I334" s="7" t="s">
        <v>9</v>
      </c>
      <c r="J334" s="5" t="s">
        <v>144</v>
      </c>
    </row>
    <row r="335" spans="1:10">
      <c r="A335" s="10" t="s">
        <v>15</v>
      </c>
      <c r="B335" s="3"/>
      <c r="C335" s="3"/>
      <c r="D335" s="11"/>
      <c r="E335" s="8"/>
      <c r="F335" s="14">
        <f>SUM(F332:G334)</f>
        <v>27698.300000000003</v>
      </c>
      <c r="H335" s="9"/>
      <c r="I335" s="7"/>
      <c r="J335" s="5"/>
    </row>
    <row r="336" spans="1:10" ht="15.75">
      <c r="A336" s="12" t="s">
        <v>16</v>
      </c>
      <c r="B336" s="12" t="s">
        <v>17</v>
      </c>
      <c r="C336" s="12" t="s">
        <v>18</v>
      </c>
      <c r="D336" s="21">
        <v>111983695</v>
      </c>
      <c r="E336" s="8"/>
      <c r="H336" s="9"/>
      <c r="I336" s="7"/>
      <c r="J336" s="5"/>
    </row>
    <row r="339" spans="1:10">
      <c r="A339" s="1" t="s">
        <v>0</v>
      </c>
      <c r="B339" s="2"/>
      <c r="C339" s="2"/>
      <c r="D339" s="2"/>
      <c r="E339" s="2"/>
      <c r="F339" s="2"/>
      <c r="G339" s="2"/>
      <c r="H339" s="2"/>
      <c r="I339" s="2"/>
      <c r="J339" s="2"/>
    </row>
    <row r="340" spans="1:10">
      <c r="A340" s="3" t="s">
        <v>1374</v>
      </c>
      <c r="B340" s="2"/>
      <c r="C340" s="2"/>
      <c r="D340" s="2"/>
      <c r="E340" s="2"/>
      <c r="F340" s="2"/>
      <c r="G340" s="2"/>
      <c r="H340" s="2"/>
      <c r="I340" s="2"/>
      <c r="J340" s="2"/>
    </row>
    <row r="341" spans="1:10">
      <c r="A341" s="103" t="s">
        <v>0</v>
      </c>
      <c r="B341" s="103" t="s">
        <v>2</v>
      </c>
      <c r="C341" s="103" t="s">
        <v>3</v>
      </c>
      <c r="D341" s="103" t="s">
        <v>4</v>
      </c>
      <c r="E341" s="103" t="s">
        <v>5</v>
      </c>
      <c r="F341" s="105" t="s">
        <v>6</v>
      </c>
      <c r="G341" s="106"/>
      <c r="H341" s="107"/>
      <c r="I341" s="103" t="s">
        <v>7</v>
      </c>
      <c r="J341" s="103" t="s">
        <v>8</v>
      </c>
    </row>
    <row r="342" spans="1:10">
      <c r="A342" s="104"/>
      <c r="B342" s="104"/>
      <c r="C342" s="104"/>
      <c r="D342" s="104"/>
      <c r="E342" s="104"/>
      <c r="F342" s="46" t="s">
        <v>9</v>
      </c>
      <c r="G342" s="46" t="s">
        <v>10</v>
      </c>
      <c r="H342" s="46" t="s">
        <v>11</v>
      </c>
      <c r="I342" s="104"/>
      <c r="J342" s="104"/>
    </row>
    <row r="343" spans="1:10">
      <c r="A343" s="5" t="s">
        <v>1411</v>
      </c>
      <c r="B343" s="6">
        <v>44845.722041608795</v>
      </c>
      <c r="C343" s="5" t="s">
        <v>143</v>
      </c>
      <c r="D343" s="11"/>
      <c r="E343" s="8"/>
      <c r="F343" s="9">
        <v>7790.2</v>
      </c>
      <c r="I343" s="7" t="s">
        <v>9</v>
      </c>
      <c r="J343" s="5" t="s">
        <v>144</v>
      </c>
    </row>
    <row r="344" spans="1:10">
      <c r="A344" s="5" t="s">
        <v>1411</v>
      </c>
      <c r="B344" s="6">
        <v>44845.722041608795</v>
      </c>
      <c r="C344" s="5" t="s">
        <v>143</v>
      </c>
      <c r="D344" s="11"/>
      <c r="E344" s="8"/>
      <c r="F344" s="9">
        <v>2550.1999999999998</v>
      </c>
      <c r="I344" s="7" t="s">
        <v>9</v>
      </c>
      <c r="J344" s="8" t="s">
        <v>145</v>
      </c>
    </row>
    <row r="345" spans="1:10">
      <c r="A345" s="10" t="s">
        <v>15</v>
      </c>
      <c r="B345" s="3"/>
      <c r="C345" s="3"/>
      <c r="D345" s="11"/>
      <c r="E345" s="8"/>
      <c r="F345" s="14">
        <f>SUM(F343:G344)</f>
        <v>10340.4</v>
      </c>
      <c r="H345" s="9"/>
      <c r="I345" s="7"/>
      <c r="J345" s="5"/>
    </row>
    <row r="346" spans="1:10" ht="15.75">
      <c r="A346" s="12" t="s">
        <v>16</v>
      </c>
      <c r="B346" s="12" t="s">
        <v>17</v>
      </c>
      <c r="C346" s="12" t="s">
        <v>18</v>
      </c>
      <c r="D346" s="21">
        <v>111991642</v>
      </c>
      <c r="E346" s="8"/>
      <c r="H346" s="9"/>
      <c r="I346" s="7"/>
      <c r="J346" s="5"/>
    </row>
    <row r="349" spans="1:10">
      <c r="A349" s="1" t="s">
        <v>0</v>
      </c>
      <c r="B349" s="2"/>
      <c r="C349" s="2"/>
      <c r="D349" s="2"/>
      <c r="E349" s="2"/>
      <c r="F349" s="2"/>
      <c r="G349" s="2"/>
      <c r="H349" s="2"/>
      <c r="I349" s="2"/>
      <c r="J349" s="2"/>
    </row>
    <row r="350" spans="1:10">
      <c r="A350" s="3" t="s">
        <v>1415</v>
      </c>
      <c r="B350" s="2"/>
      <c r="C350" s="2"/>
      <c r="D350" s="2"/>
      <c r="E350" s="2"/>
      <c r="F350" s="2"/>
      <c r="G350" s="2"/>
      <c r="H350" s="2"/>
      <c r="I350" s="2"/>
      <c r="J350" s="2"/>
    </row>
    <row r="351" spans="1:10">
      <c r="A351" s="103" t="s">
        <v>0</v>
      </c>
      <c r="B351" s="103" t="s">
        <v>2</v>
      </c>
      <c r="C351" s="103" t="s">
        <v>3</v>
      </c>
      <c r="D351" s="103" t="s">
        <v>4</v>
      </c>
      <c r="E351" s="103" t="s">
        <v>5</v>
      </c>
      <c r="F351" s="105" t="s">
        <v>6</v>
      </c>
      <c r="G351" s="106"/>
      <c r="H351" s="107"/>
      <c r="I351" s="103" t="s">
        <v>7</v>
      </c>
      <c r="J351" s="103" t="s">
        <v>8</v>
      </c>
    </row>
    <row r="352" spans="1:10">
      <c r="A352" s="104"/>
      <c r="B352" s="104"/>
      <c r="C352" s="104"/>
      <c r="D352" s="104"/>
      <c r="E352" s="104"/>
      <c r="F352" s="46" t="s">
        <v>9</v>
      </c>
      <c r="G352" s="46" t="s">
        <v>10</v>
      </c>
      <c r="H352" s="46" t="s">
        <v>11</v>
      </c>
      <c r="I352" s="104"/>
      <c r="J352" s="104"/>
    </row>
    <row r="353" spans="1:10">
      <c r="A353" s="5" t="s">
        <v>1448</v>
      </c>
      <c r="B353" s="6">
        <v>44846.720613958336</v>
      </c>
      <c r="C353" s="5" t="s">
        <v>143</v>
      </c>
      <c r="D353" s="11"/>
      <c r="E353" s="8"/>
      <c r="F353" s="9">
        <v>15620.2</v>
      </c>
      <c r="I353" s="7" t="s">
        <v>9</v>
      </c>
      <c r="J353" s="5" t="s">
        <v>144</v>
      </c>
    </row>
    <row r="354" spans="1:10">
      <c r="A354" s="5" t="s">
        <v>1448</v>
      </c>
      <c r="B354" s="6">
        <v>44846.720613958336</v>
      </c>
      <c r="C354" s="5" t="s">
        <v>143</v>
      </c>
      <c r="D354" s="11"/>
      <c r="E354" s="8"/>
      <c r="F354" s="9">
        <v>2708.8</v>
      </c>
      <c r="I354" s="7" t="s">
        <v>9</v>
      </c>
      <c r="J354" s="8" t="s">
        <v>145</v>
      </c>
    </row>
    <row r="355" spans="1:10">
      <c r="A355" s="10" t="s">
        <v>15</v>
      </c>
      <c r="B355" s="3"/>
      <c r="C355" s="3"/>
      <c r="D355" s="11"/>
      <c r="E355" s="8"/>
      <c r="F355" s="14">
        <f>SUM(F353:G354)</f>
        <v>18329</v>
      </c>
      <c r="H355" s="9"/>
      <c r="I355" s="7"/>
      <c r="J355" s="8"/>
    </row>
    <row r="356" spans="1:10" ht="15.75">
      <c r="A356" s="12" t="s">
        <v>16</v>
      </c>
      <c r="B356" s="12" t="s">
        <v>17</v>
      </c>
      <c r="C356" s="12" t="s">
        <v>18</v>
      </c>
      <c r="D356" s="21">
        <v>112010977</v>
      </c>
      <c r="E356" s="8"/>
      <c r="H356" s="9"/>
      <c r="I356" s="7"/>
      <c r="J356" s="8"/>
    </row>
    <row r="358" spans="1:10">
      <c r="A358" s="23" t="s">
        <v>1560</v>
      </c>
      <c r="B358" s="35"/>
      <c r="C358" s="35"/>
    </row>
    <row r="362" spans="1:10">
      <c r="A362" s="1" t="s">
        <v>0</v>
      </c>
      <c r="B362" s="2"/>
      <c r="C362" s="2"/>
      <c r="D362" s="2"/>
      <c r="E362" s="2"/>
      <c r="F362" s="2"/>
      <c r="G362" s="2"/>
      <c r="H362" s="2"/>
      <c r="I362" s="2"/>
      <c r="J362" s="2"/>
    </row>
    <row r="363" spans="1:10">
      <c r="A363" s="3" t="s">
        <v>1451</v>
      </c>
      <c r="B363" s="2"/>
      <c r="C363" s="2"/>
      <c r="D363" s="2"/>
      <c r="E363" s="2"/>
      <c r="F363" s="2"/>
      <c r="G363" s="2"/>
      <c r="H363" s="2"/>
      <c r="I363" s="2"/>
      <c r="J363" s="2"/>
    </row>
    <row r="364" spans="1:10">
      <c r="A364" s="103" t="s">
        <v>0</v>
      </c>
      <c r="B364" s="103" t="s">
        <v>2</v>
      </c>
      <c r="C364" s="103" t="s">
        <v>3</v>
      </c>
      <c r="D364" s="103" t="s">
        <v>4</v>
      </c>
      <c r="E364" s="103" t="s">
        <v>5</v>
      </c>
      <c r="F364" s="105" t="s">
        <v>6</v>
      </c>
      <c r="G364" s="106"/>
      <c r="H364" s="107"/>
      <c r="I364" s="103" t="s">
        <v>7</v>
      </c>
      <c r="J364" s="103" t="s">
        <v>8</v>
      </c>
    </row>
    <row r="365" spans="1:10">
      <c r="A365" s="104"/>
      <c r="B365" s="104"/>
      <c r="C365" s="104"/>
      <c r="D365" s="104"/>
      <c r="E365" s="104"/>
      <c r="F365" s="46" t="s">
        <v>9</v>
      </c>
      <c r="G365" s="46" t="s">
        <v>10</v>
      </c>
      <c r="H365" s="46" t="s">
        <v>11</v>
      </c>
      <c r="I365" s="104"/>
      <c r="J365" s="104"/>
    </row>
    <row r="366" spans="1:10">
      <c r="A366" s="5" t="s">
        <v>1487</v>
      </c>
      <c r="B366" s="6">
        <v>44847.801727858794</v>
      </c>
      <c r="C366" s="5" t="s">
        <v>143</v>
      </c>
      <c r="D366" s="11"/>
      <c r="E366" s="8"/>
      <c r="F366" s="9">
        <v>3146</v>
      </c>
      <c r="I366" s="7" t="s">
        <v>9</v>
      </c>
      <c r="J366" s="8" t="s">
        <v>145</v>
      </c>
    </row>
    <row r="367" spans="1:10">
      <c r="A367" s="5" t="s">
        <v>1486</v>
      </c>
      <c r="B367" s="6">
        <v>44847.801727858794</v>
      </c>
      <c r="C367" s="5" t="s">
        <v>143</v>
      </c>
      <c r="D367" s="11"/>
      <c r="E367" s="8"/>
      <c r="F367" s="9">
        <v>10714.8</v>
      </c>
      <c r="I367" s="7" t="s">
        <v>9</v>
      </c>
      <c r="J367" s="5" t="s">
        <v>144</v>
      </c>
    </row>
    <row r="368" spans="1:10">
      <c r="A368" s="10" t="s">
        <v>15</v>
      </c>
      <c r="B368" s="3"/>
      <c r="C368" s="3"/>
      <c r="D368" s="11"/>
      <c r="E368" s="8"/>
      <c r="F368" s="14">
        <f>SUM(F366:G367)</f>
        <v>13860.8</v>
      </c>
      <c r="H368" s="9"/>
      <c r="I368" s="7"/>
      <c r="J368" s="8"/>
    </row>
    <row r="369" spans="1:10" ht="15.75">
      <c r="A369" s="12" t="s">
        <v>16</v>
      </c>
      <c r="B369" s="12" t="s">
        <v>17</v>
      </c>
      <c r="C369" s="12" t="s">
        <v>18</v>
      </c>
      <c r="D369" s="21">
        <v>112010980</v>
      </c>
      <c r="E369" s="8"/>
      <c r="H369" s="9"/>
      <c r="I369" s="7"/>
      <c r="J369" s="8"/>
    </row>
    <row r="372" spans="1:10">
      <c r="A372" s="1" t="s">
        <v>0</v>
      </c>
      <c r="B372" s="2"/>
      <c r="C372" s="2"/>
      <c r="D372" s="2"/>
      <c r="E372" s="2"/>
      <c r="F372" s="2"/>
      <c r="G372" s="2"/>
      <c r="H372" s="2"/>
      <c r="I372" s="2"/>
      <c r="J372" s="2"/>
    </row>
    <row r="373" spans="1:10">
      <c r="A373" s="3" t="s">
        <v>1496</v>
      </c>
      <c r="B373" s="2"/>
      <c r="C373" s="2"/>
      <c r="D373" s="2"/>
      <c r="E373" s="2"/>
      <c r="F373" s="2"/>
      <c r="G373" s="2"/>
      <c r="H373" s="2"/>
      <c r="I373" s="2"/>
      <c r="J373" s="2"/>
    </row>
    <row r="374" spans="1:10">
      <c r="A374" s="103" t="s">
        <v>0</v>
      </c>
      <c r="B374" s="103" t="s">
        <v>2</v>
      </c>
      <c r="C374" s="103" t="s">
        <v>3</v>
      </c>
      <c r="D374" s="103" t="s">
        <v>4</v>
      </c>
      <c r="E374" s="103" t="s">
        <v>5</v>
      </c>
      <c r="F374" s="105" t="s">
        <v>6</v>
      </c>
      <c r="G374" s="106"/>
      <c r="H374" s="107"/>
      <c r="I374" s="103" t="s">
        <v>7</v>
      </c>
      <c r="J374" s="103" t="s">
        <v>8</v>
      </c>
    </row>
    <row r="375" spans="1:10">
      <c r="A375" s="104"/>
      <c r="B375" s="104"/>
      <c r="C375" s="104"/>
      <c r="D375" s="104"/>
      <c r="E375" s="104"/>
      <c r="F375" s="46" t="s">
        <v>9</v>
      </c>
      <c r="G375" s="46" t="s">
        <v>10</v>
      </c>
      <c r="H375" s="46" t="s">
        <v>11</v>
      </c>
      <c r="I375" s="104"/>
      <c r="J375" s="104"/>
    </row>
    <row r="376" spans="1:10">
      <c r="A376" s="5" t="s">
        <v>1554</v>
      </c>
      <c r="B376" s="6">
        <v>44848.719646747682</v>
      </c>
      <c r="C376" s="5" t="s">
        <v>143</v>
      </c>
      <c r="D376" s="13">
        <v>45132892424</v>
      </c>
      <c r="E376" s="8" t="s">
        <v>395</v>
      </c>
      <c r="H376" s="9">
        <v>6154.4</v>
      </c>
      <c r="I376" s="5" t="s">
        <v>22</v>
      </c>
      <c r="J376" s="5" t="s">
        <v>144</v>
      </c>
    </row>
    <row r="377" spans="1:10">
      <c r="A377" s="5" t="s">
        <v>1554</v>
      </c>
      <c r="B377" s="6">
        <v>44848.719646747682</v>
      </c>
      <c r="C377" s="5" t="s">
        <v>143</v>
      </c>
      <c r="D377" s="11"/>
      <c r="E377" s="8"/>
      <c r="F377" s="9">
        <v>13645.5</v>
      </c>
      <c r="I377" s="7" t="s">
        <v>9</v>
      </c>
      <c r="J377" s="5" t="s">
        <v>144</v>
      </c>
    </row>
    <row r="378" spans="1:10">
      <c r="A378" s="5" t="s">
        <v>1554</v>
      </c>
      <c r="B378" s="6">
        <v>44848.719646747682</v>
      </c>
      <c r="C378" s="5" t="s">
        <v>143</v>
      </c>
      <c r="D378" s="11"/>
      <c r="E378" s="8"/>
      <c r="F378" s="9">
        <v>3212.4</v>
      </c>
      <c r="I378" s="7" t="s">
        <v>9</v>
      </c>
      <c r="J378" s="8" t="s">
        <v>145</v>
      </c>
    </row>
    <row r="379" spans="1:10">
      <c r="A379" s="10" t="s">
        <v>15</v>
      </c>
      <c r="B379" s="3"/>
      <c r="C379" s="3"/>
      <c r="D379" s="11"/>
      <c r="E379" s="8"/>
      <c r="F379" s="24">
        <f>SUM(F376:G378)</f>
        <v>16857.900000000001</v>
      </c>
      <c r="H379" s="9"/>
      <c r="I379" s="7"/>
      <c r="J379" s="8"/>
    </row>
    <row r="380" spans="1:10" ht="15.75">
      <c r="A380" s="12" t="s">
        <v>16</v>
      </c>
      <c r="B380" s="12" t="s">
        <v>17</v>
      </c>
      <c r="C380" s="12" t="s">
        <v>18</v>
      </c>
      <c r="D380" s="21">
        <v>112021120</v>
      </c>
      <c r="E380" s="8"/>
      <c r="H380" s="9"/>
      <c r="I380" s="7"/>
      <c r="J380" s="8"/>
    </row>
    <row r="383" spans="1:10">
      <c r="A383" s="1" t="s">
        <v>0</v>
      </c>
      <c r="B383" s="2"/>
      <c r="C383" s="2"/>
      <c r="D383" s="2"/>
      <c r="E383" s="2"/>
      <c r="F383" s="2"/>
      <c r="G383" s="2"/>
      <c r="H383" s="2"/>
      <c r="I383" s="2"/>
      <c r="J383" s="2"/>
    </row>
    <row r="384" spans="1:10">
      <c r="A384" s="3" t="s">
        <v>1491</v>
      </c>
      <c r="B384" s="2"/>
      <c r="C384" s="2"/>
      <c r="D384" s="2"/>
      <c r="E384" s="2"/>
      <c r="F384" s="2"/>
      <c r="G384" s="2"/>
      <c r="H384" s="2"/>
      <c r="I384" s="2"/>
      <c r="J384" s="2"/>
    </row>
    <row r="385" spans="1:10">
      <c r="A385" s="103" t="s">
        <v>0</v>
      </c>
      <c r="B385" s="103" t="s">
        <v>2</v>
      </c>
      <c r="C385" s="103" t="s">
        <v>3</v>
      </c>
      <c r="D385" s="103" t="s">
        <v>4</v>
      </c>
      <c r="E385" s="103" t="s">
        <v>5</v>
      </c>
      <c r="F385" s="105" t="s">
        <v>6</v>
      </c>
      <c r="G385" s="106"/>
      <c r="H385" s="107"/>
      <c r="I385" s="103" t="s">
        <v>7</v>
      </c>
      <c r="J385" s="103" t="s">
        <v>8</v>
      </c>
    </row>
    <row r="386" spans="1:10">
      <c r="A386" s="104"/>
      <c r="B386" s="104"/>
      <c r="C386" s="104"/>
      <c r="D386" s="104"/>
      <c r="E386" s="104"/>
      <c r="F386" s="46" t="s">
        <v>9</v>
      </c>
      <c r="G386" s="46" t="s">
        <v>10</v>
      </c>
      <c r="H386" s="46" t="s">
        <v>11</v>
      </c>
      <c r="I386" s="104"/>
      <c r="J386" s="104"/>
    </row>
    <row r="387" spans="1:10">
      <c r="A387" s="23" t="s">
        <v>241</v>
      </c>
      <c r="B387" s="35"/>
      <c r="C387" s="35"/>
    </row>
    <row r="388" spans="1:10">
      <c r="A388" s="10" t="s">
        <v>15</v>
      </c>
      <c r="B388" s="3"/>
      <c r="C388" s="3"/>
    </row>
    <row r="389" spans="1:10">
      <c r="A389" s="12" t="s">
        <v>16</v>
      </c>
      <c r="B389" s="12" t="s">
        <v>17</v>
      </c>
      <c r="C389" s="12" t="s">
        <v>18</v>
      </c>
    </row>
    <row r="392" spans="1:10">
      <c r="A392" s="1" t="s">
        <v>0</v>
      </c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3" t="s">
        <v>1564</v>
      </c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103" t="s">
        <v>0</v>
      </c>
      <c r="B394" s="103" t="s">
        <v>2</v>
      </c>
      <c r="C394" s="103" t="s">
        <v>3</v>
      </c>
      <c r="D394" s="103" t="s">
        <v>4</v>
      </c>
      <c r="E394" s="103" t="s">
        <v>5</v>
      </c>
      <c r="F394" s="105" t="s">
        <v>6</v>
      </c>
      <c r="G394" s="106"/>
      <c r="H394" s="107"/>
      <c r="I394" s="103" t="s">
        <v>7</v>
      </c>
      <c r="J394" s="103" t="s">
        <v>8</v>
      </c>
    </row>
    <row r="395" spans="1:10">
      <c r="A395" s="104"/>
      <c r="B395" s="104"/>
      <c r="C395" s="104"/>
      <c r="D395" s="104"/>
      <c r="E395" s="104"/>
      <c r="F395" s="46" t="s">
        <v>9</v>
      </c>
      <c r="G395" s="46" t="s">
        <v>10</v>
      </c>
      <c r="H395" s="46" t="s">
        <v>11</v>
      </c>
      <c r="I395" s="104"/>
      <c r="J395" s="104"/>
    </row>
    <row r="396" spans="1:10">
      <c r="A396" s="5" t="s">
        <v>1597</v>
      </c>
      <c r="B396" s="6">
        <v>44851.746430949075</v>
      </c>
      <c r="C396" s="5" t="s">
        <v>143</v>
      </c>
      <c r="D396" s="11"/>
      <c r="E396" s="8"/>
      <c r="F396" s="9">
        <v>29981.4</v>
      </c>
      <c r="I396" s="7" t="s">
        <v>9</v>
      </c>
      <c r="J396" s="8" t="s">
        <v>346</v>
      </c>
    </row>
    <row r="397" spans="1:10">
      <c r="A397" s="5" t="s">
        <v>1597</v>
      </c>
      <c r="B397" s="6">
        <v>44851.746430949075</v>
      </c>
      <c r="C397" s="5" t="s">
        <v>143</v>
      </c>
      <c r="D397" s="11"/>
      <c r="E397" s="8"/>
      <c r="F397" s="9">
        <v>35877.9</v>
      </c>
      <c r="I397" s="7" t="s">
        <v>9</v>
      </c>
      <c r="J397" s="5" t="s">
        <v>144</v>
      </c>
    </row>
    <row r="398" spans="1:10">
      <c r="A398" s="5" t="s">
        <v>1597</v>
      </c>
      <c r="B398" s="6">
        <v>44851.746430949075</v>
      </c>
      <c r="C398" s="5" t="s">
        <v>143</v>
      </c>
      <c r="D398" s="11"/>
      <c r="E398" s="8"/>
      <c r="F398" s="9">
        <v>9136.5</v>
      </c>
      <c r="I398" s="7" t="s">
        <v>9</v>
      </c>
      <c r="J398" s="8" t="s">
        <v>145</v>
      </c>
    </row>
    <row r="399" spans="1:10">
      <c r="A399" s="10" t="s">
        <v>15</v>
      </c>
      <c r="B399" s="3"/>
      <c r="C399" s="3"/>
      <c r="D399" s="11"/>
      <c r="E399" s="8"/>
      <c r="F399" s="14">
        <f>SUM(F396:G398)</f>
        <v>74995.8</v>
      </c>
      <c r="H399" s="9"/>
      <c r="I399" s="7"/>
      <c r="J399" s="5"/>
    </row>
    <row r="400" spans="1:10" ht="15.75">
      <c r="A400" s="12" t="s">
        <v>16</v>
      </c>
      <c r="B400" s="12" t="s">
        <v>17</v>
      </c>
      <c r="C400" s="12" t="s">
        <v>18</v>
      </c>
      <c r="D400" s="21">
        <v>112028065</v>
      </c>
      <c r="E400" s="8"/>
      <c r="H400" s="9"/>
      <c r="I400" s="7"/>
      <c r="J400" s="5"/>
    </row>
    <row r="403" spans="1:10">
      <c r="A403" s="1" t="s">
        <v>0</v>
      </c>
      <c r="B403" s="2"/>
      <c r="C403" s="2"/>
      <c r="D403" s="2"/>
      <c r="E403" s="2"/>
      <c r="F403" s="2"/>
      <c r="G403" s="2"/>
      <c r="H403" s="2"/>
      <c r="I403" s="2"/>
      <c r="J403" s="2"/>
    </row>
    <row r="404" spans="1:10">
      <c r="A404" s="3" t="s">
        <v>1603</v>
      </c>
      <c r="B404" s="2"/>
      <c r="C404" s="2"/>
      <c r="D404" s="2"/>
      <c r="E404" s="2"/>
      <c r="F404" s="2"/>
      <c r="G404" s="2"/>
      <c r="H404" s="2"/>
      <c r="I404" s="2"/>
      <c r="J404" s="2"/>
    </row>
    <row r="405" spans="1:10">
      <c r="A405" s="103" t="s">
        <v>0</v>
      </c>
      <c r="B405" s="103" t="s">
        <v>2</v>
      </c>
      <c r="C405" s="103" t="s">
        <v>3</v>
      </c>
      <c r="D405" s="103" t="s">
        <v>4</v>
      </c>
      <c r="E405" s="103" t="s">
        <v>5</v>
      </c>
      <c r="F405" s="105" t="s">
        <v>6</v>
      </c>
      <c r="G405" s="106"/>
      <c r="H405" s="107"/>
      <c r="I405" s="103" t="s">
        <v>7</v>
      </c>
      <c r="J405" s="103" t="s">
        <v>8</v>
      </c>
    </row>
    <row r="406" spans="1:10">
      <c r="A406" s="104"/>
      <c r="B406" s="104"/>
      <c r="C406" s="104"/>
      <c r="D406" s="104"/>
      <c r="E406" s="104"/>
      <c r="F406" s="46" t="s">
        <v>9</v>
      </c>
      <c r="G406" s="46" t="s">
        <v>10</v>
      </c>
      <c r="H406" s="46" t="s">
        <v>11</v>
      </c>
      <c r="I406" s="104"/>
      <c r="J406" s="104"/>
    </row>
    <row r="407" spans="1:10">
      <c r="A407" s="5" t="s">
        <v>1636</v>
      </c>
      <c r="B407" s="6">
        <v>44852.732830960646</v>
      </c>
      <c r="C407" s="5" t="s">
        <v>143</v>
      </c>
      <c r="D407" s="11"/>
      <c r="E407" s="8"/>
      <c r="F407" s="9">
        <v>18910.5</v>
      </c>
      <c r="I407" s="7" t="s">
        <v>9</v>
      </c>
      <c r="J407" s="5" t="s">
        <v>144</v>
      </c>
    </row>
    <row r="408" spans="1:10">
      <c r="A408" s="5" t="s">
        <v>1636</v>
      </c>
      <c r="B408" s="6">
        <v>44852.732830960646</v>
      </c>
      <c r="C408" s="5" t="s">
        <v>143</v>
      </c>
      <c r="D408" s="11"/>
      <c r="E408" s="8"/>
      <c r="F408" s="9">
        <v>2584.9</v>
      </c>
      <c r="I408" s="7" t="s">
        <v>9</v>
      </c>
      <c r="J408" s="8" t="s">
        <v>1635</v>
      </c>
    </row>
    <row r="409" spans="1:10">
      <c r="A409" s="10" t="s">
        <v>15</v>
      </c>
      <c r="B409" s="3"/>
      <c r="C409" s="3"/>
      <c r="D409" s="11"/>
      <c r="E409" s="8"/>
      <c r="F409" s="102">
        <f>SUM(F407:G408)</f>
        <v>21495.4</v>
      </c>
      <c r="G409" s="5"/>
      <c r="H409" s="9"/>
      <c r="I409" s="5"/>
      <c r="J409" s="7"/>
    </row>
    <row r="410" spans="1:10">
      <c r="A410" s="12" t="s">
        <v>16</v>
      </c>
      <c r="B410" s="12" t="s">
        <v>17</v>
      </c>
      <c r="C410" s="12" t="s">
        <v>18</v>
      </c>
      <c r="D410" s="11"/>
      <c r="E410" s="8"/>
      <c r="F410" s="7"/>
      <c r="G410" s="5"/>
      <c r="H410" s="9"/>
      <c r="I410" s="5"/>
      <c r="J410" s="7"/>
    </row>
  </sheetData>
  <mergeCells count="304">
    <mergeCell ref="I351:I352"/>
    <mergeCell ref="J351:J352"/>
    <mergeCell ref="A351:A352"/>
    <mergeCell ref="B351:B352"/>
    <mergeCell ref="C351:C352"/>
    <mergeCell ref="D351:D352"/>
    <mergeCell ref="E351:E352"/>
    <mergeCell ref="F351:H351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I364:I365"/>
    <mergeCell ref="J364:J365"/>
    <mergeCell ref="A364:A365"/>
    <mergeCell ref="B364:B365"/>
    <mergeCell ref="C364:C365"/>
    <mergeCell ref="D364:D365"/>
    <mergeCell ref="E364:E365"/>
    <mergeCell ref="F364:H364"/>
    <mergeCell ref="A341:A342"/>
    <mergeCell ref="B341:B342"/>
    <mergeCell ref="C341:C342"/>
    <mergeCell ref="D341:D342"/>
    <mergeCell ref="E341:E342"/>
    <mergeCell ref="F341:H341"/>
    <mergeCell ref="I341:I342"/>
    <mergeCell ref="J341:J342"/>
    <mergeCell ref="I310:I311"/>
    <mergeCell ref="J310:J311"/>
    <mergeCell ref="A310:A311"/>
    <mergeCell ref="B310:B311"/>
    <mergeCell ref="C310:C311"/>
    <mergeCell ref="D310:D311"/>
    <mergeCell ref="E310:E311"/>
    <mergeCell ref="F310:H310"/>
    <mergeCell ref="A321:A322"/>
    <mergeCell ref="B321:B322"/>
    <mergeCell ref="C321:C322"/>
    <mergeCell ref="D321:D322"/>
    <mergeCell ref="E321:E322"/>
    <mergeCell ref="F321:H321"/>
    <mergeCell ref="I321:I322"/>
    <mergeCell ref="J321:J322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J196:J197"/>
    <mergeCell ref="A196:A197"/>
    <mergeCell ref="B196:B197"/>
    <mergeCell ref="C196:C197"/>
    <mergeCell ref="D196:D197"/>
    <mergeCell ref="E196:E197"/>
    <mergeCell ref="F196:H196"/>
    <mergeCell ref="I196:I197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F81:H81"/>
    <mergeCell ref="I81:I82"/>
    <mergeCell ref="J81:J82"/>
    <mergeCell ref="A81:A82"/>
    <mergeCell ref="B81:B82"/>
    <mergeCell ref="C81:C82"/>
    <mergeCell ref="D81:D82"/>
    <mergeCell ref="E81:E82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I90:I91"/>
    <mergeCell ref="J90:J91"/>
    <mergeCell ref="A90:A91"/>
    <mergeCell ref="B90:B91"/>
    <mergeCell ref="C90:C91"/>
    <mergeCell ref="D90:D91"/>
    <mergeCell ref="E90:E91"/>
    <mergeCell ref="F90:H90"/>
    <mergeCell ref="F40:H40"/>
    <mergeCell ref="I40:I41"/>
    <mergeCell ref="J40:J41"/>
    <mergeCell ref="A40:A41"/>
    <mergeCell ref="B40:B41"/>
    <mergeCell ref="C40:C41"/>
    <mergeCell ref="D40:D41"/>
    <mergeCell ref="E40:E41"/>
    <mergeCell ref="I71:I72"/>
    <mergeCell ref="J71:J72"/>
    <mergeCell ref="A71:A72"/>
    <mergeCell ref="B71:B72"/>
    <mergeCell ref="C71:C72"/>
    <mergeCell ref="D71:D72"/>
    <mergeCell ref="E71:E72"/>
    <mergeCell ref="F71:H71"/>
    <mergeCell ref="F61:H61"/>
    <mergeCell ref="I61:I62"/>
    <mergeCell ref="J61:J62"/>
    <mergeCell ref="A61:A62"/>
    <mergeCell ref="B61:B62"/>
    <mergeCell ref="C61:C62"/>
    <mergeCell ref="D61:D62"/>
    <mergeCell ref="E61:E62"/>
    <mergeCell ref="I13:I14"/>
    <mergeCell ref="J13:J14"/>
    <mergeCell ref="A13:A14"/>
    <mergeCell ref="B13:B14"/>
    <mergeCell ref="C13:C14"/>
    <mergeCell ref="D13:D14"/>
    <mergeCell ref="E13:E14"/>
    <mergeCell ref="F13:H13"/>
    <mergeCell ref="I50:I51"/>
    <mergeCell ref="J50:J51"/>
    <mergeCell ref="A50:A51"/>
    <mergeCell ref="B50:B51"/>
    <mergeCell ref="C50:C51"/>
    <mergeCell ref="D50:D51"/>
    <mergeCell ref="E50:E51"/>
    <mergeCell ref="F50:H50"/>
    <mergeCell ref="F21:H21"/>
    <mergeCell ref="I21:I22"/>
    <mergeCell ref="J21:J22"/>
    <mergeCell ref="A21:A22"/>
    <mergeCell ref="B21:B22"/>
    <mergeCell ref="C21:C22"/>
    <mergeCell ref="D21:D22"/>
    <mergeCell ref="E21:E22"/>
    <mergeCell ref="F135:H135"/>
    <mergeCell ref="I135:I136"/>
    <mergeCell ref="J135:J136"/>
    <mergeCell ref="A135:A136"/>
    <mergeCell ref="B135:B136"/>
    <mergeCell ref="C135:C136"/>
    <mergeCell ref="D135:D136"/>
    <mergeCell ref="E135:E136"/>
    <mergeCell ref="I3:I4"/>
    <mergeCell ref="J3:J4"/>
    <mergeCell ref="A3:A4"/>
    <mergeCell ref="B3:B4"/>
    <mergeCell ref="C3:C4"/>
    <mergeCell ref="D3:D4"/>
    <mergeCell ref="E3:E4"/>
    <mergeCell ref="F3:H3"/>
    <mergeCell ref="F115:H115"/>
    <mergeCell ref="I115:I116"/>
    <mergeCell ref="J115:J116"/>
    <mergeCell ref="A115:A116"/>
    <mergeCell ref="B115:B116"/>
    <mergeCell ref="C115:C116"/>
    <mergeCell ref="D115:D116"/>
    <mergeCell ref="E115:E116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I125:I126"/>
    <mergeCell ref="J125:J126"/>
    <mergeCell ref="A125:A126"/>
    <mergeCell ref="B125:B126"/>
    <mergeCell ref="C125:C126"/>
    <mergeCell ref="D125:D126"/>
    <mergeCell ref="E125:E126"/>
    <mergeCell ref="F125:H12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I300:I301"/>
    <mergeCell ref="J300:J301"/>
    <mergeCell ref="A300:A301"/>
    <mergeCell ref="B300:B301"/>
    <mergeCell ref="C300:C301"/>
    <mergeCell ref="D300:D301"/>
    <mergeCell ref="E300:E301"/>
    <mergeCell ref="F300:H300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A385:A386"/>
    <mergeCell ref="B385:B386"/>
    <mergeCell ref="C385:C386"/>
    <mergeCell ref="D385:D386"/>
    <mergeCell ref="E385:E386"/>
    <mergeCell ref="F385:H385"/>
    <mergeCell ref="I385:I386"/>
    <mergeCell ref="J385:J386"/>
    <mergeCell ref="I405:I406"/>
    <mergeCell ref="J405:J406"/>
    <mergeCell ref="A405:A406"/>
    <mergeCell ref="B405:B406"/>
    <mergeCell ref="C405:C406"/>
    <mergeCell ref="D405:D406"/>
    <mergeCell ref="E405:E406"/>
    <mergeCell ref="F405:H405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A7CCC-ABD6-437E-AE11-B9FF34F063B4}">
  <sheetPr>
    <tabColor rgb="FF00B05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BCC86-52F3-4E74-8475-1997FE869243}">
  <sheetPr>
    <tabColor rgb="FF00B050"/>
  </sheetPr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28</vt:i4>
      </vt:variant>
    </vt:vector>
  </HeadingPairs>
  <TitlesOfParts>
    <vt:vector size="28" baseType="lpstr">
      <vt:lpstr>DISPAZ</vt:lpstr>
      <vt:lpstr>AG. ACHUMANI</vt:lpstr>
      <vt:lpstr>AG. MURILLO</vt:lpstr>
      <vt:lpstr>AG. MAX PAREDES</vt:lpstr>
      <vt:lpstr>DISALTO</vt:lpstr>
      <vt:lpstr>AG. SATELITE</vt:lpstr>
      <vt:lpstr>DISCRUZ</vt:lpstr>
      <vt:lpstr>AG. ALEMANA</vt:lpstr>
      <vt:lpstr>AG. MONTERO</vt:lpstr>
      <vt:lpstr>AG. WARNES</vt:lpstr>
      <vt:lpstr>DISTAR</vt:lpstr>
      <vt:lpstr>AG. TARIJEÑITA</vt:lpstr>
      <vt:lpstr>COCHABAMBA</vt:lpstr>
      <vt:lpstr>AG. HONDURAS</vt:lpstr>
      <vt:lpstr>AG. CALAMA</vt:lpstr>
      <vt:lpstr>SUCRE</vt:lpstr>
      <vt:lpstr>AG. SUCRE 1</vt:lpstr>
      <vt:lpstr>AG. SUCRE 2</vt:lpstr>
      <vt:lpstr>POTOSI</vt:lpstr>
      <vt:lpstr>AG. POTOSI 1</vt:lpstr>
      <vt:lpstr>ORURO</vt:lpstr>
      <vt:lpstr>AG. ORURO 1</vt:lpstr>
      <vt:lpstr>TRINIDAD</vt:lpstr>
      <vt:lpstr>AG. TRINIDAD 1</vt:lpstr>
      <vt:lpstr>PANDO</vt:lpstr>
      <vt:lpstr>RIBERALTA</vt:lpstr>
      <vt:lpstr>IVSA</vt:lpstr>
      <vt:lpstr>OPAL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Orlando Alcon</dc:creator>
  <cp:lastModifiedBy>ShirleyChirinos</cp:lastModifiedBy>
  <dcterms:created xsi:type="dcterms:W3CDTF">2022-09-02T12:38:50Z</dcterms:created>
  <dcterms:modified xsi:type="dcterms:W3CDTF">2022-10-20T15:10:06Z</dcterms:modified>
</cp:coreProperties>
</file>